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arrious\Desktop\Homework\"/>
    </mc:Choice>
  </mc:AlternateContent>
  <xr:revisionPtr revIDLastSave="0" documentId="13_ncr:1_{8E4A5765-2B32-4203-B7F5-7AE2CE0F8180}" xr6:coauthVersionLast="45" xr6:coauthVersionMax="45" xr10:uidLastSave="{00000000-0000-0000-0000-000000000000}"/>
  <bookViews>
    <workbookView xWindow="7020" yWindow="135" windowWidth="21390" windowHeight="15300" firstSheet="3" activeTab="5" xr2:uid="{00000000-000D-0000-FFFF-FFFF00000000}"/>
  </bookViews>
  <sheets>
    <sheet name="Initial Data" sheetId="1" r:id="rId1"/>
    <sheet name="Category Pivot " sheetId="2" r:id="rId2"/>
    <sheet name="Sub-Category Pivot" sheetId="3" r:id="rId3"/>
    <sheet name="Date Created Conversion" sheetId="10" r:id="rId4"/>
    <sheet name="Bonus 1" sheetId="11" r:id="rId5"/>
    <sheet name="Statistical Analysis " sheetId="13" r:id="rId6"/>
  </sheets>
  <definedNames>
    <definedName name="_xlnm._FilterDatabase" localSheetId="0" hidden="1">'Initial Data'!$A$1:$U$4115</definedName>
  </definedNames>
  <calcPr calcId="191029"/>
  <pivotCaches>
    <pivotCache cacheId="13" r:id="rId7"/>
    <pivotCache cacheId="2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13" l="1"/>
  <c r="I7" i="13"/>
  <c r="I6" i="13"/>
  <c r="I5" i="13"/>
  <c r="I4" i="13"/>
  <c r="I3" i="13"/>
  <c r="I2" i="13"/>
  <c r="D7" i="13"/>
  <c r="D6" i="13"/>
  <c r="D5" i="13"/>
  <c r="D4" i="13"/>
  <c r="D3" i="13"/>
  <c r="D12" i="11"/>
  <c r="C12" i="11"/>
  <c r="B12" i="11"/>
  <c r="D11" i="11"/>
  <c r="D10" i="11"/>
  <c r="D9" i="11"/>
  <c r="D8" i="11"/>
  <c r="D7" i="11"/>
  <c r="D6" i="11"/>
  <c r="D5" i="11"/>
  <c r="D4" i="11"/>
  <c r="D3" i="11"/>
  <c r="D2" i="11"/>
  <c r="C11" i="11"/>
  <c r="C10" i="11"/>
  <c r="C9" i="11"/>
  <c r="C8" i="11"/>
  <c r="C7" i="11"/>
  <c r="C6" i="11"/>
  <c r="C5" i="11"/>
  <c r="C4" i="11"/>
  <c r="C3" i="11"/>
  <c r="C2" i="11"/>
  <c r="B11" i="11"/>
  <c r="B10" i="11"/>
  <c r="B9" i="11"/>
  <c r="B8" i="11"/>
  <c r="B7" i="11"/>
  <c r="B6" i="11"/>
  <c r="B5" i="11"/>
  <c r="B4" i="11"/>
  <c r="B3" i="11"/>
  <c r="B2" i="11"/>
  <c r="L2" i="1"/>
  <c r="M2" i="1" s="1"/>
  <c r="L3" i="1"/>
  <c r="M3" i="1" s="1"/>
  <c r="L4" i="1"/>
  <c r="M4" i="1" s="1"/>
  <c r="L5" i="1"/>
  <c r="M5" i="1" s="1"/>
  <c r="L6" i="1"/>
  <c r="M6" i="1" s="1"/>
  <c r="L7" i="1"/>
  <c r="M7" i="1" s="1"/>
  <c r="L8" i="1"/>
  <c r="M8" i="1" s="1"/>
  <c r="L9" i="1"/>
  <c r="M9" i="1" s="1"/>
  <c r="L10" i="1"/>
  <c r="M10" i="1" s="1"/>
  <c r="L11" i="1"/>
  <c r="M11" i="1" s="1"/>
  <c r="L12" i="1"/>
  <c r="M12" i="1" s="1"/>
  <c r="L13" i="1"/>
  <c r="M13" i="1" s="1"/>
  <c r="L14" i="1"/>
  <c r="M14" i="1" s="1"/>
  <c r="L15" i="1"/>
  <c r="M15" i="1" s="1"/>
  <c r="L16" i="1"/>
  <c r="M16" i="1" s="1"/>
  <c r="L17" i="1"/>
  <c r="M17" i="1" s="1"/>
  <c r="L18" i="1"/>
  <c r="M18" i="1" s="1"/>
  <c r="L19" i="1"/>
  <c r="M19" i="1" s="1"/>
  <c r="L20" i="1"/>
  <c r="M20" i="1" s="1"/>
  <c r="L21" i="1"/>
  <c r="M21" i="1" s="1"/>
  <c r="L22" i="1"/>
  <c r="M22" i="1" s="1"/>
  <c r="L23" i="1"/>
  <c r="M23" i="1" s="1"/>
  <c r="L24" i="1"/>
  <c r="M24" i="1" s="1"/>
  <c r="L25" i="1"/>
  <c r="M25" i="1" s="1"/>
  <c r="L26" i="1"/>
  <c r="M26" i="1" s="1"/>
  <c r="L27" i="1"/>
  <c r="M27" i="1" s="1"/>
  <c r="L28" i="1"/>
  <c r="M28" i="1" s="1"/>
  <c r="L29" i="1"/>
  <c r="M29" i="1" s="1"/>
  <c r="L30" i="1"/>
  <c r="M30" i="1" s="1"/>
  <c r="L31" i="1"/>
  <c r="M31" i="1" s="1"/>
  <c r="L32" i="1"/>
  <c r="M32" i="1" s="1"/>
  <c r="L33" i="1"/>
  <c r="M33" i="1" s="1"/>
  <c r="L34" i="1"/>
  <c r="M34" i="1" s="1"/>
  <c r="L35" i="1"/>
  <c r="M35" i="1" s="1"/>
  <c r="L36" i="1"/>
  <c r="M36" i="1" s="1"/>
  <c r="L37" i="1"/>
  <c r="M37" i="1" s="1"/>
  <c r="L38" i="1"/>
  <c r="M38" i="1" s="1"/>
  <c r="L39" i="1"/>
  <c r="M39" i="1" s="1"/>
  <c r="L40" i="1"/>
  <c r="M40" i="1" s="1"/>
  <c r="L41" i="1"/>
  <c r="M41" i="1" s="1"/>
  <c r="L42" i="1"/>
  <c r="M42" i="1" s="1"/>
  <c r="L43" i="1"/>
  <c r="M43" i="1" s="1"/>
  <c r="L44" i="1"/>
  <c r="M44" i="1" s="1"/>
  <c r="L45" i="1"/>
  <c r="M45" i="1" s="1"/>
  <c r="L46" i="1"/>
  <c r="M46" i="1" s="1"/>
  <c r="L47" i="1"/>
  <c r="M47" i="1" s="1"/>
  <c r="L48" i="1"/>
  <c r="M48" i="1" s="1"/>
  <c r="L49" i="1"/>
  <c r="M49" i="1" s="1"/>
  <c r="L50" i="1"/>
  <c r="M50" i="1" s="1"/>
  <c r="L51" i="1"/>
  <c r="M51" i="1" s="1"/>
  <c r="L52" i="1"/>
  <c r="M52" i="1" s="1"/>
  <c r="L53" i="1"/>
  <c r="M53" i="1" s="1"/>
  <c r="L54" i="1"/>
  <c r="M54" i="1" s="1"/>
  <c r="L55" i="1"/>
  <c r="M55" i="1" s="1"/>
  <c r="L56" i="1"/>
  <c r="M56" i="1" s="1"/>
  <c r="L57" i="1"/>
  <c r="M57" i="1" s="1"/>
  <c r="L58" i="1"/>
  <c r="M58" i="1" s="1"/>
  <c r="L59" i="1"/>
  <c r="M59" i="1" s="1"/>
  <c r="L60" i="1"/>
  <c r="M60" i="1" s="1"/>
  <c r="L61" i="1"/>
  <c r="M61" i="1" s="1"/>
  <c r="L62" i="1"/>
  <c r="M62" i="1" s="1"/>
  <c r="L63" i="1"/>
  <c r="M63" i="1" s="1"/>
  <c r="L64" i="1"/>
  <c r="M64" i="1" s="1"/>
  <c r="L65" i="1"/>
  <c r="M65" i="1" s="1"/>
  <c r="L66" i="1"/>
  <c r="M66" i="1" s="1"/>
  <c r="L67" i="1"/>
  <c r="M67" i="1" s="1"/>
  <c r="L68" i="1"/>
  <c r="M68" i="1" s="1"/>
  <c r="L69" i="1"/>
  <c r="M69" i="1" s="1"/>
  <c r="L70" i="1"/>
  <c r="M70" i="1" s="1"/>
  <c r="L71" i="1"/>
  <c r="M71" i="1" s="1"/>
  <c r="L72" i="1"/>
  <c r="M72" i="1" s="1"/>
  <c r="L73" i="1"/>
  <c r="M73" i="1" s="1"/>
  <c r="L74" i="1"/>
  <c r="M74" i="1" s="1"/>
  <c r="L75" i="1"/>
  <c r="M75" i="1" s="1"/>
  <c r="L76" i="1"/>
  <c r="M76" i="1" s="1"/>
  <c r="L77" i="1"/>
  <c r="M77" i="1" s="1"/>
  <c r="L78" i="1"/>
  <c r="M78" i="1" s="1"/>
  <c r="L79" i="1"/>
  <c r="M79" i="1" s="1"/>
  <c r="L80" i="1"/>
  <c r="M80" i="1" s="1"/>
  <c r="L81" i="1"/>
  <c r="M81" i="1" s="1"/>
  <c r="L82" i="1"/>
  <c r="M82" i="1" s="1"/>
  <c r="L83" i="1"/>
  <c r="M83" i="1" s="1"/>
  <c r="L84" i="1"/>
  <c r="M84" i="1" s="1"/>
  <c r="L85" i="1"/>
  <c r="M85" i="1" s="1"/>
  <c r="L86" i="1"/>
  <c r="M86" i="1" s="1"/>
  <c r="L87" i="1"/>
  <c r="M87" i="1" s="1"/>
  <c r="L88" i="1"/>
  <c r="M88" i="1" s="1"/>
  <c r="L89" i="1"/>
  <c r="M89" i="1" s="1"/>
  <c r="L90" i="1"/>
  <c r="M90" i="1" s="1"/>
  <c r="L91" i="1"/>
  <c r="M91" i="1" s="1"/>
  <c r="L92" i="1"/>
  <c r="M92" i="1" s="1"/>
  <c r="L93" i="1"/>
  <c r="M93" i="1" s="1"/>
  <c r="L94" i="1"/>
  <c r="M94" i="1" s="1"/>
  <c r="L95" i="1"/>
  <c r="M95" i="1" s="1"/>
  <c r="L96" i="1"/>
  <c r="M96" i="1" s="1"/>
  <c r="L97" i="1"/>
  <c r="M97" i="1" s="1"/>
  <c r="L98" i="1"/>
  <c r="M98" i="1" s="1"/>
  <c r="L99" i="1"/>
  <c r="M99" i="1" s="1"/>
  <c r="L100" i="1"/>
  <c r="M100" i="1" s="1"/>
  <c r="L101" i="1"/>
  <c r="M101" i="1" s="1"/>
  <c r="L102" i="1"/>
  <c r="M102" i="1" s="1"/>
  <c r="L103" i="1"/>
  <c r="M103" i="1" s="1"/>
  <c r="L104" i="1"/>
  <c r="M104" i="1" s="1"/>
  <c r="L105" i="1"/>
  <c r="M105" i="1" s="1"/>
  <c r="L106" i="1"/>
  <c r="M106" i="1" s="1"/>
  <c r="L107" i="1"/>
  <c r="M107" i="1" s="1"/>
  <c r="L108" i="1"/>
  <c r="M108" i="1" s="1"/>
  <c r="L109" i="1"/>
  <c r="M109" i="1" s="1"/>
  <c r="L110" i="1"/>
  <c r="M110" i="1" s="1"/>
  <c r="L111" i="1"/>
  <c r="M111" i="1" s="1"/>
  <c r="L112" i="1"/>
  <c r="M112" i="1" s="1"/>
  <c r="L113" i="1"/>
  <c r="M113" i="1" s="1"/>
  <c r="L114" i="1"/>
  <c r="M114" i="1" s="1"/>
  <c r="L115" i="1"/>
  <c r="M115" i="1" s="1"/>
  <c r="L116" i="1"/>
  <c r="M116" i="1" s="1"/>
  <c r="L117" i="1"/>
  <c r="M117" i="1" s="1"/>
  <c r="L118" i="1"/>
  <c r="M118" i="1" s="1"/>
  <c r="L119" i="1"/>
  <c r="M119" i="1" s="1"/>
  <c r="L120" i="1"/>
  <c r="M120" i="1" s="1"/>
  <c r="L121" i="1"/>
  <c r="M121" i="1" s="1"/>
  <c r="L122" i="1"/>
  <c r="M122" i="1" s="1"/>
  <c r="L123" i="1"/>
  <c r="M123" i="1" s="1"/>
  <c r="L124" i="1"/>
  <c r="M124" i="1" s="1"/>
  <c r="L125" i="1"/>
  <c r="M125" i="1" s="1"/>
  <c r="L126" i="1"/>
  <c r="M126" i="1" s="1"/>
  <c r="L127" i="1"/>
  <c r="M127" i="1" s="1"/>
  <c r="L128" i="1"/>
  <c r="M128" i="1" s="1"/>
  <c r="L129" i="1"/>
  <c r="M129" i="1" s="1"/>
  <c r="L130" i="1"/>
  <c r="M130" i="1" s="1"/>
  <c r="L131" i="1"/>
  <c r="M131" i="1" s="1"/>
  <c r="L132" i="1"/>
  <c r="M132" i="1" s="1"/>
  <c r="L133" i="1"/>
  <c r="M133" i="1" s="1"/>
  <c r="L134" i="1"/>
  <c r="M134" i="1" s="1"/>
  <c r="L135" i="1"/>
  <c r="M135" i="1" s="1"/>
  <c r="L136" i="1"/>
  <c r="M136" i="1" s="1"/>
  <c r="L137" i="1"/>
  <c r="M137" i="1" s="1"/>
  <c r="L138" i="1"/>
  <c r="M138" i="1" s="1"/>
  <c r="L139" i="1"/>
  <c r="M139" i="1" s="1"/>
  <c r="L140" i="1"/>
  <c r="M140" i="1" s="1"/>
  <c r="L141" i="1"/>
  <c r="M141" i="1" s="1"/>
  <c r="L142" i="1"/>
  <c r="M142" i="1" s="1"/>
  <c r="L143" i="1"/>
  <c r="M143" i="1" s="1"/>
  <c r="L144" i="1"/>
  <c r="M144" i="1" s="1"/>
  <c r="L145" i="1"/>
  <c r="M145" i="1" s="1"/>
  <c r="L146" i="1"/>
  <c r="M146" i="1" s="1"/>
  <c r="L147" i="1"/>
  <c r="M147" i="1" s="1"/>
  <c r="L148" i="1"/>
  <c r="M148" i="1" s="1"/>
  <c r="L149" i="1"/>
  <c r="M149" i="1" s="1"/>
  <c r="L150" i="1"/>
  <c r="M150" i="1" s="1"/>
  <c r="L151" i="1"/>
  <c r="M151" i="1" s="1"/>
  <c r="L152" i="1"/>
  <c r="M152" i="1" s="1"/>
  <c r="L153" i="1"/>
  <c r="M153" i="1" s="1"/>
  <c r="L154" i="1"/>
  <c r="M154" i="1" s="1"/>
  <c r="L155" i="1"/>
  <c r="M155" i="1" s="1"/>
  <c r="L156" i="1"/>
  <c r="M156" i="1" s="1"/>
  <c r="L157" i="1"/>
  <c r="M157" i="1" s="1"/>
  <c r="L158" i="1"/>
  <c r="M158" i="1" s="1"/>
  <c r="L159" i="1"/>
  <c r="M159" i="1" s="1"/>
  <c r="L160" i="1"/>
  <c r="M160" i="1" s="1"/>
  <c r="L161" i="1"/>
  <c r="M161" i="1" s="1"/>
  <c r="L162" i="1"/>
  <c r="M162" i="1" s="1"/>
  <c r="L163" i="1"/>
  <c r="M163" i="1" s="1"/>
  <c r="L164" i="1"/>
  <c r="M164" i="1" s="1"/>
  <c r="L165" i="1"/>
  <c r="M165" i="1" s="1"/>
  <c r="L166" i="1"/>
  <c r="M166" i="1" s="1"/>
  <c r="L167" i="1"/>
  <c r="M167" i="1" s="1"/>
  <c r="L168" i="1"/>
  <c r="M168" i="1" s="1"/>
  <c r="L169" i="1"/>
  <c r="M169" i="1" s="1"/>
  <c r="L170" i="1"/>
  <c r="M170" i="1" s="1"/>
  <c r="L171" i="1"/>
  <c r="M171" i="1" s="1"/>
  <c r="L172" i="1"/>
  <c r="M172" i="1" s="1"/>
  <c r="L173" i="1"/>
  <c r="M173" i="1" s="1"/>
  <c r="L174" i="1"/>
  <c r="M174" i="1" s="1"/>
  <c r="L175" i="1"/>
  <c r="M175" i="1" s="1"/>
  <c r="L176" i="1"/>
  <c r="M176" i="1" s="1"/>
  <c r="L177" i="1"/>
  <c r="M177" i="1" s="1"/>
  <c r="L178" i="1"/>
  <c r="M178" i="1" s="1"/>
  <c r="L179" i="1"/>
  <c r="M179" i="1" s="1"/>
  <c r="L180" i="1"/>
  <c r="M180" i="1" s="1"/>
  <c r="L181" i="1"/>
  <c r="M181" i="1" s="1"/>
  <c r="L182" i="1"/>
  <c r="M182" i="1" s="1"/>
  <c r="L183" i="1"/>
  <c r="M183" i="1" s="1"/>
  <c r="L184" i="1"/>
  <c r="M184" i="1" s="1"/>
  <c r="L185" i="1"/>
  <c r="M185" i="1" s="1"/>
  <c r="L186" i="1"/>
  <c r="M186" i="1" s="1"/>
  <c r="L187" i="1"/>
  <c r="M187" i="1" s="1"/>
  <c r="L188" i="1"/>
  <c r="M188" i="1" s="1"/>
  <c r="L189" i="1"/>
  <c r="M189" i="1" s="1"/>
  <c r="L190" i="1"/>
  <c r="M190" i="1" s="1"/>
  <c r="L191" i="1"/>
  <c r="M191" i="1" s="1"/>
  <c r="L192" i="1"/>
  <c r="M192" i="1" s="1"/>
  <c r="L193" i="1"/>
  <c r="M193" i="1" s="1"/>
  <c r="L194" i="1"/>
  <c r="M194" i="1" s="1"/>
  <c r="L195" i="1"/>
  <c r="M195" i="1" s="1"/>
  <c r="L196" i="1"/>
  <c r="M196" i="1" s="1"/>
  <c r="L197" i="1"/>
  <c r="M197" i="1" s="1"/>
  <c r="L198" i="1"/>
  <c r="M198" i="1" s="1"/>
  <c r="L199" i="1"/>
  <c r="M199" i="1" s="1"/>
  <c r="L200" i="1"/>
  <c r="M200" i="1" s="1"/>
  <c r="L201" i="1"/>
  <c r="M201" i="1" s="1"/>
  <c r="L202" i="1"/>
  <c r="M202" i="1" s="1"/>
  <c r="L203" i="1"/>
  <c r="M203" i="1" s="1"/>
  <c r="L204" i="1"/>
  <c r="M204" i="1" s="1"/>
  <c r="L205" i="1"/>
  <c r="M205" i="1" s="1"/>
  <c r="L206" i="1"/>
  <c r="M206" i="1" s="1"/>
  <c r="L207" i="1"/>
  <c r="M207" i="1" s="1"/>
  <c r="L208" i="1"/>
  <c r="M208" i="1" s="1"/>
  <c r="L209" i="1"/>
  <c r="M209" i="1" s="1"/>
  <c r="L210" i="1"/>
  <c r="M210" i="1" s="1"/>
  <c r="L211" i="1"/>
  <c r="M211" i="1" s="1"/>
  <c r="L212" i="1"/>
  <c r="M212" i="1" s="1"/>
  <c r="L213" i="1"/>
  <c r="M213" i="1" s="1"/>
  <c r="L214" i="1"/>
  <c r="M214" i="1" s="1"/>
  <c r="L215" i="1"/>
  <c r="M215" i="1" s="1"/>
  <c r="L216" i="1"/>
  <c r="M216" i="1" s="1"/>
  <c r="L217" i="1"/>
  <c r="M217" i="1" s="1"/>
  <c r="L218" i="1"/>
  <c r="M218" i="1" s="1"/>
  <c r="L219" i="1"/>
  <c r="M219" i="1" s="1"/>
  <c r="L220" i="1"/>
  <c r="M220" i="1" s="1"/>
  <c r="L221" i="1"/>
  <c r="M221" i="1" s="1"/>
  <c r="L222" i="1"/>
  <c r="M222" i="1" s="1"/>
  <c r="L223" i="1"/>
  <c r="M223" i="1" s="1"/>
  <c r="L224" i="1"/>
  <c r="M224" i="1" s="1"/>
  <c r="L225" i="1"/>
  <c r="M225" i="1" s="1"/>
  <c r="L226" i="1"/>
  <c r="M226" i="1" s="1"/>
  <c r="L227" i="1"/>
  <c r="M227" i="1" s="1"/>
  <c r="L228" i="1"/>
  <c r="M228" i="1" s="1"/>
  <c r="L229" i="1"/>
  <c r="M229" i="1" s="1"/>
  <c r="L230" i="1"/>
  <c r="M230" i="1" s="1"/>
  <c r="L231" i="1"/>
  <c r="M231" i="1" s="1"/>
  <c r="L232" i="1"/>
  <c r="M232" i="1" s="1"/>
  <c r="L233" i="1"/>
  <c r="M233" i="1" s="1"/>
  <c r="L234" i="1"/>
  <c r="M234" i="1" s="1"/>
  <c r="L235" i="1"/>
  <c r="M235" i="1" s="1"/>
  <c r="L236" i="1"/>
  <c r="M236" i="1" s="1"/>
  <c r="L237" i="1"/>
  <c r="M237" i="1" s="1"/>
  <c r="L238" i="1"/>
  <c r="M238" i="1" s="1"/>
  <c r="L239" i="1"/>
  <c r="M239" i="1" s="1"/>
  <c r="L240" i="1"/>
  <c r="M240" i="1" s="1"/>
  <c r="L241" i="1"/>
  <c r="M241" i="1" s="1"/>
  <c r="L242" i="1"/>
  <c r="M242" i="1" s="1"/>
  <c r="L243" i="1"/>
  <c r="M243" i="1" s="1"/>
  <c r="L244" i="1"/>
  <c r="M244" i="1" s="1"/>
  <c r="L245" i="1"/>
  <c r="M245" i="1" s="1"/>
  <c r="L246" i="1"/>
  <c r="M246" i="1" s="1"/>
  <c r="L247" i="1"/>
  <c r="M247" i="1" s="1"/>
  <c r="L248" i="1"/>
  <c r="M248" i="1" s="1"/>
  <c r="L249" i="1"/>
  <c r="M249" i="1" s="1"/>
  <c r="L250" i="1"/>
  <c r="M250" i="1" s="1"/>
  <c r="L251" i="1"/>
  <c r="M251" i="1" s="1"/>
  <c r="L252" i="1"/>
  <c r="M252" i="1" s="1"/>
  <c r="L253" i="1"/>
  <c r="M253" i="1" s="1"/>
  <c r="L254" i="1"/>
  <c r="M254" i="1" s="1"/>
  <c r="L255" i="1"/>
  <c r="M255" i="1" s="1"/>
  <c r="L256" i="1"/>
  <c r="M256" i="1" s="1"/>
  <c r="L257" i="1"/>
  <c r="M257" i="1" s="1"/>
  <c r="L258" i="1"/>
  <c r="M258" i="1" s="1"/>
  <c r="L259" i="1"/>
  <c r="M259" i="1" s="1"/>
  <c r="L260" i="1"/>
  <c r="M260" i="1" s="1"/>
  <c r="L261" i="1"/>
  <c r="M261" i="1" s="1"/>
  <c r="L262" i="1"/>
  <c r="M262" i="1" s="1"/>
  <c r="L263" i="1"/>
  <c r="M263" i="1" s="1"/>
  <c r="L264" i="1"/>
  <c r="M264" i="1" s="1"/>
  <c r="L265" i="1"/>
  <c r="M265" i="1" s="1"/>
  <c r="L266" i="1"/>
  <c r="M266" i="1" s="1"/>
  <c r="L267" i="1"/>
  <c r="M267" i="1" s="1"/>
  <c r="L268" i="1"/>
  <c r="M268" i="1" s="1"/>
  <c r="L269" i="1"/>
  <c r="M269" i="1" s="1"/>
  <c r="L270" i="1"/>
  <c r="M270" i="1" s="1"/>
  <c r="L271" i="1"/>
  <c r="M271" i="1" s="1"/>
  <c r="L272" i="1"/>
  <c r="M272" i="1" s="1"/>
  <c r="L273" i="1"/>
  <c r="M273" i="1" s="1"/>
  <c r="L274" i="1"/>
  <c r="M274" i="1" s="1"/>
  <c r="L275" i="1"/>
  <c r="M275" i="1" s="1"/>
  <c r="L276" i="1"/>
  <c r="M276" i="1" s="1"/>
  <c r="L277" i="1"/>
  <c r="M277" i="1" s="1"/>
  <c r="L278" i="1"/>
  <c r="M278" i="1" s="1"/>
  <c r="L279" i="1"/>
  <c r="M279" i="1" s="1"/>
  <c r="L280" i="1"/>
  <c r="M280" i="1" s="1"/>
  <c r="L281" i="1"/>
  <c r="M281" i="1" s="1"/>
  <c r="L282" i="1"/>
  <c r="M282" i="1" s="1"/>
  <c r="L283" i="1"/>
  <c r="M283" i="1" s="1"/>
  <c r="L284" i="1"/>
  <c r="M284" i="1" s="1"/>
  <c r="L285" i="1"/>
  <c r="M285" i="1" s="1"/>
  <c r="L286" i="1"/>
  <c r="M286" i="1" s="1"/>
  <c r="L287" i="1"/>
  <c r="M287" i="1" s="1"/>
  <c r="L288" i="1"/>
  <c r="M288" i="1" s="1"/>
  <c r="L289" i="1"/>
  <c r="M289" i="1" s="1"/>
  <c r="L290" i="1"/>
  <c r="M290" i="1" s="1"/>
  <c r="L291" i="1"/>
  <c r="M291" i="1" s="1"/>
  <c r="L292" i="1"/>
  <c r="M292" i="1" s="1"/>
  <c r="L293" i="1"/>
  <c r="M293" i="1" s="1"/>
  <c r="L294" i="1"/>
  <c r="M294" i="1" s="1"/>
  <c r="L295" i="1"/>
  <c r="M295" i="1" s="1"/>
  <c r="L296" i="1"/>
  <c r="M296" i="1" s="1"/>
  <c r="L297" i="1"/>
  <c r="M297" i="1" s="1"/>
  <c r="L298" i="1"/>
  <c r="M298" i="1" s="1"/>
  <c r="L299" i="1"/>
  <c r="M299" i="1" s="1"/>
  <c r="L300" i="1"/>
  <c r="M300" i="1" s="1"/>
  <c r="L301" i="1"/>
  <c r="M301" i="1" s="1"/>
  <c r="L302" i="1"/>
  <c r="M302" i="1" s="1"/>
  <c r="L303" i="1"/>
  <c r="M303" i="1" s="1"/>
  <c r="L304" i="1"/>
  <c r="M304" i="1" s="1"/>
  <c r="L305" i="1"/>
  <c r="M305" i="1" s="1"/>
  <c r="L306" i="1"/>
  <c r="M306" i="1" s="1"/>
  <c r="L307" i="1"/>
  <c r="M307" i="1" s="1"/>
  <c r="L308" i="1"/>
  <c r="M308" i="1" s="1"/>
  <c r="L309" i="1"/>
  <c r="M309" i="1" s="1"/>
  <c r="L310" i="1"/>
  <c r="M310" i="1" s="1"/>
  <c r="L311" i="1"/>
  <c r="M311" i="1" s="1"/>
  <c r="L312" i="1"/>
  <c r="M312" i="1" s="1"/>
  <c r="L313" i="1"/>
  <c r="M313" i="1" s="1"/>
  <c r="L314" i="1"/>
  <c r="M314" i="1" s="1"/>
  <c r="L315" i="1"/>
  <c r="M315" i="1" s="1"/>
  <c r="L316" i="1"/>
  <c r="M316" i="1" s="1"/>
  <c r="L317" i="1"/>
  <c r="M317" i="1" s="1"/>
  <c r="L318" i="1"/>
  <c r="M318" i="1" s="1"/>
  <c r="L319" i="1"/>
  <c r="M319" i="1" s="1"/>
  <c r="L320" i="1"/>
  <c r="M320" i="1" s="1"/>
  <c r="L321" i="1"/>
  <c r="M321" i="1" s="1"/>
  <c r="L322" i="1"/>
  <c r="M322" i="1" s="1"/>
  <c r="L323" i="1"/>
  <c r="M323" i="1" s="1"/>
  <c r="L324" i="1"/>
  <c r="M324" i="1" s="1"/>
  <c r="L325" i="1"/>
  <c r="M325" i="1" s="1"/>
  <c r="L326" i="1"/>
  <c r="M326" i="1" s="1"/>
  <c r="L327" i="1"/>
  <c r="M327" i="1" s="1"/>
  <c r="L328" i="1"/>
  <c r="M328" i="1" s="1"/>
  <c r="L329" i="1"/>
  <c r="M329" i="1" s="1"/>
  <c r="L330" i="1"/>
  <c r="M330" i="1" s="1"/>
  <c r="L331" i="1"/>
  <c r="M331" i="1" s="1"/>
  <c r="L332" i="1"/>
  <c r="M332" i="1" s="1"/>
  <c r="L333" i="1"/>
  <c r="M333" i="1" s="1"/>
  <c r="L334" i="1"/>
  <c r="M334" i="1" s="1"/>
  <c r="L335" i="1"/>
  <c r="M335" i="1" s="1"/>
  <c r="L336" i="1"/>
  <c r="M336" i="1" s="1"/>
  <c r="L337" i="1"/>
  <c r="M337" i="1" s="1"/>
  <c r="L338" i="1"/>
  <c r="M338" i="1" s="1"/>
  <c r="L339" i="1"/>
  <c r="M339" i="1" s="1"/>
  <c r="L340" i="1"/>
  <c r="M340" i="1" s="1"/>
  <c r="L341" i="1"/>
  <c r="M341" i="1" s="1"/>
  <c r="L342" i="1"/>
  <c r="M342" i="1" s="1"/>
  <c r="L343" i="1"/>
  <c r="M343" i="1" s="1"/>
  <c r="L344" i="1"/>
  <c r="M344" i="1" s="1"/>
  <c r="L345" i="1"/>
  <c r="M345" i="1" s="1"/>
  <c r="L346" i="1"/>
  <c r="M346" i="1" s="1"/>
  <c r="L347" i="1"/>
  <c r="M347" i="1" s="1"/>
  <c r="L348" i="1"/>
  <c r="M348" i="1" s="1"/>
  <c r="L349" i="1"/>
  <c r="M349" i="1" s="1"/>
  <c r="L350" i="1"/>
  <c r="M350" i="1" s="1"/>
  <c r="L351" i="1"/>
  <c r="M351" i="1" s="1"/>
  <c r="L352" i="1"/>
  <c r="M352" i="1" s="1"/>
  <c r="L353" i="1"/>
  <c r="M353" i="1" s="1"/>
  <c r="L354" i="1"/>
  <c r="M354" i="1" s="1"/>
  <c r="L355" i="1"/>
  <c r="M355" i="1" s="1"/>
  <c r="L356" i="1"/>
  <c r="M356" i="1" s="1"/>
  <c r="L357" i="1"/>
  <c r="M357" i="1" s="1"/>
  <c r="L358" i="1"/>
  <c r="M358" i="1" s="1"/>
  <c r="L359" i="1"/>
  <c r="M359" i="1" s="1"/>
  <c r="L360" i="1"/>
  <c r="M360" i="1" s="1"/>
  <c r="L361" i="1"/>
  <c r="M361" i="1" s="1"/>
  <c r="L362" i="1"/>
  <c r="M362" i="1" s="1"/>
  <c r="L363" i="1"/>
  <c r="M363" i="1" s="1"/>
  <c r="L364" i="1"/>
  <c r="M364" i="1" s="1"/>
  <c r="L365" i="1"/>
  <c r="M365" i="1" s="1"/>
  <c r="L366" i="1"/>
  <c r="M366" i="1" s="1"/>
  <c r="L367" i="1"/>
  <c r="M367" i="1" s="1"/>
  <c r="L368" i="1"/>
  <c r="M368" i="1" s="1"/>
  <c r="L369" i="1"/>
  <c r="M369" i="1" s="1"/>
  <c r="L370" i="1"/>
  <c r="M370" i="1" s="1"/>
  <c r="L371" i="1"/>
  <c r="M371" i="1" s="1"/>
  <c r="L372" i="1"/>
  <c r="M372" i="1" s="1"/>
  <c r="L373" i="1"/>
  <c r="M373" i="1" s="1"/>
  <c r="L374" i="1"/>
  <c r="M374" i="1" s="1"/>
  <c r="L375" i="1"/>
  <c r="M375" i="1" s="1"/>
  <c r="L376" i="1"/>
  <c r="M376" i="1" s="1"/>
  <c r="L377" i="1"/>
  <c r="M377" i="1" s="1"/>
  <c r="L378" i="1"/>
  <c r="M378" i="1" s="1"/>
  <c r="L379" i="1"/>
  <c r="M379" i="1" s="1"/>
  <c r="L380" i="1"/>
  <c r="M380" i="1" s="1"/>
  <c r="L381" i="1"/>
  <c r="M381" i="1" s="1"/>
  <c r="L382" i="1"/>
  <c r="M382" i="1" s="1"/>
  <c r="L383" i="1"/>
  <c r="M383" i="1" s="1"/>
  <c r="L384" i="1"/>
  <c r="M384" i="1" s="1"/>
  <c r="L385" i="1"/>
  <c r="M385" i="1" s="1"/>
  <c r="L386" i="1"/>
  <c r="M386" i="1" s="1"/>
  <c r="L387" i="1"/>
  <c r="M387" i="1" s="1"/>
  <c r="L388" i="1"/>
  <c r="M388" i="1" s="1"/>
  <c r="L389" i="1"/>
  <c r="M389" i="1" s="1"/>
  <c r="L390" i="1"/>
  <c r="M390" i="1" s="1"/>
  <c r="L391" i="1"/>
  <c r="M391" i="1" s="1"/>
  <c r="L392" i="1"/>
  <c r="M392" i="1" s="1"/>
  <c r="L393" i="1"/>
  <c r="M393" i="1" s="1"/>
  <c r="L394" i="1"/>
  <c r="M394" i="1" s="1"/>
  <c r="L395" i="1"/>
  <c r="M395" i="1" s="1"/>
  <c r="L396" i="1"/>
  <c r="M396" i="1" s="1"/>
  <c r="L397" i="1"/>
  <c r="M397" i="1" s="1"/>
  <c r="L398" i="1"/>
  <c r="M398" i="1" s="1"/>
  <c r="L399" i="1"/>
  <c r="M399" i="1" s="1"/>
  <c r="L400" i="1"/>
  <c r="M400" i="1" s="1"/>
  <c r="L401" i="1"/>
  <c r="M401" i="1" s="1"/>
  <c r="L402" i="1"/>
  <c r="M402" i="1" s="1"/>
  <c r="L403" i="1"/>
  <c r="M403" i="1" s="1"/>
  <c r="L404" i="1"/>
  <c r="M404" i="1" s="1"/>
  <c r="L405" i="1"/>
  <c r="M405" i="1" s="1"/>
  <c r="L406" i="1"/>
  <c r="M406" i="1" s="1"/>
  <c r="L407" i="1"/>
  <c r="M407" i="1" s="1"/>
  <c r="L408" i="1"/>
  <c r="M408" i="1" s="1"/>
  <c r="L409" i="1"/>
  <c r="M409" i="1" s="1"/>
  <c r="L410" i="1"/>
  <c r="M410" i="1" s="1"/>
  <c r="L411" i="1"/>
  <c r="M411" i="1" s="1"/>
  <c r="L412" i="1"/>
  <c r="M412" i="1" s="1"/>
  <c r="L413" i="1"/>
  <c r="M413" i="1" s="1"/>
  <c r="L414" i="1"/>
  <c r="M414" i="1" s="1"/>
  <c r="L415" i="1"/>
  <c r="M415" i="1" s="1"/>
  <c r="L416" i="1"/>
  <c r="M416" i="1" s="1"/>
  <c r="L417" i="1"/>
  <c r="M417" i="1" s="1"/>
  <c r="L418" i="1"/>
  <c r="M418" i="1" s="1"/>
  <c r="L419" i="1"/>
  <c r="M419" i="1" s="1"/>
  <c r="L420" i="1"/>
  <c r="M420" i="1" s="1"/>
  <c r="L421" i="1"/>
  <c r="M421" i="1" s="1"/>
  <c r="L422" i="1"/>
  <c r="M422" i="1" s="1"/>
  <c r="L423" i="1"/>
  <c r="M423" i="1" s="1"/>
  <c r="L424" i="1"/>
  <c r="M424" i="1" s="1"/>
  <c r="L425" i="1"/>
  <c r="M425" i="1" s="1"/>
  <c r="L426" i="1"/>
  <c r="M426" i="1" s="1"/>
  <c r="L427" i="1"/>
  <c r="M427" i="1" s="1"/>
  <c r="L428" i="1"/>
  <c r="M428" i="1" s="1"/>
  <c r="L429" i="1"/>
  <c r="M429" i="1" s="1"/>
  <c r="L430" i="1"/>
  <c r="M430" i="1" s="1"/>
  <c r="L431" i="1"/>
  <c r="M431" i="1" s="1"/>
  <c r="L432" i="1"/>
  <c r="M432" i="1" s="1"/>
  <c r="L433" i="1"/>
  <c r="M433" i="1" s="1"/>
  <c r="L434" i="1"/>
  <c r="M434" i="1" s="1"/>
  <c r="L435" i="1"/>
  <c r="M435" i="1" s="1"/>
  <c r="L436" i="1"/>
  <c r="M436" i="1" s="1"/>
  <c r="L437" i="1"/>
  <c r="M437" i="1" s="1"/>
  <c r="L438" i="1"/>
  <c r="M438" i="1" s="1"/>
  <c r="L439" i="1"/>
  <c r="M439" i="1" s="1"/>
  <c r="L440" i="1"/>
  <c r="M440" i="1" s="1"/>
  <c r="L441" i="1"/>
  <c r="M441" i="1" s="1"/>
  <c r="L442" i="1"/>
  <c r="M442" i="1" s="1"/>
  <c r="L443" i="1"/>
  <c r="M443" i="1" s="1"/>
  <c r="L444" i="1"/>
  <c r="M444" i="1" s="1"/>
  <c r="L445" i="1"/>
  <c r="M445" i="1" s="1"/>
  <c r="L446" i="1"/>
  <c r="M446" i="1" s="1"/>
  <c r="L447" i="1"/>
  <c r="M447" i="1" s="1"/>
  <c r="L448" i="1"/>
  <c r="M448" i="1" s="1"/>
  <c r="L449" i="1"/>
  <c r="M449" i="1" s="1"/>
  <c r="L450" i="1"/>
  <c r="M450" i="1" s="1"/>
  <c r="L451" i="1"/>
  <c r="M451" i="1" s="1"/>
  <c r="L452" i="1"/>
  <c r="M452" i="1" s="1"/>
  <c r="L453" i="1"/>
  <c r="M453" i="1" s="1"/>
  <c r="L454" i="1"/>
  <c r="M454" i="1" s="1"/>
  <c r="L455" i="1"/>
  <c r="M455" i="1" s="1"/>
  <c r="L456" i="1"/>
  <c r="M456" i="1" s="1"/>
  <c r="L457" i="1"/>
  <c r="M457" i="1" s="1"/>
  <c r="L458" i="1"/>
  <c r="M458" i="1" s="1"/>
  <c r="L459" i="1"/>
  <c r="M459" i="1" s="1"/>
  <c r="L460" i="1"/>
  <c r="M460" i="1" s="1"/>
  <c r="L461" i="1"/>
  <c r="M461" i="1" s="1"/>
  <c r="L462" i="1"/>
  <c r="M462" i="1" s="1"/>
  <c r="L463" i="1"/>
  <c r="M463" i="1" s="1"/>
  <c r="L464" i="1"/>
  <c r="M464" i="1" s="1"/>
  <c r="L465" i="1"/>
  <c r="M465" i="1" s="1"/>
  <c r="L466" i="1"/>
  <c r="M466" i="1" s="1"/>
  <c r="L467" i="1"/>
  <c r="M467" i="1" s="1"/>
  <c r="L468" i="1"/>
  <c r="M468" i="1" s="1"/>
  <c r="L469" i="1"/>
  <c r="M469" i="1" s="1"/>
  <c r="L470" i="1"/>
  <c r="M470" i="1" s="1"/>
  <c r="L471" i="1"/>
  <c r="M471" i="1" s="1"/>
  <c r="L472" i="1"/>
  <c r="M472" i="1" s="1"/>
  <c r="L473" i="1"/>
  <c r="M473" i="1" s="1"/>
  <c r="L474" i="1"/>
  <c r="M474" i="1" s="1"/>
  <c r="L475" i="1"/>
  <c r="M475" i="1" s="1"/>
  <c r="L476" i="1"/>
  <c r="M476" i="1" s="1"/>
  <c r="L477" i="1"/>
  <c r="M477" i="1" s="1"/>
  <c r="L478" i="1"/>
  <c r="M478" i="1" s="1"/>
  <c r="L479" i="1"/>
  <c r="M479" i="1" s="1"/>
  <c r="L480" i="1"/>
  <c r="M480" i="1" s="1"/>
  <c r="L481" i="1"/>
  <c r="M481" i="1" s="1"/>
  <c r="L482" i="1"/>
  <c r="M482" i="1" s="1"/>
  <c r="L483" i="1"/>
  <c r="M483" i="1" s="1"/>
  <c r="L484" i="1"/>
  <c r="M484" i="1" s="1"/>
  <c r="L485" i="1"/>
  <c r="M485" i="1" s="1"/>
  <c r="L486" i="1"/>
  <c r="M486" i="1" s="1"/>
  <c r="L487" i="1"/>
  <c r="M487" i="1" s="1"/>
  <c r="L488" i="1"/>
  <c r="M488" i="1" s="1"/>
  <c r="L489" i="1"/>
  <c r="M489" i="1" s="1"/>
  <c r="L490" i="1"/>
  <c r="M490" i="1" s="1"/>
  <c r="L491" i="1"/>
  <c r="M491" i="1" s="1"/>
  <c r="L492" i="1"/>
  <c r="M492" i="1" s="1"/>
  <c r="L493" i="1"/>
  <c r="M493" i="1" s="1"/>
  <c r="L494" i="1"/>
  <c r="M494" i="1" s="1"/>
  <c r="L495" i="1"/>
  <c r="M495" i="1" s="1"/>
  <c r="L496" i="1"/>
  <c r="M496" i="1" s="1"/>
  <c r="L497" i="1"/>
  <c r="M497" i="1" s="1"/>
  <c r="L498" i="1"/>
  <c r="M498" i="1" s="1"/>
  <c r="L499" i="1"/>
  <c r="M499" i="1" s="1"/>
  <c r="L500" i="1"/>
  <c r="M500" i="1" s="1"/>
  <c r="L501" i="1"/>
  <c r="M501" i="1" s="1"/>
  <c r="L502" i="1"/>
  <c r="M502" i="1" s="1"/>
  <c r="L503" i="1"/>
  <c r="M503" i="1" s="1"/>
  <c r="L504" i="1"/>
  <c r="M504" i="1" s="1"/>
  <c r="L505" i="1"/>
  <c r="M505" i="1" s="1"/>
  <c r="L506" i="1"/>
  <c r="M506" i="1" s="1"/>
  <c r="L507" i="1"/>
  <c r="M507" i="1" s="1"/>
  <c r="L508" i="1"/>
  <c r="M508" i="1" s="1"/>
  <c r="L509" i="1"/>
  <c r="M509" i="1" s="1"/>
  <c r="L510" i="1"/>
  <c r="M510" i="1" s="1"/>
  <c r="L511" i="1"/>
  <c r="M511" i="1" s="1"/>
  <c r="L512" i="1"/>
  <c r="M512" i="1" s="1"/>
  <c r="L513" i="1"/>
  <c r="M513" i="1" s="1"/>
  <c r="L514" i="1"/>
  <c r="M514" i="1" s="1"/>
  <c r="L515" i="1"/>
  <c r="M515" i="1" s="1"/>
  <c r="L516" i="1"/>
  <c r="M516" i="1" s="1"/>
  <c r="L517" i="1"/>
  <c r="M517" i="1" s="1"/>
  <c r="L518" i="1"/>
  <c r="M518" i="1" s="1"/>
  <c r="L519" i="1"/>
  <c r="M519" i="1" s="1"/>
  <c r="L520" i="1"/>
  <c r="M520" i="1" s="1"/>
  <c r="L521" i="1"/>
  <c r="M521" i="1" s="1"/>
  <c r="L522" i="1"/>
  <c r="M522" i="1" s="1"/>
  <c r="L523" i="1"/>
  <c r="M523" i="1" s="1"/>
  <c r="L524" i="1"/>
  <c r="M524" i="1" s="1"/>
  <c r="L525" i="1"/>
  <c r="M525" i="1" s="1"/>
  <c r="L526" i="1"/>
  <c r="M526" i="1" s="1"/>
  <c r="L527" i="1"/>
  <c r="M527" i="1" s="1"/>
  <c r="L528" i="1"/>
  <c r="M528" i="1" s="1"/>
  <c r="L529" i="1"/>
  <c r="M529" i="1" s="1"/>
  <c r="L530" i="1"/>
  <c r="M530" i="1" s="1"/>
  <c r="L531" i="1"/>
  <c r="M531" i="1" s="1"/>
  <c r="L532" i="1"/>
  <c r="M532" i="1" s="1"/>
  <c r="L533" i="1"/>
  <c r="M533" i="1" s="1"/>
  <c r="L534" i="1"/>
  <c r="M534" i="1" s="1"/>
  <c r="L535" i="1"/>
  <c r="M535" i="1" s="1"/>
  <c r="L536" i="1"/>
  <c r="M536" i="1" s="1"/>
  <c r="L537" i="1"/>
  <c r="M537" i="1" s="1"/>
  <c r="L538" i="1"/>
  <c r="M538" i="1" s="1"/>
  <c r="L539" i="1"/>
  <c r="M539" i="1" s="1"/>
  <c r="L540" i="1"/>
  <c r="M540" i="1" s="1"/>
  <c r="L541" i="1"/>
  <c r="M541" i="1" s="1"/>
  <c r="L542" i="1"/>
  <c r="M542" i="1" s="1"/>
  <c r="L543" i="1"/>
  <c r="M543" i="1" s="1"/>
  <c r="L544" i="1"/>
  <c r="M544" i="1" s="1"/>
  <c r="L545" i="1"/>
  <c r="M545" i="1" s="1"/>
  <c r="L546" i="1"/>
  <c r="M546" i="1" s="1"/>
  <c r="L547" i="1"/>
  <c r="M547" i="1" s="1"/>
  <c r="L548" i="1"/>
  <c r="M548" i="1" s="1"/>
  <c r="L549" i="1"/>
  <c r="M549" i="1" s="1"/>
  <c r="L550" i="1"/>
  <c r="M550" i="1" s="1"/>
  <c r="L551" i="1"/>
  <c r="M551" i="1" s="1"/>
  <c r="L552" i="1"/>
  <c r="M552" i="1" s="1"/>
  <c r="L553" i="1"/>
  <c r="M553" i="1" s="1"/>
  <c r="L554" i="1"/>
  <c r="M554" i="1" s="1"/>
  <c r="L555" i="1"/>
  <c r="M555" i="1" s="1"/>
  <c r="L556" i="1"/>
  <c r="M556" i="1" s="1"/>
  <c r="L557" i="1"/>
  <c r="M557" i="1" s="1"/>
  <c r="L558" i="1"/>
  <c r="M558" i="1" s="1"/>
  <c r="L559" i="1"/>
  <c r="M559" i="1" s="1"/>
  <c r="L560" i="1"/>
  <c r="M560" i="1" s="1"/>
  <c r="L561" i="1"/>
  <c r="M561" i="1" s="1"/>
  <c r="L562" i="1"/>
  <c r="M562" i="1" s="1"/>
  <c r="L563" i="1"/>
  <c r="M563" i="1" s="1"/>
  <c r="L564" i="1"/>
  <c r="M564" i="1" s="1"/>
  <c r="L565" i="1"/>
  <c r="M565" i="1" s="1"/>
  <c r="L566" i="1"/>
  <c r="M566" i="1" s="1"/>
  <c r="L567" i="1"/>
  <c r="M567" i="1" s="1"/>
  <c r="L568" i="1"/>
  <c r="M568" i="1" s="1"/>
  <c r="L569" i="1"/>
  <c r="M569" i="1" s="1"/>
  <c r="L570" i="1"/>
  <c r="M570" i="1" s="1"/>
  <c r="L571" i="1"/>
  <c r="M571" i="1" s="1"/>
  <c r="L572" i="1"/>
  <c r="M572" i="1" s="1"/>
  <c r="L573" i="1"/>
  <c r="M573" i="1" s="1"/>
  <c r="L574" i="1"/>
  <c r="M574" i="1" s="1"/>
  <c r="L575" i="1"/>
  <c r="M575" i="1" s="1"/>
  <c r="L576" i="1"/>
  <c r="M576" i="1" s="1"/>
  <c r="L577" i="1"/>
  <c r="M577" i="1" s="1"/>
  <c r="L578" i="1"/>
  <c r="M578" i="1" s="1"/>
  <c r="L579" i="1"/>
  <c r="M579" i="1" s="1"/>
  <c r="L580" i="1"/>
  <c r="M580" i="1" s="1"/>
  <c r="L581" i="1"/>
  <c r="M581" i="1" s="1"/>
  <c r="L582" i="1"/>
  <c r="M582" i="1" s="1"/>
  <c r="L583" i="1"/>
  <c r="M583" i="1" s="1"/>
  <c r="L584" i="1"/>
  <c r="M584" i="1" s="1"/>
  <c r="L585" i="1"/>
  <c r="M585" i="1" s="1"/>
  <c r="L586" i="1"/>
  <c r="M586" i="1" s="1"/>
  <c r="L587" i="1"/>
  <c r="M587" i="1" s="1"/>
  <c r="L588" i="1"/>
  <c r="M588" i="1" s="1"/>
  <c r="L589" i="1"/>
  <c r="M589" i="1" s="1"/>
  <c r="L590" i="1"/>
  <c r="M590" i="1" s="1"/>
  <c r="L591" i="1"/>
  <c r="M591" i="1" s="1"/>
  <c r="L592" i="1"/>
  <c r="M592" i="1" s="1"/>
  <c r="L593" i="1"/>
  <c r="M593" i="1" s="1"/>
  <c r="L594" i="1"/>
  <c r="M594" i="1" s="1"/>
  <c r="L595" i="1"/>
  <c r="M595" i="1" s="1"/>
  <c r="L596" i="1"/>
  <c r="M596" i="1" s="1"/>
  <c r="L597" i="1"/>
  <c r="M597" i="1" s="1"/>
  <c r="L598" i="1"/>
  <c r="M598" i="1" s="1"/>
  <c r="L599" i="1"/>
  <c r="M599" i="1" s="1"/>
  <c r="L600" i="1"/>
  <c r="M600" i="1" s="1"/>
  <c r="L601" i="1"/>
  <c r="M601" i="1" s="1"/>
  <c r="L602" i="1"/>
  <c r="M602" i="1" s="1"/>
  <c r="L603" i="1"/>
  <c r="M603" i="1" s="1"/>
  <c r="L604" i="1"/>
  <c r="M604" i="1" s="1"/>
  <c r="L605" i="1"/>
  <c r="M605" i="1" s="1"/>
  <c r="L606" i="1"/>
  <c r="M606" i="1" s="1"/>
  <c r="L607" i="1"/>
  <c r="M607" i="1" s="1"/>
  <c r="L608" i="1"/>
  <c r="M608" i="1" s="1"/>
  <c r="L609" i="1"/>
  <c r="M609" i="1" s="1"/>
  <c r="L610" i="1"/>
  <c r="M610" i="1" s="1"/>
  <c r="L611" i="1"/>
  <c r="M611" i="1" s="1"/>
  <c r="L612" i="1"/>
  <c r="M612" i="1" s="1"/>
  <c r="L613" i="1"/>
  <c r="M613" i="1" s="1"/>
  <c r="L614" i="1"/>
  <c r="M614" i="1" s="1"/>
  <c r="L615" i="1"/>
  <c r="M615" i="1" s="1"/>
  <c r="L616" i="1"/>
  <c r="M616" i="1" s="1"/>
  <c r="L617" i="1"/>
  <c r="M617" i="1" s="1"/>
  <c r="L618" i="1"/>
  <c r="M618" i="1" s="1"/>
  <c r="L619" i="1"/>
  <c r="M619" i="1" s="1"/>
  <c r="L620" i="1"/>
  <c r="M620" i="1" s="1"/>
  <c r="L621" i="1"/>
  <c r="M621" i="1" s="1"/>
  <c r="L622" i="1"/>
  <c r="M622" i="1" s="1"/>
  <c r="L623" i="1"/>
  <c r="M623" i="1" s="1"/>
  <c r="L624" i="1"/>
  <c r="M624" i="1" s="1"/>
  <c r="L625" i="1"/>
  <c r="M625" i="1" s="1"/>
  <c r="L626" i="1"/>
  <c r="M626" i="1" s="1"/>
  <c r="L627" i="1"/>
  <c r="M627" i="1" s="1"/>
  <c r="L628" i="1"/>
  <c r="M628" i="1" s="1"/>
  <c r="L629" i="1"/>
  <c r="M629" i="1" s="1"/>
  <c r="L630" i="1"/>
  <c r="M630" i="1" s="1"/>
  <c r="L631" i="1"/>
  <c r="M631" i="1" s="1"/>
  <c r="L632" i="1"/>
  <c r="M632" i="1" s="1"/>
  <c r="L633" i="1"/>
  <c r="M633" i="1" s="1"/>
  <c r="L634" i="1"/>
  <c r="M634" i="1" s="1"/>
  <c r="L635" i="1"/>
  <c r="M635" i="1" s="1"/>
  <c r="L636" i="1"/>
  <c r="M636" i="1" s="1"/>
  <c r="L637" i="1"/>
  <c r="M637" i="1" s="1"/>
  <c r="L638" i="1"/>
  <c r="M638" i="1" s="1"/>
  <c r="L639" i="1"/>
  <c r="M639" i="1" s="1"/>
  <c r="L640" i="1"/>
  <c r="M640" i="1" s="1"/>
  <c r="L641" i="1"/>
  <c r="M641" i="1" s="1"/>
  <c r="L642" i="1"/>
  <c r="M642" i="1" s="1"/>
  <c r="L643" i="1"/>
  <c r="M643" i="1" s="1"/>
  <c r="L644" i="1"/>
  <c r="M644" i="1" s="1"/>
  <c r="L645" i="1"/>
  <c r="M645" i="1" s="1"/>
  <c r="L646" i="1"/>
  <c r="M646" i="1" s="1"/>
  <c r="L647" i="1"/>
  <c r="M647" i="1" s="1"/>
  <c r="L648" i="1"/>
  <c r="M648" i="1" s="1"/>
  <c r="L649" i="1"/>
  <c r="M649" i="1" s="1"/>
  <c r="L650" i="1"/>
  <c r="M650" i="1" s="1"/>
  <c r="L651" i="1"/>
  <c r="M651" i="1" s="1"/>
  <c r="L652" i="1"/>
  <c r="M652" i="1" s="1"/>
  <c r="L653" i="1"/>
  <c r="M653" i="1" s="1"/>
  <c r="L654" i="1"/>
  <c r="M654" i="1" s="1"/>
  <c r="L655" i="1"/>
  <c r="M655" i="1" s="1"/>
  <c r="L656" i="1"/>
  <c r="M656" i="1" s="1"/>
  <c r="L657" i="1"/>
  <c r="M657" i="1" s="1"/>
  <c r="L658" i="1"/>
  <c r="M658" i="1" s="1"/>
  <c r="L659" i="1"/>
  <c r="M659" i="1" s="1"/>
  <c r="L660" i="1"/>
  <c r="M660" i="1" s="1"/>
  <c r="L661" i="1"/>
  <c r="M661" i="1" s="1"/>
  <c r="L662" i="1"/>
  <c r="M662" i="1" s="1"/>
  <c r="L663" i="1"/>
  <c r="M663" i="1" s="1"/>
  <c r="L664" i="1"/>
  <c r="M664" i="1" s="1"/>
  <c r="L665" i="1"/>
  <c r="M665" i="1" s="1"/>
  <c r="L666" i="1"/>
  <c r="M666" i="1" s="1"/>
  <c r="L667" i="1"/>
  <c r="M667" i="1" s="1"/>
  <c r="L668" i="1"/>
  <c r="M668" i="1" s="1"/>
  <c r="L669" i="1"/>
  <c r="M669" i="1" s="1"/>
  <c r="L670" i="1"/>
  <c r="M670" i="1" s="1"/>
  <c r="L671" i="1"/>
  <c r="M671" i="1" s="1"/>
  <c r="L672" i="1"/>
  <c r="M672" i="1" s="1"/>
  <c r="L673" i="1"/>
  <c r="M673" i="1" s="1"/>
  <c r="L674" i="1"/>
  <c r="M674" i="1" s="1"/>
  <c r="L675" i="1"/>
  <c r="M675" i="1" s="1"/>
  <c r="L676" i="1"/>
  <c r="M676" i="1" s="1"/>
  <c r="L677" i="1"/>
  <c r="M677" i="1" s="1"/>
  <c r="L678" i="1"/>
  <c r="M678" i="1" s="1"/>
  <c r="L679" i="1"/>
  <c r="M679" i="1" s="1"/>
  <c r="L680" i="1"/>
  <c r="M680" i="1" s="1"/>
  <c r="L681" i="1"/>
  <c r="M681" i="1" s="1"/>
  <c r="L682" i="1"/>
  <c r="M682" i="1" s="1"/>
  <c r="L683" i="1"/>
  <c r="M683" i="1" s="1"/>
  <c r="L684" i="1"/>
  <c r="M684" i="1" s="1"/>
  <c r="L685" i="1"/>
  <c r="M685" i="1" s="1"/>
  <c r="L686" i="1"/>
  <c r="M686" i="1" s="1"/>
  <c r="L687" i="1"/>
  <c r="M687" i="1" s="1"/>
  <c r="L688" i="1"/>
  <c r="M688" i="1" s="1"/>
  <c r="L689" i="1"/>
  <c r="M689" i="1" s="1"/>
  <c r="L690" i="1"/>
  <c r="M690" i="1" s="1"/>
  <c r="L691" i="1"/>
  <c r="M691" i="1" s="1"/>
  <c r="L692" i="1"/>
  <c r="M692" i="1" s="1"/>
  <c r="L693" i="1"/>
  <c r="M693" i="1" s="1"/>
  <c r="L694" i="1"/>
  <c r="M694" i="1" s="1"/>
  <c r="L695" i="1"/>
  <c r="M695" i="1" s="1"/>
  <c r="L696" i="1"/>
  <c r="M696" i="1" s="1"/>
  <c r="L697" i="1"/>
  <c r="M697" i="1" s="1"/>
  <c r="L698" i="1"/>
  <c r="M698" i="1" s="1"/>
  <c r="L699" i="1"/>
  <c r="M699" i="1" s="1"/>
  <c r="L700" i="1"/>
  <c r="M700" i="1" s="1"/>
  <c r="L701" i="1"/>
  <c r="M701" i="1" s="1"/>
  <c r="L702" i="1"/>
  <c r="M702" i="1" s="1"/>
  <c r="L703" i="1"/>
  <c r="M703" i="1" s="1"/>
  <c r="L704" i="1"/>
  <c r="M704" i="1" s="1"/>
  <c r="L705" i="1"/>
  <c r="M705" i="1" s="1"/>
  <c r="L706" i="1"/>
  <c r="M706" i="1" s="1"/>
  <c r="L707" i="1"/>
  <c r="M707" i="1" s="1"/>
  <c r="L708" i="1"/>
  <c r="M708" i="1" s="1"/>
  <c r="L709" i="1"/>
  <c r="M709" i="1" s="1"/>
  <c r="L710" i="1"/>
  <c r="M710" i="1" s="1"/>
  <c r="L711" i="1"/>
  <c r="M711" i="1" s="1"/>
  <c r="L712" i="1"/>
  <c r="M712" i="1" s="1"/>
  <c r="L713" i="1"/>
  <c r="M713" i="1" s="1"/>
  <c r="L714" i="1"/>
  <c r="M714" i="1" s="1"/>
  <c r="L715" i="1"/>
  <c r="M715" i="1" s="1"/>
  <c r="L716" i="1"/>
  <c r="M716" i="1" s="1"/>
  <c r="L717" i="1"/>
  <c r="M717" i="1" s="1"/>
  <c r="L718" i="1"/>
  <c r="M718" i="1" s="1"/>
  <c r="L719" i="1"/>
  <c r="M719" i="1" s="1"/>
  <c r="L720" i="1"/>
  <c r="M720" i="1" s="1"/>
  <c r="L721" i="1"/>
  <c r="M721" i="1" s="1"/>
  <c r="L722" i="1"/>
  <c r="M722" i="1" s="1"/>
  <c r="L723" i="1"/>
  <c r="M723" i="1" s="1"/>
  <c r="L724" i="1"/>
  <c r="M724" i="1" s="1"/>
  <c r="L725" i="1"/>
  <c r="M725" i="1" s="1"/>
  <c r="L726" i="1"/>
  <c r="M726" i="1" s="1"/>
  <c r="L727" i="1"/>
  <c r="M727" i="1" s="1"/>
  <c r="L728" i="1"/>
  <c r="M728" i="1" s="1"/>
  <c r="L729" i="1"/>
  <c r="M729" i="1" s="1"/>
  <c r="L730" i="1"/>
  <c r="M730" i="1" s="1"/>
  <c r="L731" i="1"/>
  <c r="M731" i="1" s="1"/>
  <c r="L732" i="1"/>
  <c r="M732" i="1" s="1"/>
  <c r="L733" i="1"/>
  <c r="M733" i="1" s="1"/>
  <c r="L734" i="1"/>
  <c r="M734" i="1" s="1"/>
  <c r="L735" i="1"/>
  <c r="M735" i="1" s="1"/>
  <c r="L736" i="1"/>
  <c r="M736" i="1" s="1"/>
  <c r="L737" i="1"/>
  <c r="M737" i="1" s="1"/>
  <c r="L738" i="1"/>
  <c r="M738" i="1" s="1"/>
  <c r="L739" i="1"/>
  <c r="M739" i="1" s="1"/>
  <c r="L740" i="1"/>
  <c r="M740" i="1" s="1"/>
  <c r="L741" i="1"/>
  <c r="M741" i="1" s="1"/>
  <c r="L742" i="1"/>
  <c r="M742" i="1" s="1"/>
  <c r="L743" i="1"/>
  <c r="M743" i="1" s="1"/>
  <c r="L744" i="1"/>
  <c r="M744" i="1" s="1"/>
  <c r="L745" i="1"/>
  <c r="M745" i="1" s="1"/>
  <c r="L746" i="1"/>
  <c r="M746" i="1" s="1"/>
  <c r="L747" i="1"/>
  <c r="M747" i="1" s="1"/>
  <c r="L748" i="1"/>
  <c r="M748" i="1" s="1"/>
  <c r="L749" i="1"/>
  <c r="M749" i="1" s="1"/>
  <c r="L750" i="1"/>
  <c r="M750" i="1" s="1"/>
  <c r="L751" i="1"/>
  <c r="M751" i="1" s="1"/>
  <c r="L752" i="1"/>
  <c r="M752" i="1" s="1"/>
  <c r="L753" i="1"/>
  <c r="M753" i="1" s="1"/>
  <c r="L754" i="1"/>
  <c r="M754" i="1" s="1"/>
  <c r="L755" i="1"/>
  <c r="M755" i="1" s="1"/>
  <c r="L756" i="1"/>
  <c r="M756" i="1" s="1"/>
  <c r="L757" i="1"/>
  <c r="M757" i="1" s="1"/>
  <c r="L758" i="1"/>
  <c r="M758" i="1" s="1"/>
  <c r="L759" i="1"/>
  <c r="M759" i="1" s="1"/>
  <c r="L760" i="1"/>
  <c r="M760" i="1" s="1"/>
  <c r="L761" i="1"/>
  <c r="M761" i="1" s="1"/>
  <c r="L762" i="1"/>
  <c r="M762" i="1" s="1"/>
  <c r="L763" i="1"/>
  <c r="M763" i="1" s="1"/>
  <c r="L764" i="1"/>
  <c r="M764" i="1" s="1"/>
  <c r="L765" i="1"/>
  <c r="M765" i="1" s="1"/>
  <c r="L766" i="1"/>
  <c r="M766" i="1" s="1"/>
  <c r="L767" i="1"/>
  <c r="M767" i="1" s="1"/>
  <c r="L768" i="1"/>
  <c r="M768" i="1" s="1"/>
  <c r="L769" i="1"/>
  <c r="M769" i="1" s="1"/>
  <c r="L770" i="1"/>
  <c r="M770" i="1" s="1"/>
  <c r="L771" i="1"/>
  <c r="M771" i="1" s="1"/>
  <c r="L772" i="1"/>
  <c r="M772" i="1" s="1"/>
  <c r="L773" i="1"/>
  <c r="M773" i="1" s="1"/>
  <c r="L774" i="1"/>
  <c r="M774" i="1" s="1"/>
  <c r="L775" i="1"/>
  <c r="M775" i="1" s="1"/>
  <c r="L776" i="1"/>
  <c r="M776" i="1" s="1"/>
  <c r="L777" i="1"/>
  <c r="M777" i="1" s="1"/>
  <c r="L778" i="1"/>
  <c r="M778" i="1" s="1"/>
  <c r="L779" i="1"/>
  <c r="M779" i="1" s="1"/>
  <c r="L780" i="1"/>
  <c r="M780" i="1" s="1"/>
  <c r="L781" i="1"/>
  <c r="M781" i="1" s="1"/>
  <c r="L782" i="1"/>
  <c r="M782" i="1" s="1"/>
  <c r="L783" i="1"/>
  <c r="M783" i="1" s="1"/>
  <c r="L784" i="1"/>
  <c r="M784" i="1" s="1"/>
  <c r="L785" i="1"/>
  <c r="M785" i="1" s="1"/>
  <c r="L786" i="1"/>
  <c r="M786" i="1" s="1"/>
  <c r="L787" i="1"/>
  <c r="M787" i="1" s="1"/>
  <c r="L788" i="1"/>
  <c r="M788" i="1" s="1"/>
  <c r="L789" i="1"/>
  <c r="M789" i="1" s="1"/>
  <c r="L790" i="1"/>
  <c r="M790" i="1" s="1"/>
  <c r="L791" i="1"/>
  <c r="M791" i="1" s="1"/>
  <c r="L792" i="1"/>
  <c r="M792" i="1" s="1"/>
  <c r="L793" i="1"/>
  <c r="M793" i="1" s="1"/>
  <c r="L794" i="1"/>
  <c r="M794" i="1" s="1"/>
  <c r="L795" i="1"/>
  <c r="M795" i="1" s="1"/>
  <c r="L796" i="1"/>
  <c r="M796" i="1" s="1"/>
  <c r="L797" i="1"/>
  <c r="M797" i="1" s="1"/>
  <c r="L798" i="1"/>
  <c r="M798" i="1" s="1"/>
  <c r="L799" i="1"/>
  <c r="M799" i="1" s="1"/>
  <c r="L800" i="1"/>
  <c r="M800" i="1" s="1"/>
  <c r="L801" i="1"/>
  <c r="M801" i="1" s="1"/>
  <c r="L802" i="1"/>
  <c r="M802" i="1" s="1"/>
  <c r="L803" i="1"/>
  <c r="M803" i="1" s="1"/>
  <c r="L804" i="1"/>
  <c r="M804" i="1" s="1"/>
  <c r="L805" i="1"/>
  <c r="M805" i="1" s="1"/>
  <c r="L806" i="1"/>
  <c r="M806" i="1" s="1"/>
  <c r="L807" i="1"/>
  <c r="M807" i="1" s="1"/>
  <c r="L808" i="1"/>
  <c r="M808" i="1" s="1"/>
  <c r="L809" i="1"/>
  <c r="M809" i="1" s="1"/>
  <c r="L810" i="1"/>
  <c r="M810" i="1" s="1"/>
  <c r="L811" i="1"/>
  <c r="M811" i="1" s="1"/>
  <c r="L812" i="1"/>
  <c r="M812" i="1" s="1"/>
  <c r="L813" i="1"/>
  <c r="M813" i="1" s="1"/>
  <c r="L814" i="1"/>
  <c r="M814" i="1" s="1"/>
  <c r="L815" i="1"/>
  <c r="M815" i="1" s="1"/>
  <c r="L816" i="1"/>
  <c r="M816" i="1" s="1"/>
  <c r="L817" i="1"/>
  <c r="M817" i="1" s="1"/>
  <c r="L818" i="1"/>
  <c r="M818" i="1" s="1"/>
  <c r="L819" i="1"/>
  <c r="M819" i="1" s="1"/>
  <c r="L820" i="1"/>
  <c r="M820" i="1" s="1"/>
  <c r="L821" i="1"/>
  <c r="M821" i="1" s="1"/>
  <c r="L822" i="1"/>
  <c r="M822" i="1" s="1"/>
  <c r="L823" i="1"/>
  <c r="M823" i="1" s="1"/>
  <c r="L824" i="1"/>
  <c r="M824" i="1" s="1"/>
  <c r="L825" i="1"/>
  <c r="M825" i="1" s="1"/>
  <c r="L826" i="1"/>
  <c r="M826" i="1" s="1"/>
  <c r="L827" i="1"/>
  <c r="M827" i="1" s="1"/>
  <c r="L828" i="1"/>
  <c r="M828" i="1" s="1"/>
  <c r="L829" i="1"/>
  <c r="M829" i="1" s="1"/>
  <c r="L830" i="1"/>
  <c r="M830" i="1" s="1"/>
  <c r="L831" i="1"/>
  <c r="M831" i="1" s="1"/>
  <c r="L832" i="1"/>
  <c r="M832" i="1" s="1"/>
  <c r="L833" i="1"/>
  <c r="M833" i="1" s="1"/>
  <c r="L834" i="1"/>
  <c r="M834" i="1" s="1"/>
  <c r="L835" i="1"/>
  <c r="M835" i="1" s="1"/>
  <c r="L836" i="1"/>
  <c r="M836" i="1" s="1"/>
  <c r="L837" i="1"/>
  <c r="M837" i="1" s="1"/>
  <c r="L838" i="1"/>
  <c r="M838" i="1" s="1"/>
  <c r="L839" i="1"/>
  <c r="M839" i="1" s="1"/>
  <c r="L840" i="1"/>
  <c r="M840" i="1" s="1"/>
  <c r="L841" i="1"/>
  <c r="M841" i="1" s="1"/>
  <c r="L842" i="1"/>
  <c r="M842" i="1" s="1"/>
  <c r="L843" i="1"/>
  <c r="M843" i="1" s="1"/>
  <c r="L844" i="1"/>
  <c r="M844" i="1" s="1"/>
  <c r="L845" i="1"/>
  <c r="M845" i="1" s="1"/>
  <c r="L846" i="1"/>
  <c r="M846" i="1" s="1"/>
  <c r="L847" i="1"/>
  <c r="M847" i="1" s="1"/>
  <c r="L848" i="1"/>
  <c r="M848" i="1" s="1"/>
  <c r="L849" i="1"/>
  <c r="M849" i="1" s="1"/>
  <c r="L850" i="1"/>
  <c r="M850" i="1" s="1"/>
  <c r="L851" i="1"/>
  <c r="M851" i="1" s="1"/>
  <c r="L852" i="1"/>
  <c r="M852" i="1" s="1"/>
  <c r="L853" i="1"/>
  <c r="M853" i="1" s="1"/>
  <c r="L854" i="1"/>
  <c r="M854" i="1" s="1"/>
  <c r="L855" i="1"/>
  <c r="M855" i="1" s="1"/>
  <c r="L856" i="1"/>
  <c r="M856" i="1" s="1"/>
  <c r="L857" i="1"/>
  <c r="M857" i="1" s="1"/>
  <c r="L858" i="1"/>
  <c r="M858" i="1" s="1"/>
  <c r="L859" i="1"/>
  <c r="M859" i="1" s="1"/>
  <c r="L860" i="1"/>
  <c r="M860" i="1" s="1"/>
  <c r="L861" i="1"/>
  <c r="M861" i="1" s="1"/>
  <c r="L862" i="1"/>
  <c r="M862" i="1" s="1"/>
  <c r="L863" i="1"/>
  <c r="M863" i="1" s="1"/>
  <c r="L864" i="1"/>
  <c r="M864" i="1" s="1"/>
  <c r="L865" i="1"/>
  <c r="M865" i="1" s="1"/>
  <c r="L866" i="1"/>
  <c r="M866" i="1" s="1"/>
  <c r="L867" i="1"/>
  <c r="M867" i="1" s="1"/>
  <c r="L868" i="1"/>
  <c r="M868" i="1" s="1"/>
  <c r="L869" i="1"/>
  <c r="M869" i="1" s="1"/>
  <c r="L870" i="1"/>
  <c r="M870" i="1" s="1"/>
  <c r="L871" i="1"/>
  <c r="M871" i="1" s="1"/>
  <c r="L872" i="1"/>
  <c r="M872" i="1" s="1"/>
  <c r="L873" i="1"/>
  <c r="M873" i="1" s="1"/>
  <c r="L874" i="1"/>
  <c r="M874" i="1" s="1"/>
  <c r="L875" i="1"/>
  <c r="M875" i="1" s="1"/>
  <c r="L876" i="1"/>
  <c r="M876" i="1" s="1"/>
  <c r="L877" i="1"/>
  <c r="M877" i="1" s="1"/>
  <c r="L878" i="1"/>
  <c r="M878" i="1" s="1"/>
  <c r="L879" i="1"/>
  <c r="M879" i="1" s="1"/>
  <c r="L880" i="1"/>
  <c r="M880" i="1" s="1"/>
  <c r="L881" i="1"/>
  <c r="M881" i="1" s="1"/>
  <c r="L882" i="1"/>
  <c r="M882" i="1" s="1"/>
  <c r="L883" i="1"/>
  <c r="M883" i="1" s="1"/>
  <c r="L884" i="1"/>
  <c r="M884" i="1" s="1"/>
  <c r="L885" i="1"/>
  <c r="M885" i="1" s="1"/>
  <c r="L886" i="1"/>
  <c r="M886" i="1" s="1"/>
  <c r="L887" i="1"/>
  <c r="M887" i="1" s="1"/>
  <c r="L888" i="1"/>
  <c r="M888" i="1" s="1"/>
  <c r="L889" i="1"/>
  <c r="M889" i="1" s="1"/>
  <c r="L890" i="1"/>
  <c r="M890" i="1" s="1"/>
  <c r="L891" i="1"/>
  <c r="M891" i="1" s="1"/>
  <c r="L892" i="1"/>
  <c r="M892" i="1" s="1"/>
  <c r="L893" i="1"/>
  <c r="M893" i="1" s="1"/>
  <c r="L894" i="1"/>
  <c r="M894" i="1" s="1"/>
  <c r="L895" i="1"/>
  <c r="M895" i="1" s="1"/>
  <c r="L896" i="1"/>
  <c r="M896" i="1" s="1"/>
  <c r="L897" i="1"/>
  <c r="M897" i="1" s="1"/>
  <c r="L898" i="1"/>
  <c r="M898" i="1" s="1"/>
  <c r="L899" i="1"/>
  <c r="M899" i="1" s="1"/>
  <c r="L900" i="1"/>
  <c r="M900" i="1" s="1"/>
  <c r="L901" i="1"/>
  <c r="M901" i="1" s="1"/>
  <c r="L902" i="1"/>
  <c r="M902" i="1" s="1"/>
  <c r="L903" i="1"/>
  <c r="M903" i="1" s="1"/>
  <c r="L904" i="1"/>
  <c r="M904" i="1" s="1"/>
  <c r="L905" i="1"/>
  <c r="M905" i="1" s="1"/>
  <c r="L906" i="1"/>
  <c r="M906" i="1" s="1"/>
  <c r="L907" i="1"/>
  <c r="M907" i="1" s="1"/>
  <c r="L908" i="1"/>
  <c r="M908" i="1" s="1"/>
  <c r="L909" i="1"/>
  <c r="M909" i="1" s="1"/>
  <c r="L910" i="1"/>
  <c r="M910" i="1" s="1"/>
  <c r="L911" i="1"/>
  <c r="M911" i="1" s="1"/>
  <c r="L912" i="1"/>
  <c r="M912" i="1" s="1"/>
  <c r="L913" i="1"/>
  <c r="M913" i="1" s="1"/>
  <c r="L914" i="1"/>
  <c r="M914" i="1" s="1"/>
  <c r="L915" i="1"/>
  <c r="M915" i="1" s="1"/>
  <c r="L916" i="1"/>
  <c r="M916" i="1" s="1"/>
  <c r="L917" i="1"/>
  <c r="M917" i="1" s="1"/>
  <c r="L918" i="1"/>
  <c r="M918" i="1" s="1"/>
  <c r="L919" i="1"/>
  <c r="M919" i="1" s="1"/>
  <c r="L920" i="1"/>
  <c r="M920" i="1" s="1"/>
  <c r="L921" i="1"/>
  <c r="M921" i="1" s="1"/>
  <c r="L922" i="1"/>
  <c r="M922" i="1" s="1"/>
  <c r="L923" i="1"/>
  <c r="M923" i="1" s="1"/>
  <c r="L924" i="1"/>
  <c r="M924" i="1" s="1"/>
  <c r="L925" i="1"/>
  <c r="M925" i="1" s="1"/>
  <c r="L926" i="1"/>
  <c r="M926" i="1" s="1"/>
  <c r="L927" i="1"/>
  <c r="M927" i="1" s="1"/>
  <c r="L928" i="1"/>
  <c r="M928" i="1" s="1"/>
  <c r="L929" i="1"/>
  <c r="M929" i="1" s="1"/>
  <c r="L930" i="1"/>
  <c r="M930" i="1" s="1"/>
  <c r="L931" i="1"/>
  <c r="M931" i="1" s="1"/>
  <c r="L932" i="1"/>
  <c r="M932" i="1" s="1"/>
  <c r="L933" i="1"/>
  <c r="M933" i="1" s="1"/>
  <c r="L934" i="1"/>
  <c r="M934" i="1" s="1"/>
  <c r="L935" i="1"/>
  <c r="M935" i="1" s="1"/>
  <c r="L936" i="1"/>
  <c r="M936" i="1" s="1"/>
  <c r="L937" i="1"/>
  <c r="M937" i="1" s="1"/>
  <c r="L938" i="1"/>
  <c r="M938" i="1" s="1"/>
  <c r="L939" i="1"/>
  <c r="M939" i="1" s="1"/>
  <c r="L940" i="1"/>
  <c r="M940" i="1" s="1"/>
  <c r="L941" i="1"/>
  <c r="M941" i="1" s="1"/>
  <c r="L942" i="1"/>
  <c r="M942" i="1" s="1"/>
  <c r="L943" i="1"/>
  <c r="M943" i="1" s="1"/>
  <c r="L944" i="1"/>
  <c r="M944" i="1" s="1"/>
  <c r="L945" i="1"/>
  <c r="M945" i="1" s="1"/>
  <c r="L946" i="1"/>
  <c r="M946" i="1" s="1"/>
  <c r="L947" i="1"/>
  <c r="M947" i="1" s="1"/>
  <c r="L948" i="1"/>
  <c r="M948" i="1" s="1"/>
  <c r="L949" i="1"/>
  <c r="M949" i="1" s="1"/>
  <c r="L950" i="1"/>
  <c r="M950" i="1" s="1"/>
  <c r="L951" i="1"/>
  <c r="M951" i="1" s="1"/>
  <c r="L952" i="1"/>
  <c r="M952" i="1" s="1"/>
  <c r="L953" i="1"/>
  <c r="M953" i="1" s="1"/>
  <c r="L954" i="1"/>
  <c r="M954" i="1" s="1"/>
  <c r="L955" i="1"/>
  <c r="M955" i="1" s="1"/>
  <c r="L956" i="1"/>
  <c r="M956" i="1" s="1"/>
  <c r="L957" i="1"/>
  <c r="M957" i="1" s="1"/>
  <c r="L958" i="1"/>
  <c r="M958" i="1" s="1"/>
  <c r="L959" i="1"/>
  <c r="M959" i="1" s="1"/>
  <c r="L960" i="1"/>
  <c r="M960" i="1" s="1"/>
  <c r="L961" i="1"/>
  <c r="M961" i="1" s="1"/>
  <c r="L962" i="1"/>
  <c r="M962" i="1" s="1"/>
  <c r="L963" i="1"/>
  <c r="M963" i="1" s="1"/>
  <c r="L964" i="1"/>
  <c r="M964" i="1" s="1"/>
  <c r="L965" i="1"/>
  <c r="M965" i="1" s="1"/>
  <c r="L966" i="1"/>
  <c r="M966" i="1" s="1"/>
  <c r="L967" i="1"/>
  <c r="M967" i="1" s="1"/>
  <c r="L968" i="1"/>
  <c r="M968" i="1" s="1"/>
  <c r="L969" i="1"/>
  <c r="M969" i="1" s="1"/>
  <c r="L970" i="1"/>
  <c r="M970" i="1" s="1"/>
  <c r="L971" i="1"/>
  <c r="M971" i="1" s="1"/>
  <c r="L972" i="1"/>
  <c r="M972" i="1" s="1"/>
  <c r="L973" i="1"/>
  <c r="M973" i="1" s="1"/>
  <c r="L974" i="1"/>
  <c r="M974" i="1" s="1"/>
  <c r="L975" i="1"/>
  <c r="M975" i="1" s="1"/>
  <c r="L976" i="1"/>
  <c r="M976" i="1" s="1"/>
  <c r="L977" i="1"/>
  <c r="M977" i="1" s="1"/>
  <c r="L978" i="1"/>
  <c r="M978" i="1" s="1"/>
  <c r="L979" i="1"/>
  <c r="M979" i="1" s="1"/>
  <c r="L980" i="1"/>
  <c r="M980" i="1" s="1"/>
  <c r="L981" i="1"/>
  <c r="M981" i="1" s="1"/>
  <c r="L982" i="1"/>
  <c r="M982" i="1" s="1"/>
  <c r="L983" i="1"/>
  <c r="M983" i="1" s="1"/>
  <c r="L984" i="1"/>
  <c r="M984" i="1" s="1"/>
  <c r="L985" i="1"/>
  <c r="M985" i="1" s="1"/>
  <c r="L986" i="1"/>
  <c r="M986" i="1" s="1"/>
  <c r="L987" i="1"/>
  <c r="M987" i="1" s="1"/>
  <c r="L988" i="1"/>
  <c r="M988" i="1" s="1"/>
  <c r="L989" i="1"/>
  <c r="M989" i="1" s="1"/>
  <c r="L990" i="1"/>
  <c r="M990" i="1" s="1"/>
  <c r="L991" i="1"/>
  <c r="M991" i="1" s="1"/>
  <c r="L992" i="1"/>
  <c r="M992" i="1" s="1"/>
  <c r="L993" i="1"/>
  <c r="M993" i="1" s="1"/>
  <c r="L994" i="1"/>
  <c r="M994" i="1" s="1"/>
  <c r="L995" i="1"/>
  <c r="M995" i="1" s="1"/>
  <c r="L996" i="1"/>
  <c r="M996" i="1" s="1"/>
  <c r="L997" i="1"/>
  <c r="M997" i="1" s="1"/>
  <c r="L998" i="1"/>
  <c r="M998" i="1" s="1"/>
  <c r="L999" i="1"/>
  <c r="M999" i="1" s="1"/>
  <c r="L1000" i="1"/>
  <c r="M1000" i="1" s="1"/>
  <c r="L1001" i="1"/>
  <c r="M1001" i="1" s="1"/>
  <c r="L1002" i="1"/>
  <c r="M1002" i="1" s="1"/>
  <c r="L1003" i="1"/>
  <c r="M1003" i="1" s="1"/>
  <c r="L1004" i="1"/>
  <c r="M1004" i="1" s="1"/>
  <c r="L1005" i="1"/>
  <c r="M1005" i="1" s="1"/>
  <c r="L1006" i="1"/>
  <c r="M1006" i="1" s="1"/>
  <c r="L1007" i="1"/>
  <c r="M1007" i="1" s="1"/>
  <c r="L1008" i="1"/>
  <c r="M1008" i="1" s="1"/>
  <c r="L1009" i="1"/>
  <c r="M1009" i="1" s="1"/>
  <c r="L1010" i="1"/>
  <c r="M1010" i="1" s="1"/>
  <c r="L1011" i="1"/>
  <c r="M1011" i="1" s="1"/>
  <c r="L1012" i="1"/>
  <c r="M1012" i="1" s="1"/>
  <c r="L1013" i="1"/>
  <c r="M1013" i="1" s="1"/>
  <c r="L1014" i="1"/>
  <c r="M1014" i="1" s="1"/>
  <c r="L1015" i="1"/>
  <c r="M1015" i="1" s="1"/>
  <c r="L1016" i="1"/>
  <c r="M1016" i="1" s="1"/>
  <c r="L1017" i="1"/>
  <c r="M1017" i="1" s="1"/>
  <c r="L1018" i="1"/>
  <c r="M1018" i="1" s="1"/>
  <c r="L1019" i="1"/>
  <c r="M1019" i="1" s="1"/>
  <c r="L1020" i="1"/>
  <c r="M1020" i="1" s="1"/>
  <c r="L1021" i="1"/>
  <c r="M1021" i="1" s="1"/>
  <c r="L1022" i="1"/>
  <c r="M1022" i="1" s="1"/>
  <c r="L1023" i="1"/>
  <c r="M1023" i="1" s="1"/>
  <c r="L1024" i="1"/>
  <c r="M1024" i="1" s="1"/>
  <c r="L1025" i="1"/>
  <c r="M1025" i="1" s="1"/>
  <c r="L1026" i="1"/>
  <c r="M1026" i="1" s="1"/>
  <c r="L1027" i="1"/>
  <c r="M1027" i="1" s="1"/>
  <c r="L1028" i="1"/>
  <c r="M1028" i="1" s="1"/>
  <c r="L1029" i="1"/>
  <c r="M1029" i="1" s="1"/>
  <c r="L1030" i="1"/>
  <c r="M1030" i="1" s="1"/>
  <c r="L1031" i="1"/>
  <c r="M1031" i="1" s="1"/>
  <c r="L1032" i="1"/>
  <c r="M1032" i="1" s="1"/>
  <c r="L1033" i="1"/>
  <c r="M1033" i="1" s="1"/>
  <c r="L1034" i="1"/>
  <c r="M1034" i="1" s="1"/>
  <c r="L1035" i="1"/>
  <c r="M1035" i="1" s="1"/>
  <c r="L1036" i="1"/>
  <c r="M1036" i="1" s="1"/>
  <c r="L1037" i="1"/>
  <c r="M1037" i="1" s="1"/>
  <c r="L1038" i="1"/>
  <c r="M1038" i="1" s="1"/>
  <c r="L1039" i="1"/>
  <c r="M1039" i="1" s="1"/>
  <c r="L1040" i="1"/>
  <c r="M1040" i="1" s="1"/>
  <c r="L1041" i="1"/>
  <c r="M1041" i="1" s="1"/>
  <c r="L1042" i="1"/>
  <c r="M1042" i="1" s="1"/>
  <c r="L1043" i="1"/>
  <c r="M1043" i="1" s="1"/>
  <c r="L1044" i="1"/>
  <c r="M1044" i="1" s="1"/>
  <c r="L1045" i="1"/>
  <c r="M1045" i="1" s="1"/>
  <c r="L1046" i="1"/>
  <c r="M1046" i="1" s="1"/>
  <c r="L1047" i="1"/>
  <c r="M1047" i="1" s="1"/>
  <c r="L1048" i="1"/>
  <c r="M1048" i="1" s="1"/>
  <c r="L1049" i="1"/>
  <c r="M1049" i="1" s="1"/>
  <c r="L1050" i="1"/>
  <c r="M1050" i="1" s="1"/>
  <c r="L1051" i="1"/>
  <c r="M1051" i="1" s="1"/>
  <c r="L1052" i="1"/>
  <c r="M1052" i="1" s="1"/>
  <c r="L1053" i="1"/>
  <c r="M1053" i="1" s="1"/>
  <c r="L1054" i="1"/>
  <c r="M1054" i="1" s="1"/>
  <c r="L1055" i="1"/>
  <c r="M1055" i="1" s="1"/>
  <c r="L1056" i="1"/>
  <c r="M1056" i="1" s="1"/>
  <c r="L1057" i="1"/>
  <c r="M1057" i="1" s="1"/>
  <c r="L1058" i="1"/>
  <c r="M1058" i="1" s="1"/>
  <c r="L1059" i="1"/>
  <c r="M1059" i="1" s="1"/>
  <c r="L1060" i="1"/>
  <c r="M1060" i="1" s="1"/>
  <c r="L1061" i="1"/>
  <c r="M1061" i="1" s="1"/>
  <c r="L1062" i="1"/>
  <c r="M1062" i="1" s="1"/>
  <c r="L1063" i="1"/>
  <c r="M1063" i="1" s="1"/>
  <c r="L1064" i="1"/>
  <c r="M1064" i="1" s="1"/>
  <c r="L1065" i="1"/>
  <c r="M1065" i="1" s="1"/>
  <c r="L1066" i="1"/>
  <c r="M1066" i="1" s="1"/>
  <c r="L1067" i="1"/>
  <c r="M1067" i="1" s="1"/>
  <c r="L1068" i="1"/>
  <c r="M1068" i="1" s="1"/>
  <c r="L1069" i="1"/>
  <c r="M1069" i="1" s="1"/>
  <c r="L1070" i="1"/>
  <c r="M1070" i="1" s="1"/>
  <c r="L1071" i="1"/>
  <c r="M1071" i="1" s="1"/>
  <c r="L1072" i="1"/>
  <c r="M1072" i="1" s="1"/>
  <c r="L1073" i="1"/>
  <c r="M1073" i="1" s="1"/>
  <c r="L1074" i="1"/>
  <c r="M1074" i="1" s="1"/>
  <c r="L1075" i="1"/>
  <c r="M1075" i="1" s="1"/>
  <c r="L1076" i="1"/>
  <c r="M1076" i="1" s="1"/>
  <c r="L1077" i="1"/>
  <c r="M1077" i="1" s="1"/>
  <c r="L1078" i="1"/>
  <c r="M1078" i="1" s="1"/>
  <c r="L1079" i="1"/>
  <c r="M1079" i="1" s="1"/>
  <c r="L1080" i="1"/>
  <c r="M1080" i="1" s="1"/>
  <c r="L1081" i="1"/>
  <c r="M1081" i="1" s="1"/>
  <c r="L1082" i="1"/>
  <c r="M1082" i="1" s="1"/>
  <c r="L1083" i="1"/>
  <c r="M1083" i="1" s="1"/>
  <c r="L1084" i="1"/>
  <c r="M1084" i="1" s="1"/>
  <c r="L1085" i="1"/>
  <c r="M1085" i="1" s="1"/>
  <c r="L1086" i="1"/>
  <c r="M1086" i="1" s="1"/>
  <c r="L1087" i="1"/>
  <c r="M1087" i="1" s="1"/>
  <c r="L1088" i="1"/>
  <c r="M1088" i="1" s="1"/>
  <c r="L1089" i="1"/>
  <c r="M1089" i="1" s="1"/>
  <c r="L1090" i="1"/>
  <c r="M1090" i="1" s="1"/>
  <c r="L1091" i="1"/>
  <c r="M1091" i="1" s="1"/>
  <c r="L1092" i="1"/>
  <c r="M1092" i="1" s="1"/>
  <c r="L1093" i="1"/>
  <c r="M1093" i="1" s="1"/>
  <c r="L1094" i="1"/>
  <c r="M1094" i="1" s="1"/>
  <c r="L1095" i="1"/>
  <c r="M1095" i="1" s="1"/>
  <c r="L1096" i="1"/>
  <c r="M1096" i="1" s="1"/>
  <c r="L1097" i="1"/>
  <c r="M1097" i="1" s="1"/>
  <c r="L1098" i="1"/>
  <c r="M1098" i="1" s="1"/>
  <c r="L1099" i="1"/>
  <c r="M1099" i="1" s="1"/>
  <c r="L1100" i="1"/>
  <c r="M1100" i="1" s="1"/>
  <c r="L1101" i="1"/>
  <c r="M1101" i="1" s="1"/>
  <c r="L1102" i="1"/>
  <c r="M1102" i="1" s="1"/>
  <c r="L1103" i="1"/>
  <c r="M1103" i="1" s="1"/>
  <c r="L1104" i="1"/>
  <c r="M1104" i="1" s="1"/>
  <c r="L1105" i="1"/>
  <c r="M1105" i="1" s="1"/>
  <c r="L1106" i="1"/>
  <c r="M1106" i="1" s="1"/>
  <c r="L1107" i="1"/>
  <c r="M1107" i="1" s="1"/>
  <c r="L1108" i="1"/>
  <c r="M1108" i="1" s="1"/>
  <c r="L1109" i="1"/>
  <c r="M1109" i="1" s="1"/>
  <c r="L1110" i="1"/>
  <c r="M1110" i="1" s="1"/>
  <c r="L1111" i="1"/>
  <c r="M1111" i="1" s="1"/>
  <c r="L1112" i="1"/>
  <c r="M1112" i="1" s="1"/>
  <c r="L1113" i="1"/>
  <c r="M1113" i="1" s="1"/>
  <c r="L1114" i="1"/>
  <c r="M1114" i="1" s="1"/>
  <c r="L1115" i="1"/>
  <c r="M1115" i="1" s="1"/>
  <c r="L1116" i="1"/>
  <c r="M1116" i="1" s="1"/>
  <c r="L1117" i="1"/>
  <c r="M1117" i="1" s="1"/>
  <c r="L1118" i="1"/>
  <c r="M1118" i="1" s="1"/>
  <c r="L1119" i="1"/>
  <c r="M1119" i="1" s="1"/>
  <c r="L1120" i="1"/>
  <c r="M1120" i="1" s="1"/>
  <c r="L1121" i="1"/>
  <c r="M1121" i="1" s="1"/>
  <c r="L1122" i="1"/>
  <c r="M1122" i="1" s="1"/>
  <c r="L1123" i="1"/>
  <c r="M1123" i="1" s="1"/>
  <c r="L1124" i="1"/>
  <c r="M1124" i="1" s="1"/>
  <c r="L1125" i="1"/>
  <c r="M1125" i="1" s="1"/>
  <c r="L1126" i="1"/>
  <c r="M1126" i="1" s="1"/>
  <c r="L1127" i="1"/>
  <c r="M1127" i="1" s="1"/>
  <c r="L1128" i="1"/>
  <c r="M1128" i="1" s="1"/>
  <c r="L1129" i="1"/>
  <c r="M1129" i="1" s="1"/>
  <c r="L1130" i="1"/>
  <c r="M1130" i="1" s="1"/>
  <c r="L1131" i="1"/>
  <c r="M1131" i="1" s="1"/>
  <c r="L1132" i="1"/>
  <c r="M1132" i="1" s="1"/>
  <c r="L1133" i="1"/>
  <c r="M1133" i="1" s="1"/>
  <c r="L1134" i="1"/>
  <c r="M1134" i="1" s="1"/>
  <c r="L1135" i="1"/>
  <c r="M1135" i="1" s="1"/>
  <c r="L1136" i="1"/>
  <c r="M1136" i="1" s="1"/>
  <c r="L1137" i="1"/>
  <c r="M1137" i="1" s="1"/>
  <c r="L1138" i="1"/>
  <c r="M1138" i="1" s="1"/>
  <c r="L1139" i="1"/>
  <c r="M1139" i="1" s="1"/>
  <c r="L1140" i="1"/>
  <c r="M1140" i="1" s="1"/>
  <c r="L1141" i="1"/>
  <c r="M1141" i="1" s="1"/>
  <c r="L1142" i="1"/>
  <c r="M1142" i="1" s="1"/>
  <c r="L1143" i="1"/>
  <c r="M1143" i="1" s="1"/>
  <c r="L1144" i="1"/>
  <c r="M1144" i="1" s="1"/>
  <c r="L1145" i="1"/>
  <c r="M1145" i="1" s="1"/>
  <c r="L1146" i="1"/>
  <c r="M1146" i="1" s="1"/>
  <c r="L1147" i="1"/>
  <c r="M1147" i="1" s="1"/>
  <c r="L1148" i="1"/>
  <c r="M1148" i="1" s="1"/>
  <c r="L1149" i="1"/>
  <c r="M1149" i="1" s="1"/>
  <c r="L1150" i="1"/>
  <c r="M1150" i="1" s="1"/>
  <c r="L1151" i="1"/>
  <c r="M1151" i="1" s="1"/>
  <c r="L1152" i="1"/>
  <c r="M1152" i="1" s="1"/>
  <c r="L1153" i="1"/>
  <c r="M1153" i="1" s="1"/>
  <c r="L1154" i="1"/>
  <c r="M1154" i="1" s="1"/>
  <c r="L1155" i="1"/>
  <c r="M1155" i="1" s="1"/>
  <c r="L1156" i="1"/>
  <c r="M1156" i="1" s="1"/>
  <c r="L1157" i="1"/>
  <c r="M1157" i="1" s="1"/>
  <c r="L1158" i="1"/>
  <c r="M1158" i="1" s="1"/>
  <c r="L1159" i="1"/>
  <c r="M1159" i="1" s="1"/>
  <c r="L1160" i="1"/>
  <c r="M1160" i="1" s="1"/>
  <c r="L1161" i="1"/>
  <c r="M1161" i="1" s="1"/>
  <c r="L1162" i="1"/>
  <c r="M1162" i="1" s="1"/>
  <c r="L1163" i="1"/>
  <c r="M1163" i="1" s="1"/>
  <c r="L1164" i="1"/>
  <c r="M1164" i="1" s="1"/>
  <c r="L1165" i="1"/>
  <c r="M1165" i="1" s="1"/>
  <c r="L1166" i="1"/>
  <c r="M1166" i="1" s="1"/>
  <c r="L1167" i="1"/>
  <c r="M1167" i="1" s="1"/>
  <c r="L1168" i="1"/>
  <c r="M1168" i="1" s="1"/>
  <c r="L1169" i="1"/>
  <c r="M1169" i="1" s="1"/>
  <c r="L1170" i="1"/>
  <c r="M1170" i="1" s="1"/>
  <c r="L1171" i="1"/>
  <c r="M1171" i="1" s="1"/>
  <c r="L1172" i="1"/>
  <c r="M1172" i="1" s="1"/>
  <c r="L1173" i="1"/>
  <c r="M1173" i="1" s="1"/>
  <c r="L1174" i="1"/>
  <c r="M1174" i="1" s="1"/>
  <c r="L1175" i="1"/>
  <c r="M1175" i="1" s="1"/>
  <c r="L1176" i="1"/>
  <c r="M1176" i="1" s="1"/>
  <c r="L1177" i="1"/>
  <c r="M1177" i="1" s="1"/>
  <c r="L1178" i="1"/>
  <c r="M1178" i="1" s="1"/>
  <c r="L1179" i="1"/>
  <c r="M1179" i="1" s="1"/>
  <c r="L1180" i="1"/>
  <c r="M1180" i="1" s="1"/>
  <c r="L1181" i="1"/>
  <c r="M1181" i="1" s="1"/>
  <c r="L1182" i="1"/>
  <c r="M1182" i="1" s="1"/>
  <c r="L1183" i="1"/>
  <c r="M1183" i="1" s="1"/>
  <c r="L1184" i="1"/>
  <c r="M1184" i="1" s="1"/>
  <c r="L1185" i="1"/>
  <c r="M1185" i="1" s="1"/>
  <c r="L1186" i="1"/>
  <c r="M1186" i="1" s="1"/>
  <c r="L1187" i="1"/>
  <c r="M1187" i="1" s="1"/>
  <c r="L1188" i="1"/>
  <c r="M1188" i="1" s="1"/>
  <c r="L1189" i="1"/>
  <c r="M1189" i="1" s="1"/>
  <c r="L1190" i="1"/>
  <c r="M1190" i="1" s="1"/>
  <c r="L1191" i="1"/>
  <c r="M1191" i="1" s="1"/>
  <c r="L1192" i="1"/>
  <c r="M1192" i="1" s="1"/>
  <c r="L1193" i="1"/>
  <c r="M1193" i="1" s="1"/>
  <c r="L1194" i="1"/>
  <c r="M1194" i="1" s="1"/>
  <c r="L1195" i="1"/>
  <c r="M1195" i="1" s="1"/>
  <c r="L1196" i="1"/>
  <c r="M1196" i="1" s="1"/>
  <c r="L1197" i="1"/>
  <c r="M1197" i="1" s="1"/>
  <c r="L1198" i="1"/>
  <c r="M1198" i="1" s="1"/>
  <c r="L1199" i="1"/>
  <c r="M1199" i="1" s="1"/>
  <c r="L1200" i="1"/>
  <c r="M1200" i="1" s="1"/>
  <c r="L1201" i="1"/>
  <c r="M1201" i="1" s="1"/>
  <c r="L1202" i="1"/>
  <c r="M1202" i="1" s="1"/>
  <c r="L1203" i="1"/>
  <c r="M1203" i="1" s="1"/>
  <c r="L1204" i="1"/>
  <c r="M1204" i="1" s="1"/>
  <c r="L1205" i="1"/>
  <c r="M1205" i="1" s="1"/>
  <c r="L1206" i="1"/>
  <c r="M1206" i="1" s="1"/>
  <c r="L1207" i="1"/>
  <c r="M1207" i="1" s="1"/>
  <c r="L1208" i="1"/>
  <c r="M1208" i="1" s="1"/>
  <c r="L1209" i="1"/>
  <c r="M1209" i="1" s="1"/>
  <c r="L1210" i="1"/>
  <c r="M1210" i="1" s="1"/>
  <c r="L1211" i="1"/>
  <c r="M1211" i="1" s="1"/>
  <c r="L1212" i="1"/>
  <c r="M1212" i="1" s="1"/>
  <c r="L1213" i="1"/>
  <c r="M1213" i="1" s="1"/>
  <c r="L1214" i="1"/>
  <c r="M1214" i="1" s="1"/>
  <c r="L1215" i="1"/>
  <c r="M1215" i="1" s="1"/>
  <c r="L1216" i="1"/>
  <c r="M1216" i="1" s="1"/>
  <c r="L1217" i="1"/>
  <c r="M1217" i="1" s="1"/>
  <c r="L1218" i="1"/>
  <c r="M1218" i="1" s="1"/>
  <c r="L1219" i="1"/>
  <c r="M1219" i="1" s="1"/>
  <c r="L1220" i="1"/>
  <c r="M1220" i="1" s="1"/>
  <c r="L1221" i="1"/>
  <c r="M1221" i="1" s="1"/>
  <c r="L1222" i="1"/>
  <c r="M1222" i="1" s="1"/>
  <c r="L1223" i="1"/>
  <c r="M1223" i="1" s="1"/>
  <c r="L1224" i="1"/>
  <c r="M1224" i="1" s="1"/>
  <c r="L1225" i="1"/>
  <c r="M1225" i="1" s="1"/>
  <c r="L1226" i="1"/>
  <c r="M1226" i="1" s="1"/>
  <c r="L1227" i="1"/>
  <c r="M1227" i="1" s="1"/>
  <c r="L1228" i="1"/>
  <c r="M1228" i="1" s="1"/>
  <c r="L1229" i="1"/>
  <c r="M1229" i="1" s="1"/>
  <c r="L1230" i="1"/>
  <c r="M1230" i="1" s="1"/>
  <c r="L1231" i="1"/>
  <c r="M1231" i="1" s="1"/>
  <c r="L1232" i="1"/>
  <c r="M1232" i="1" s="1"/>
  <c r="L1233" i="1"/>
  <c r="M1233" i="1" s="1"/>
  <c r="L1234" i="1"/>
  <c r="M1234" i="1" s="1"/>
  <c r="L1235" i="1"/>
  <c r="M1235" i="1" s="1"/>
  <c r="L1236" i="1"/>
  <c r="M1236" i="1" s="1"/>
  <c r="L1237" i="1"/>
  <c r="M1237" i="1" s="1"/>
  <c r="L1238" i="1"/>
  <c r="M1238" i="1" s="1"/>
  <c r="L1239" i="1"/>
  <c r="M1239" i="1" s="1"/>
  <c r="L1240" i="1"/>
  <c r="M1240" i="1" s="1"/>
  <c r="L1241" i="1"/>
  <c r="M1241" i="1" s="1"/>
  <c r="L1242" i="1"/>
  <c r="M1242" i="1" s="1"/>
  <c r="L1243" i="1"/>
  <c r="M1243" i="1" s="1"/>
  <c r="L1244" i="1"/>
  <c r="M1244" i="1" s="1"/>
  <c r="L1245" i="1"/>
  <c r="M1245" i="1" s="1"/>
  <c r="L1246" i="1"/>
  <c r="M1246" i="1" s="1"/>
  <c r="L1247" i="1"/>
  <c r="M1247" i="1" s="1"/>
  <c r="L1248" i="1"/>
  <c r="M1248" i="1" s="1"/>
  <c r="L1249" i="1"/>
  <c r="M1249" i="1" s="1"/>
  <c r="L1250" i="1"/>
  <c r="M1250" i="1" s="1"/>
  <c r="L1251" i="1"/>
  <c r="M1251" i="1" s="1"/>
  <c r="L1252" i="1"/>
  <c r="M1252" i="1" s="1"/>
  <c r="L1253" i="1"/>
  <c r="M1253" i="1" s="1"/>
  <c r="L1254" i="1"/>
  <c r="M1254" i="1" s="1"/>
  <c r="L1255" i="1"/>
  <c r="M1255" i="1" s="1"/>
  <c r="L1256" i="1"/>
  <c r="M1256" i="1" s="1"/>
  <c r="L1257" i="1"/>
  <c r="M1257" i="1" s="1"/>
  <c r="L1258" i="1"/>
  <c r="M1258" i="1" s="1"/>
  <c r="L1259" i="1"/>
  <c r="M1259" i="1" s="1"/>
  <c r="L1260" i="1"/>
  <c r="M1260" i="1" s="1"/>
  <c r="L1261" i="1"/>
  <c r="M1261" i="1" s="1"/>
  <c r="L1262" i="1"/>
  <c r="M1262" i="1" s="1"/>
  <c r="L1263" i="1"/>
  <c r="M1263" i="1" s="1"/>
  <c r="L1264" i="1"/>
  <c r="M1264" i="1" s="1"/>
  <c r="L1265" i="1"/>
  <c r="M1265" i="1" s="1"/>
  <c r="L1266" i="1"/>
  <c r="M1266" i="1" s="1"/>
  <c r="L1267" i="1"/>
  <c r="M1267" i="1" s="1"/>
  <c r="L1268" i="1"/>
  <c r="M1268" i="1" s="1"/>
  <c r="L1269" i="1"/>
  <c r="M1269" i="1" s="1"/>
  <c r="L1270" i="1"/>
  <c r="M1270" i="1" s="1"/>
  <c r="L1271" i="1"/>
  <c r="M1271" i="1" s="1"/>
  <c r="L1272" i="1"/>
  <c r="M1272" i="1" s="1"/>
  <c r="L1273" i="1"/>
  <c r="M1273" i="1" s="1"/>
  <c r="L1274" i="1"/>
  <c r="M1274" i="1" s="1"/>
  <c r="L1275" i="1"/>
  <c r="M1275" i="1" s="1"/>
  <c r="L1276" i="1"/>
  <c r="M1276" i="1" s="1"/>
  <c r="L1277" i="1"/>
  <c r="M1277" i="1" s="1"/>
  <c r="L1278" i="1"/>
  <c r="M1278" i="1" s="1"/>
  <c r="L1279" i="1"/>
  <c r="M1279" i="1" s="1"/>
  <c r="L1280" i="1"/>
  <c r="M1280" i="1" s="1"/>
  <c r="L1281" i="1"/>
  <c r="M1281" i="1" s="1"/>
  <c r="L1282" i="1"/>
  <c r="M1282" i="1" s="1"/>
  <c r="L1283" i="1"/>
  <c r="M1283" i="1" s="1"/>
  <c r="L1284" i="1"/>
  <c r="M1284" i="1" s="1"/>
  <c r="L1285" i="1"/>
  <c r="M1285" i="1" s="1"/>
  <c r="L1286" i="1"/>
  <c r="M1286" i="1" s="1"/>
  <c r="L1287" i="1"/>
  <c r="M1287" i="1" s="1"/>
  <c r="L1288" i="1"/>
  <c r="M1288" i="1" s="1"/>
  <c r="L1289" i="1"/>
  <c r="M1289" i="1" s="1"/>
  <c r="L1290" i="1"/>
  <c r="M1290" i="1" s="1"/>
  <c r="L1291" i="1"/>
  <c r="M1291" i="1" s="1"/>
  <c r="L1292" i="1"/>
  <c r="M1292" i="1" s="1"/>
  <c r="L1293" i="1"/>
  <c r="M1293" i="1" s="1"/>
  <c r="L1294" i="1"/>
  <c r="M1294" i="1" s="1"/>
  <c r="L1295" i="1"/>
  <c r="M1295" i="1" s="1"/>
  <c r="L1296" i="1"/>
  <c r="M1296" i="1" s="1"/>
  <c r="L1297" i="1"/>
  <c r="M1297" i="1" s="1"/>
  <c r="L1298" i="1"/>
  <c r="M1298" i="1" s="1"/>
  <c r="L1299" i="1"/>
  <c r="M1299" i="1" s="1"/>
  <c r="L1300" i="1"/>
  <c r="M1300" i="1" s="1"/>
  <c r="L1301" i="1"/>
  <c r="M1301" i="1" s="1"/>
  <c r="L1302" i="1"/>
  <c r="M1302" i="1" s="1"/>
  <c r="L1303" i="1"/>
  <c r="M1303" i="1" s="1"/>
  <c r="L1304" i="1"/>
  <c r="M1304" i="1" s="1"/>
  <c r="L1305" i="1"/>
  <c r="M1305" i="1" s="1"/>
  <c r="L1306" i="1"/>
  <c r="M1306" i="1" s="1"/>
  <c r="L1307" i="1"/>
  <c r="M1307" i="1" s="1"/>
  <c r="L1308" i="1"/>
  <c r="M1308" i="1" s="1"/>
  <c r="L1309" i="1"/>
  <c r="M1309" i="1" s="1"/>
  <c r="L1310" i="1"/>
  <c r="M1310" i="1" s="1"/>
  <c r="L1311" i="1"/>
  <c r="M1311" i="1" s="1"/>
  <c r="L1312" i="1"/>
  <c r="M1312" i="1" s="1"/>
  <c r="L1313" i="1"/>
  <c r="M1313" i="1" s="1"/>
  <c r="L1314" i="1"/>
  <c r="M1314" i="1" s="1"/>
  <c r="L1315" i="1"/>
  <c r="M1315" i="1" s="1"/>
  <c r="L1316" i="1"/>
  <c r="M1316" i="1" s="1"/>
  <c r="L1317" i="1"/>
  <c r="M1317" i="1" s="1"/>
  <c r="L1318" i="1"/>
  <c r="M1318" i="1" s="1"/>
  <c r="L1319" i="1"/>
  <c r="M1319" i="1" s="1"/>
  <c r="L1320" i="1"/>
  <c r="M1320" i="1" s="1"/>
  <c r="L1321" i="1"/>
  <c r="M1321" i="1" s="1"/>
  <c r="L1322" i="1"/>
  <c r="M1322" i="1" s="1"/>
  <c r="L1323" i="1"/>
  <c r="M1323" i="1" s="1"/>
  <c r="L1324" i="1"/>
  <c r="M1324" i="1" s="1"/>
  <c r="L1325" i="1"/>
  <c r="M1325" i="1" s="1"/>
  <c r="L1326" i="1"/>
  <c r="M1326" i="1" s="1"/>
  <c r="L1327" i="1"/>
  <c r="M1327" i="1" s="1"/>
  <c r="L1328" i="1"/>
  <c r="M1328" i="1" s="1"/>
  <c r="L1329" i="1"/>
  <c r="M1329" i="1" s="1"/>
  <c r="L1330" i="1"/>
  <c r="M1330" i="1" s="1"/>
  <c r="L1331" i="1"/>
  <c r="M1331" i="1" s="1"/>
  <c r="L1332" i="1"/>
  <c r="M1332" i="1" s="1"/>
  <c r="L1333" i="1"/>
  <c r="M1333" i="1" s="1"/>
  <c r="L1334" i="1"/>
  <c r="M1334" i="1" s="1"/>
  <c r="L1335" i="1"/>
  <c r="M1335" i="1" s="1"/>
  <c r="L1336" i="1"/>
  <c r="M1336" i="1" s="1"/>
  <c r="L1337" i="1"/>
  <c r="M1337" i="1" s="1"/>
  <c r="L1338" i="1"/>
  <c r="M1338" i="1" s="1"/>
  <c r="L1339" i="1"/>
  <c r="M1339" i="1" s="1"/>
  <c r="L1340" i="1"/>
  <c r="M1340" i="1" s="1"/>
  <c r="L1341" i="1"/>
  <c r="M1341" i="1" s="1"/>
  <c r="L1342" i="1"/>
  <c r="M1342" i="1" s="1"/>
  <c r="L1343" i="1"/>
  <c r="M1343" i="1" s="1"/>
  <c r="L1344" i="1"/>
  <c r="M1344" i="1" s="1"/>
  <c r="L1345" i="1"/>
  <c r="M1345" i="1" s="1"/>
  <c r="L1346" i="1"/>
  <c r="M1346" i="1" s="1"/>
  <c r="L1347" i="1"/>
  <c r="M1347" i="1" s="1"/>
  <c r="L1348" i="1"/>
  <c r="M1348" i="1" s="1"/>
  <c r="L1349" i="1"/>
  <c r="M1349" i="1" s="1"/>
  <c r="L1350" i="1"/>
  <c r="M1350" i="1" s="1"/>
  <c r="L1351" i="1"/>
  <c r="M1351" i="1" s="1"/>
  <c r="L1352" i="1"/>
  <c r="M1352" i="1" s="1"/>
  <c r="L1353" i="1"/>
  <c r="M1353" i="1" s="1"/>
  <c r="L1354" i="1"/>
  <c r="M1354" i="1" s="1"/>
  <c r="L1355" i="1"/>
  <c r="M1355" i="1" s="1"/>
  <c r="L1356" i="1"/>
  <c r="M1356" i="1" s="1"/>
  <c r="L1357" i="1"/>
  <c r="M1357" i="1" s="1"/>
  <c r="L1358" i="1"/>
  <c r="M1358" i="1" s="1"/>
  <c r="L1359" i="1"/>
  <c r="M1359" i="1" s="1"/>
  <c r="L1360" i="1"/>
  <c r="M1360" i="1" s="1"/>
  <c r="L1361" i="1"/>
  <c r="M1361" i="1" s="1"/>
  <c r="L1362" i="1"/>
  <c r="M1362" i="1" s="1"/>
  <c r="L1363" i="1"/>
  <c r="M1363" i="1" s="1"/>
  <c r="L1364" i="1"/>
  <c r="M1364" i="1" s="1"/>
  <c r="L1365" i="1"/>
  <c r="M1365" i="1" s="1"/>
  <c r="L1366" i="1"/>
  <c r="M1366" i="1" s="1"/>
  <c r="L1367" i="1"/>
  <c r="M1367" i="1" s="1"/>
  <c r="L1368" i="1"/>
  <c r="M1368" i="1" s="1"/>
  <c r="L1369" i="1"/>
  <c r="M1369" i="1" s="1"/>
  <c r="L1370" i="1"/>
  <c r="M1370" i="1" s="1"/>
  <c r="L1371" i="1"/>
  <c r="M1371" i="1" s="1"/>
  <c r="L1372" i="1"/>
  <c r="M1372" i="1" s="1"/>
  <c r="L1373" i="1"/>
  <c r="M1373" i="1" s="1"/>
  <c r="L1374" i="1"/>
  <c r="M1374" i="1" s="1"/>
  <c r="L1375" i="1"/>
  <c r="M1375" i="1" s="1"/>
  <c r="L1376" i="1"/>
  <c r="M1376" i="1" s="1"/>
  <c r="L1377" i="1"/>
  <c r="M1377" i="1" s="1"/>
  <c r="L1378" i="1"/>
  <c r="M1378" i="1" s="1"/>
  <c r="L1379" i="1"/>
  <c r="M1379" i="1" s="1"/>
  <c r="L1380" i="1"/>
  <c r="M1380" i="1" s="1"/>
  <c r="L1381" i="1"/>
  <c r="M1381" i="1" s="1"/>
  <c r="L1382" i="1"/>
  <c r="M1382" i="1" s="1"/>
  <c r="L1383" i="1"/>
  <c r="M1383" i="1" s="1"/>
  <c r="L1384" i="1"/>
  <c r="M1384" i="1" s="1"/>
  <c r="L1385" i="1"/>
  <c r="M1385" i="1" s="1"/>
  <c r="L1386" i="1"/>
  <c r="M1386" i="1" s="1"/>
  <c r="L1387" i="1"/>
  <c r="M1387" i="1" s="1"/>
  <c r="L1388" i="1"/>
  <c r="M1388" i="1" s="1"/>
  <c r="L1389" i="1"/>
  <c r="M1389" i="1" s="1"/>
  <c r="L1390" i="1"/>
  <c r="M1390" i="1" s="1"/>
  <c r="L1391" i="1"/>
  <c r="M1391" i="1" s="1"/>
  <c r="L1392" i="1"/>
  <c r="M1392" i="1" s="1"/>
  <c r="L1393" i="1"/>
  <c r="M1393" i="1" s="1"/>
  <c r="L1394" i="1"/>
  <c r="M1394" i="1" s="1"/>
  <c r="L1395" i="1"/>
  <c r="M1395" i="1" s="1"/>
  <c r="L1396" i="1"/>
  <c r="M1396" i="1" s="1"/>
  <c r="L1397" i="1"/>
  <c r="M1397" i="1" s="1"/>
  <c r="L1398" i="1"/>
  <c r="M1398" i="1" s="1"/>
  <c r="L1399" i="1"/>
  <c r="M1399" i="1" s="1"/>
  <c r="L1400" i="1"/>
  <c r="M1400" i="1" s="1"/>
  <c r="L1401" i="1"/>
  <c r="M1401" i="1" s="1"/>
  <c r="L1402" i="1"/>
  <c r="M1402" i="1" s="1"/>
  <c r="L1403" i="1"/>
  <c r="M1403" i="1" s="1"/>
  <c r="L1404" i="1"/>
  <c r="M1404" i="1" s="1"/>
  <c r="L1405" i="1"/>
  <c r="M1405" i="1" s="1"/>
  <c r="L1406" i="1"/>
  <c r="M1406" i="1" s="1"/>
  <c r="L1407" i="1"/>
  <c r="M1407" i="1" s="1"/>
  <c r="L1408" i="1"/>
  <c r="M1408" i="1" s="1"/>
  <c r="L1409" i="1"/>
  <c r="M1409" i="1" s="1"/>
  <c r="L1410" i="1"/>
  <c r="M1410" i="1" s="1"/>
  <c r="L1411" i="1"/>
  <c r="M1411" i="1" s="1"/>
  <c r="L1412" i="1"/>
  <c r="M1412" i="1" s="1"/>
  <c r="L1413" i="1"/>
  <c r="M1413" i="1" s="1"/>
  <c r="L1414" i="1"/>
  <c r="M1414" i="1" s="1"/>
  <c r="L1415" i="1"/>
  <c r="M1415" i="1" s="1"/>
  <c r="L1416" i="1"/>
  <c r="M1416" i="1" s="1"/>
  <c r="L1417" i="1"/>
  <c r="M1417" i="1" s="1"/>
  <c r="L1418" i="1"/>
  <c r="M1418" i="1" s="1"/>
  <c r="L1419" i="1"/>
  <c r="M1419" i="1" s="1"/>
  <c r="L1420" i="1"/>
  <c r="M1420" i="1" s="1"/>
  <c r="L1421" i="1"/>
  <c r="M1421" i="1" s="1"/>
  <c r="L1422" i="1"/>
  <c r="M1422" i="1" s="1"/>
  <c r="L1423" i="1"/>
  <c r="M1423" i="1" s="1"/>
  <c r="L1424" i="1"/>
  <c r="M1424" i="1" s="1"/>
  <c r="L1425" i="1"/>
  <c r="M1425" i="1" s="1"/>
  <c r="L1426" i="1"/>
  <c r="M1426" i="1" s="1"/>
  <c r="L1427" i="1"/>
  <c r="M1427" i="1" s="1"/>
  <c r="L1428" i="1"/>
  <c r="M1428" i="1" s="1"/>
  <c r="L1429" i="1"/>
  <c r="M1429" i="1" s="1"/>
  <c r="L1430" i="1"/>
  <c r="M1430" i="1" s="1"/>
  <c r="L1431" i="1"/>
  <c r="M1431" i="1" s="1"/>
  <c r="L1432" i="1"/>
  <c r="M1432" i="1" s="1"/>
  <c r="L1433" i="1"/>
  <c r="M1433" i="1" s="1"/>
  <c r="L1434" i="1"/>
  <c r="M1434" i="1" s="1"/>
  <c r="L1435" i="1"/>
  <c r="M1435" i="1" s="1"/>
  <c r="L1436" i="1"/>
  <c r="M1436" i="1" s="1"/>
  <c r="L1437" i="1"/>
  <c r="M1437" i="1" s="1"/>
  <c r="L1438" i="1"/>
  <c r="M1438" i="1" s="1"/>
  <c r="L1439" i="1"/>
  <c r="M1439" i="1" s="1"/>
  <c r="L1440" i="1"/>
  <c r="M1440" i="1" s="1"/>
  <c r="L1441" i="1"/>
  <c r="M1441" i="1" s="1"/>
  <c r="L1442" i="1"/>
  <c r="M1442" i="1" s="1"/>
  <c r="L1443" i="1"/>
  <c r="M1443" i="1" s="1"/>
  <c r="L1444" i="1"/>
  <c r="M1444" i="1" s="1"/>
  <c r="L1445" i="1"/>
  <c r="M1445" i="1" s="1"/>
  <c r="L1446" i="1"/>
  <c r="M1446" i="1" s="1"/>
  <c r="L1447" i="1"/>
  <c r="M1447" i="1" s="1"/>
  <c r="L1448" i="1"/>
  <c r="M1448" i="1" s="1"/>
  <c r="L1449" i="1"/>
  <c r="M1449" i="1" s="1"/>
  <c r="L1450" i="1"/>
  <c r="M1450" i="1" s="1"/>
  <c r="L1451" i="1"/>
  <c r="M1451" i="1" s="1"/>
  <c r="L1452" i="1"/>
  <c r="M1452" i="1" s="1"/>
  <c r="L1453" i="1"/>
  <c r="M1453" i="1" s="1"/>
  <c r="L1454" i="1"/>
  <c r="M1454" i="1" s="1"/>
  <c r="L1455" i="1"/>
  <c r="M1455" i="1" s="1"/>
  <c r="L1456" i="1"/>
  <c r="M1456" i="1" s="1"/>
  <c r="L1457" i="1"/>
  <c r="M1457" i="1" s="1"/>
  <c r="L1458" i="1"/>
  <c r="M1458" i="1" s="1"/>
  <c r="L1459" i="1"/>
  <c r="M1459" i="1" s="1"/>
  <c r="L1460" i="1"/>
  <c r="M1460" i="1" s="1"/>
  <c r="L1461" i="1"/>
  <c r="M1461" i="1" s="1"/>
  <c r="L1462" i="1"/>
  <c r="M1462" i="1" s="1"/>
  <c r="L1463" i="1"/>
  <c r="M1463" i="1" s="1"/>
  <c r="L1464" i="1"/>
  <c r="M1464" i="1" s="1"/>
  <c r="L1465" i="1"/>
  <c r="M1465" i="1" s="1"/>
  <c r="L1466" i="1"/>
  <c r="M1466" i="1" s="1"/>
  <c r="L1467" i="1"/>
  <c r="M1467" i="1" s="1"/>
  <c r="L1468" i="1"/>
  <c r="M1468" i="1" s="1"/>
  <c r="L1469" i="1"/>
  <c r="M1469" i="1" s="1"/>
  <c r="L1470" i="1"/>
  <c r="M1470" i="1" s="1"/>
  <c r="L1471" i="1"/>
  <c r="M1471" i="1" s="1"/>
  <c r="L1472" i="1"/>
  <c r="M1472" i="1" s="1"/>
  <c r="L1473" i="1"/>
  <c r="M1473" i="1" s="1"/>
  <c r="L1474" i="1"/>
  <c r="M1474" i="1" s="1"/>
  <c r="L1475" i="1"/>
  <c r="M1475" i="1" s="1"/>
  <c r="L1476" i="1"/>
  <c r="M1476" i="1" s="1"/>
  <c r="L1477" i="1"/>
  <c r="M1477" i="1" s="1"/>
  <c r="L1478" i="1"/>
  <c r="M1478" i="1" s="1"/>
  <c r="L1479" i="1"/>
  <c r="M1479" i="1" s="1"/>
  <c r="L1480" i="1"/>
  <c r="M1480" i="1" s="1"/>
  <c r="L1481" i="1"/>
  <c r="M1481" i="1" s="1"/>
  <c r="L1482" i="1"/>
  <c r="M1482" i="1" s="1"/>
  <c r="L1483" i="1"/>
  <c r="M1483" i="1" s="1"/>
  <c r="L1484" i="1"/>
  <c r="M1484" i="1" s="1"/>
  <c r="L1485" i="1"/>
  <c r="M1485" i="1" s="1"/>
  <c r="L1486" i="1"/>
  <c r="M1486" i="1" s="1"/>
  <c r="L1487" i="1"/>
  <c r="M1487" i="1" s="1"/>
  <c r="L1488" i="1"/>
  <c r="M1488" i="1" s="1"/>
  <c r="L1489" i="1"/>
  <c r="M1489" i="1" s="1"/>
  <c r="L1490" i="1"/>
  <c r="M1490" i="1" s="1"/>
  <c r="L1491" i="1"/>
  <c r="M1491" i="1" s="1"/>
  <c r="L1492" i="1"/>
  <c r="M1492" i="1" s="1"/>
  <c r="L1493" i="1"/>
  <c r="M1493" i="1" s="1"/>
  <c r="L1494" i="1"/>
  <c r="M1494" i="1" s="1"/>
  <c r="L1495" i="1"/>
  <c r="M1495" i="1" s="1"/>
  <c r="L1496" i="1"/>
  <c r="M1496" i="1" s="1"/>
  <c r="L1497" i="1"/>
  <c r="M1497" i="1" s="1"/>
  <c r="L1498" i="1"/>
  <c r="M1498" i="1" s="1"/>
  <c r="L1499" i="1"/>
  <c r="M1499" i="1" s="1"/>
  <c r="L1500" i="1"/>
  <c r="M1500" i="1" s="1"/>
  <c r="L1501" i="1"/>
  <c r="M1501" i="1" s="1"/>
  <c r="L1502" i="1"/>
  <c r="M1502" i="1" s="1"/>
  <c r="L1503" i="1"/>
  <c r="M1503" i="1" s="1"/>
  <c r="L1504" i="1"/>
  <c r="M1504" i="1" s="1"/>
  <c r="L1505" i="1"/>
  <c r="M1505" i="1" s="1"/>
  <c r="L1506" i="1"/>
  <c r="M1506" i="1" s="1"/>
  <c r="L1507" i="1"/>
  <c r="M1507" i="1" s="1"/>
  <c r="L1508" i="1"/>
  <c r="M1508" i="1" s="1"/>
  <c r="L1509" i="1"/>
  <c r="M1509" i="1" s="1"/>
  <c r="L1510" i="1"/>
  <c r="M1510" i="1" s="1"/>
  <c r="L1511" i="1"/>
  <c r="M1511" i="1" s="1"/>
  <c r="L1512" i="1"/>
  <c r="M1512" i="1" s="1"/>
  <c r="L1513" i="1"/>
  <c r="M1513" i="1" s="1"/>
  <c r="L1514" i="1"/>
  <c r="M1514" i="1" s="1"/>
  <c r="L1515" i="1"/>
  <c r="M1515" i="1" s="1"/>
  <c r="L1516" i="1"/>
  <c r="M1516" i="1" s="1"/>
  <c r="L1517" i="1"/>
  <c r="M1517" i="1" s="1"/>
  <c r="L1518" i="1"/>
  <c r="M1518" i="1" s="1"/>
  <c r="L1519" i="1"/>
  <c r="M1519" i="1" s="1"/>
  <c r="L1520" i="1"/>
  <c r="M1520" i="1" s="1"/>
  <c r="L1521" i="1"/>
  <c r="M1521" i="1" s="1"/>
  <c r="L1522" i="1"/>
  <c r="M1522" i="1" s="1"/>
  <c r="L1523" i="1"/>
  <c r="M1523" i="1" s="1"/>
  <c r="L1524" i="1"/>
  <c r="M1524" i="1" s="1"/>
  <c r="L1525" i="1"/>
  <c r="M1525" i="1" s="1"/>
  <c r="L1526" i="1"/>
  <c r="M1526" i="1" s="1"/>
  <c r="L1527" i="1"/>
  <c r="M1527" i="1" s="1"/>
  <c r="L1528" i="1"/>
  <c r="M1528" i="1" s="1"/>
  <c r="L1529" i="1"/>
  <c r="M1529" i="1" s="1"/>
  <c r="L1530" i="1"/>
  <c r="M1530" i="1" s="1"/>
  <c r="L1531" i="1"/>
  <c r="M1531" i="1" s="1"/>
  <c r="L1532" i="1"/>
  <c r="M1532" i="1" s="1"/>
  <c r="L1533" i="1"/>
  <c r="M1533" i="1" s="1"/>
  <c r="L1534" i="1"/>
  <c r="M1534" i="1" s="1"/>
  <c r="L1535" i="1"/>
  <c r="M1535" i="1" s="1"/>
  <c r="L1536" i="1"/>
  <c r="M1536" i="1" s="1"/>
  <c r="L1537" i="1"/>
  <c r="M1537" i="1" s="1"/>
  <c r="L1538" i="1"/>
  <c r="M1538" i="1" s="1"/>
  <c r="L1539" i="1"/>
  <c r="M1539" i="1" s="1"/>
  <c r="L1540" i="1"/>
  <c r="M1540" i="1" s="1"/>
  <c r="L1541" i="1"/>
  <c r="M1541" i="1" s="1"/>
  <c r="L1542" i="1"/>
  <c r="M1542" i="1" s="1"/>
  <c r="L1543" i="1"/>
  <c r="M1543" i="1" s="1"/>
  <c r="L1544" i="1"/>
  <c r="M1544" i="1" s="1"/>
  <c r="L1545" i="1"/>
  <c r="M1545" i="1" s="1"/>
  <c r="L1546" i="1"/>
  <c r="M1546" i="1" s="1"/>
  <c r="L1547" i="1"/>
  <c r="M1547" i="1" s="1"/>
  <c r="L1548" i="1"/>
  <c r="M1548" i="1" s="1"/>
  <c r="L1549" i="1"/>
  <c r="M1549" i="1" s="1"/>
  <c r="L1550" i="1"/>
  <c r="M1550" i="1" s="1"/>
  <c r="L1551" i="1"/>
  <c r="M1551" i="1" s="1"/>
  <c r="L1552" i="1"/>
  <c r="M1552" i="1" s="1"/>
  <c r="L1553" i="1"/>
  <c r="M1553" i="1" s="1"/>
  <c r="L1554" i="1"/>
  <c r="M1554" i="1" s="1"/>
  <c r="L1555" i="1"/>
  <c r="M1555" i="1" s="1"/>
  <c r="L1556" i="1"/>
  <c r="M1556" i="1" s="1"/>
  <c r="L1557" i="1"/>
  <c r="M1557" i="1" s="1"/>
  <c r="L1558" i="1"/>
  <c r="M1558" i="1" s="1"/>
  <c r="L1559" i="1"/>
  <c r="M1559" i="1" s="1"/>
  <c r="L1560" i="1"/>
  <c r="M1560" i="1" s="1"/>
  <c r="L1561" i="1"/>
  <c r="M1561" i="1" s="1"/>
  <c r="L1562" i="1"/>
  <c r="M1562" i="1" s="1"/>
  <c r="L1563" i="1"/>
  <c r="M1563" i="1" s="1"/>
  <c r="L1564" i="1"/>
  <c r="M1564" i="1" s="1"/>
  <c r="L1565" i="1"/>
  <c r="M1565" i="1" s="1"/>
  <c r="L1566" i="1"/>
  <c r="M1566" i="1" s="1"/>
  <c r="L1567" i="1"/>
  <c r="M1567" i="1" s="1"/>
  <c r="L1568" i="1"/>
  <c r="M1568" i="1" s="1"/>
  <c r="L1569" i="1"/>
  <c r="M1569" i="1" s="1"/>
  <c r="L1570" i="1"/>
  <c r="M1570" i="1" s="1"/>
  <c r="L1571" i="1"/>
  <c r="M1571" i="1" s="1"/>
  <c r="L1572" i="1"/>
  <c r="M1572" i="1" s="1"/>
  <c r="L1573" i="1"/>
  <c r="M1573" i="1" s="1"/>
  <c r="L1574" i="1"/>
  <c r="M1574" i="1" s="1"/>
  <c r="L1575" i="1"/>
  <c r="M1575" i="1" s="1"/>
  <c r="L1576" i="1"/>
  <c r="M1576" i="1" s="1"/>
  <c r="L1577" i="1"/>
  <c r="M1577" i="1" s="1"/>
  <c r="L1578" i="1"/>
  <c r="M1578" i="1" s="1"/>
  <c r="L1579" i="1"/>
  <c r="M1579" i="1" s="1"/>
  <c r="L1580" i="1"/>
  <c r="M1580" i="1" s="1"/>
  <c r="L1581" i="1"/>
  <c r="M1581" i="1" s="1"/>
  <c r="L1582" i="1"/>
  <c r="M1582" i="1" s="1"/>
  <c r="L1583" i="1"/>
  <c r="M1583" i="1" s="1"/>
  <c r="L1584" i="1"/>
  <c r="M1584" i="1" s="1"/>
  <c r="L1585" i="1"/>
  <c r="M1585" i="1" s="1"/>
  <c r="L1586" i="1"/>
  <c r="M1586" i="1" s="1"/>
  <c r="L1587" i="1"/>
  <c r="M1587" i="1" s="1"/>
  <c r="L1588" i="1"/>
  <c r="M1588" i="1" s="1"/>
  <c r="L1589" i="1"/>
  <c r="M1589" i="1" s="1"/>
  <c r="L1590" i="1"/>
  <c r="M1590" i="1" s="1"/>
  <c r="L1591" i="1"/>
  <c r="M1591" i="1" s="1"/>
  <c r="L1592" i="1"/>
  <c r="M1592" i="1" s="1"/>
  <c r="L1593" i="1"/>
  <c r="M1593" i="1" s="1"/>
  <c r="L1594" i="1"/>
  <c r="M1594" i="1" s="1"/>
  <c r="L1595" i="1"/>
  <c r="M1595" i="1" s="1"/>
  <c r="L1596" i="1"/>
  <c r="M1596" i="1" s="1"/>
  <c r="L1597" i="1"/>
  <c r="M1597" i="1" s="1"/>
  <c r="L1598" i="1"/>
  <c r="M1598" i="1" s="1"/>
  <c r="L1599" i="1"/>
  <c r="M1599" i="1" s="1"/>
  <c r="L1600" i="1"/>
  <c r="M1600" i="1" s="1"/>
  <c r="L1601" i="1"/>
  <c r="M1601" i="1" s="1"/>
  <c r="L1602" i="1"/>
  <c r="M1602" i="1" s="1"/>
  <c r="L1603" i="1"/>
  <c r="M1603" i="1" s="1"/>
  <c r="L1604" i="1"/>
  <c r="M1604" i="1" s="1"/>
  <c r="L1605" i="1"/>
  <c r="M1605" i="1" s="1"/>
  <c r="L1606" i="1"/>
  <c r="M1606" i="1" s="1"/>
  <c r="L1607" i="1"/>
  <c r="M1607" i="1" s="1"/>
  <c r="L1608" i="1"/>
  <c r="M1608" i="1" s="1"/>
  <c r="L1609" i="1"/>
  <c r="M1609" i="1" s="1"/>
  <c r="L1610" i="1"/>
  <c r="M1610" i="1" s="1"/>
  <c r="L1611" i="1"/>
  <c r="M1611" i="1" s="1"/>
  <c r="L1612" i="1"/>
  <c r="M1612" i="1" s="1"/>
  <c r="L1613" i="1"/>
  <c r="M1613" i="1" s="1"/>
  <c r="L1614" i="1"/>
  <c r="M1614" i="1" s="1"/>
  <c r="L1615" i="1"/>
  <c r="M1615" i="1" s="1"/>
  <c r="L1616" i="1"/>
  <c r="M1616" i="1" s="1"/>
  <c r="L1617" i="1"/>
  <c r="M1617" i="1" s="1"/>
  <c r="L1618" i="1"/>
  <c r="M1618" i="1" s="1"/>
  <c r="L1619" i="1"/>
  <c r="M1619" i="1" s="1"/>
  <c r="L1620" i="1"/>
  <c r="M1620" i="1" s="1"/>
  <c r="L1621" i="1"/>
  <c r="M1621" i="1" s="1"/>
  <c r="L1622" i="1"/>
  <c r="M1622" i="1" s="1"/>
  <c r="L1623" i="1"/>
  <c r="M1623" i="1" s="1"/>
  <c r="L1624" i="1"/>
  <c r="M1624" i="1" s="1"/>
  <c r="L1625" i="1"/>
  <c r="M1625" i="1" s="1"/>
  <c r="L1626" i="1"/>
  <c r="M1626" i="1" s="1"/>
  <c r="L1627" i="1"/>
  <c r="M1627" i="1" s="1"/>
  <c r="L1628" i="1"/>
  <c r="M1628" i="1" s="1"/>
  <c r="L1629" i="1"/>
  <c r="M1629" i="1" s="1"/>
  <c r="L1630" i="1"/>
  <c r="M1630" i="1" s="1"/>
  <c r="L1631" i="1"/>
  <c r="M1631" i="1" s="1"/>
  <c r="L1632" i="1"/>
  <c r="M1632" i="1" s="1"/>
  <c r="L1633" i="1"/>
  <c r="M1633" i="1" s="1"/>
  <c r="L1634" i="1"/>
  <c r="M1634" i="1" s="1"/>
  <c r="L1635" i="1"/>
  <c r="M1635" i="1" s="1"/>
  <c r="L1636" i="1"/>
  <c r="M1636" i="1" s="1"/>
  <c r="L1637" i="1"/>
  <c r="M1637" i="1" s="1"/>
  <c r="L1638" i="1"/>
  <c r="M1638" i="1" s="1"/>
  <c r="L1639" i="1"/>
  <c r="M1639" i="1" s="1"/>
  <c r="L1640" i="1"/>
  <c r="M1640" i="1" s="1"/>
  <c r="L1641" i="1"/>
  <c r="M1641" i="1" s="1"/>
  <c r="L1642" i="1"/>
  <c r="M1642" i="1" s="1"/>
  <c r="L1643" i="1"/>
  <c r="M1643" i="1" s="1"/>
  <c r="L1644" i="1"/>
  <c r="M1644" i="1" s="1"/>
  <c r="L1645" i="1"/>
  <c r="M1645" i="1" s="1"/>
  <c r="L1646" i="1"/>
  <c r="M1646" i="1" s="1"/>
  <c r="L1647" i="1"/>
  <c r="M1647" i="1" s="1"/>
  <c r="L1648" i="1"/>
  <c r="M1648" i="1" s="1"/>
  <c r="L1649" i="1"/>
  <c r="M1649" i="1" s="1"/>
  <c r="L1650" i="1"/>
  <c r="M1650" i="1" s="1"/>
  <c r="L1651" i="1"/>
  <c r="M1651" i="1" s="1"/>
  <c r="L1652" i="1"/>
  <c r="M1652" i="1" s="1"/>
  <c r="L1653" i="1"/>
  <c r="M1653" i="1" s="1"/>
  <c r="L1654" i="1"/>
  <c r="M1654" i="1" s="1"/>
  <c r="L1655" i="1"/>
  <c r="M1655" i="1" s="1"/>
  <c r="L1656" i="1"/>
  <c r="M1656" i="1" s="1"/>
  <c r="L1657" i="1"/>
  <c r="M1657" i="1" s="1"/>
  <c r="L1658" i="1"/>
  <c r="M1658" i="1" s="1"/>
  <c r="L1659" i="1"/>
  <c r="M1659" i="1" s="1"/>
  <c r="L1660" i="1"/>
  <c r="M1660" i="1" s="1"/>
  <c r="L1661" i="1"/>
  <c r="M1661" i="1" s="1"/>
  <c r="L1662" i="1"/>
  <c r="M1662" i="1" s="1"/>
  <c r="L1663" i="1"/>
  <c r="M1663" i="1" s="1"/>
  <c r="L1664" i="1"/>
  <c r="M1664" i="1" s="1"/>
  <c r="L1665" i="1"/>
  <c r="M1665" i="1" s="1"/>
  <c r="L1666" i="1"/>
  <c r="M1666" i="1" s="1"/>
  <c r="L1667" i="1"/>
  <c r="M1667" i="1" s="1"/>
  <c r="L1668" i="1"/>
  <c r="M1668" i="1" s="1"/>
  <c r="L1669" i="1"/>
  <c r="M1669" i="1" s="1"/>
  <c r="L1670" i="1"/>
  <c r="M1670" i="1" s="1"/>
  <c r="L1671" i="1"/>
  <c r="M1671" i="1" s="1"/>
  <c r="L1672" i="1"/>
  <c r="M1672" i="1" s="1"/>
  <c r="L1673" i="1"/>
  <c r="M1673" i="1" s="1"/>
  <c r="L1674" i="1"/>
  <c r="M1674" i="1" s="1"/>
  <c r="L1675" i="1"/>
  <c r="M1675" i="1" s="1"/>
  <c r="L1676" i="1"/>
  <c r="M1676" i="1" s="1"/>
  <c r="L1677" i="1"/>
  <c r="M1677" i="1" s="1"/>
  <c r="L1678" i="1"/>
  <c r="M1678" i="1" s="1"/>
  <c r="L1679" i="1"/>
  <c r="M1679" i="1" s="1"/>
  <c r="L1680" i="1"/>
  <c r="M1680" i="1" s="1"/>
  <c r="L1681" i="1"/>
  <c r="M1681" i="1" s="1"/>
  <c r="L1682" i="1"/>
  <c r="M1682" i="1" s="1"/>
  <c r="L1683" i="1"/>
  <c r="M1683" i="1" s="1"/>
  <c r="L1684" i="1"/>
  <c r="M1684" i="1" s="1"/>
  <c r="L1685" i="1"/>
  <c r="M1685" i="1" s="1"/>
  <c r="L1686" i="1"/>
  <c r="M1686" i="1" s="1"/>
  <c r="L1687" i="1"/>
  <c r="M1687" i="1" s="1"/>
  <c r="L1688" i="1"/>
  <c r="M1688" i="1" s="1"/>
  <c r="L1689" i="1"/>
  <c r="M1689" i="1" s="1"/>
  <c r="L1690" i="1"/>
  <c r="M1690" i="1" s="1"/>
  <c r="L1691" i="1"/>
  <c r="M1691" i="1" s="1"/>
  <c r="L1692" i="1"/>
  <c r="M1692" i="1" s="1"/>
  <c r="L1693" i="1"/>
  <c r="M1693" i="1" s="1"/>
  <c r="L1694" i="1"/>
  <c r="M1694" i="1" s="1"/>
  <c r="L1695" i="1"/>
  <c r="M1695" i="1" s="1"/>
  <c r="L1696" i="1"/>
  <c r="M1696" i="1" s="1"/>
  <c r="L1697" i="1"/>
  <c r="M1697" i="1" s="1"/>
  <c r="L1698" i="1"/>
  <c r="M1698" i="1" s="1"/>
  <c r="L1699" i="1"/>
  <c r="M1699" i="1" s="1"/>
  <c r="L1700" i="1"/>
  <c r="M1700" i="1" s="1"/>
  <c r="L1701" i="1"/>
  <c r="M1701" i="1" s="1"/>
  <c r="L1702" i="1"/>
  <c r="M1702" i="1" s="1"/>
  <c r="L1703" i="1"/>
  <c r="M1703" i="1" s="1"/>
  <c r="L1704" i="1"/>
  <c r="M1704" i="1" s="1"/>
  <c r="L1705" i="1"/>
  <c r="M1705" i="1" s="1"/>
  <c r="L1706" i="1"/>
  <c r="M1706" i="1" s="1"/>
  <c r="L1707" i="1"/>
  <c r="M1707" i="1" s="1"/>
  <c r="L1708" i="1"/>
  <c r="M1708" i="1" s="1"/>
  <c r="L1709" i="1"/>
  <c r="M1709" i="1" s="1"/>
  <c r="L1710" i="1"/>
  <c r="M1710" i="1" s="1"/>
  <c r="L1711" i="1"/>
  <c r="M1711" i="1" s="1"/>
  <c r="L1712" i="1"/>
  <c r="M1712" i="1" s="1"/>
  <c r="L1713" i="1"/>
  <c r="M1713" i="1" s="1"/>
  <c r="L1714" i="1"/>
  <c r="M1714" i="1" s="1"/>
  <c r="L1715" i="1"/>
  <c r="M1715" i="1" s="1"/>
  <c r="L1716" i="1"/>
  <c r="M1716" i="1" s="1"/>
  <c r="L1717" i="1"/>
  <c r="M1717" i="1" s="1"/>
  <c r="L1718" i="1"/>
  <c r="M1718" i="1" s="1"/>
  <c r="L1719" i="1"/>
  <c r="M1719" i="1" s="1"/>
  <c r="L1720" i="1"/>
  <c r="M1720" i="1" s="1"/>
  <c r="L1721" i="1"/>
  <c r="M1721" i="1" s="1"/>
  <c r="L1722" i="1"/>
  <c r="M1722" i="1" s="1"/>
  <c r="L1723" i="1"/>
  <c r="M1723" i="1" s="1"/>
  <c r="L1724" i="1"/>
  <c r="M1724" i="1" s="1"/>
  <c r="L1725" i="1"/>
  <c r="M1725" i="1" s="1"/>
  <c r="L1726" i="1"/>
  <c r="M1726" i="1" s="1"/>
  <c r="L1727" i="1"/>
  <c r="M1727" i="1" s="1"/>
  <c r="L1728" i="1"/>
  <c r="M1728" i="1" s="1"/>
  <c r="L1729" i="1"/>
  <c r="M1729" i="1" s="1"/>
  <c r="L1730" i="1"/>
  <c r="M1730" i="1" s="1"/>
  <c r="L1731" i="1"/>
  <c r="M1731" i="1" s="1"/>
  <c r="L1732" i="1"/>
  <c r="M1732" i="1" s="1"/>
  <c r="L1733" i="1"/>
  <c r="M1733" i="1" s="1"/>
  <c r="L1734" i="1"/>
  <c r="M1734" i="1" s="1"/>
  <c r="L1735" i="1"/>
  <c r="M1735" i="1" s="1"/>
  <c r="L1736" i="1"/>
  <c r="M1736" i="1" s="1"/>
  <c r="L1737" i="1"/>
  <c r="M1737" i="1" s="1"/>
  <c r="L1738" i="1"/>
  <c r="M1738" i="1" s="1"/>
  <c r="L1739" i="1"/>
  <c r="M1739" i="1" s="1"/>
  <c r="L1740" i="1"/>
  <c r="M1740" i="1" s="1"/>
  <c r="L1741" i="1"/>
  <c r="M1741" i="1" s="1"/>
  <c r="L1742" i="1"/>
  <c r="M1742" i="1" s="1"/>
  <c r="L1743" i="1"/>
  <c r="M1743" i="1" s="1"/>
  <c r="L1744" i="1"/>
  <c r="M1744" i="1" s="1"/>
  <c r="L1745" i="1"/>
  <c r="M1745" i="1" s="1"/>
  <c r="L1746" i="1"/>
  <c r="M1746" i="1" s="1"/>
  <c r="L1747" i="1"/>
  <c r="M1747" i="1" s="1"/>
  <c r="L1748" i="1"/>
  <c r="M1748" i="1" s="1"/>
  <c r="L1749" i="1"/>
  <c r="M1749" i="1" s="1"/>
  <c r="L1750" i="1"/>
  <c r="M1750" i="1" s="1"/>
  <c r="L1751" i="1"/>
  <c r="M1751" i="1" s="1"/>
  <c r="L1752" i="1"/>
  <c r="M1752" i="1" s="1"/>
  <c r="L1753" i="1"/>
  <c r="M1753" i="1" s="1"/>
  <c r="L1754" i="1"/>
  <c r="M1754" i="1" s="1"/>
  <c r="L1755" i="1"/>
  <c r="M1755" i="1" s="1"/>
  <c r="L1756" i="1"/>
  <c r="M1756" i="1" s="1"/>
  <c r="L1757" i="1"/>
  <c r="M1757" i="1" s="1"/>
  <c r="L1758" i="1"/>
  <c r="M1758" i="1" s="1"/>
  <c r="L1759" i="1"/>
  <c r="M1759" i="1" s="1"/>
  <c r="L1760" i="1"/>
  <c r="M1760" i="1" s="1"/>
  <c r="L1761" i="1"/>
  <c r="M1761" i="1" s="1"/>
  <c r="L1762" i="1"/>
  <c r="M1762" i="1" s="1"/>
  <c r="L1763" i="1"/>
  <c r="M1763" i="1" s="1"/>
  <c r="L1764" i="1"/>
  <c r="M1764" i="1" s="1"/>
  <c r="L1765" i="1"/>
  <c r="M1765" i="1" s="1"/>
  <c r="L1766" i="1"/>
  <c r="M1766" i="1" s="1"/>
  <c r="L1767" i="1"/>
  <c r="M1767" i="1" s="1"/>
  <c r="L1768" i="1"/>
  <c r="M1768" i="1" s="1"/>
  <c r="L1769" i="1"/>
  <c r="M1769" i="1" s="1"/>
  <c r="L1770" i="1"/>
  <c r="M1770" i="1" s="1"/>
  <c r="L1771" i="1"/>
  <c r="M1771" i="1" s="1"/>
  <c r="L1772" i="1"/>
  <c r="M1772" i="1" s="1"/>
  <c r="L1773" i="1"/>
  <c r="M1773" i="1" s="1"/>
  <c r="L1774" i="1"/>
  <c r="M1774" i="1" s="1"/>
  <c r="L1775" i="1"/>
  <c r="M1775" i="1" s="1"/>
  <c r="L1776" i="1"/>
  <c r="M1776" i="1" s="1"/>
  <c r="L1777" i="1"/>
  <c r="M1777" i="1" s="1"/>
  <c r="L1778" i="1"/>
  <c r="M1778" i="1" s="1"/>
  <c r="L1779" i="1"/>
  <c r="M1779" i="1" s="1"/>
  <c r="L1780" i="1"/>
  <c r="M1780" i="1" s="1"/>
  <c r="L1781" i="1"/>
  <c r="M1781" i="1" s="1"/>
  <c r="L1782" i="1"/>
  <c r="M1782" i="1" s="1"/>
  <c r="L1783" i="1"/>
  <c r="M1783" i="1" s="1"/>
  <c r="L1784" i="1"/>
  <c r="M1784" i="1" s="1"/>
  <c r="L1785" i="1"/>
  <c r="M1785" i="1" s="1"/>
  <c r="L1786" i="1"/>
  <c r="M1786" i="1" s="1"/>
  <c r="L1787" i="1"/>
  <c r="M1787" i="1" s="1"/>
  <c r="L1788" i="1"/>
  <c r="M1788" i="1" s="1"/>
  <c r="L1789" i="1"/>
  <c r="M1789" i="1" s="1"/>
  <c r="L1790" i="1"/>
  <c r="M1790" i="1" s="1"/>
  <c r="L1791" i="1"/>
  <c r="M1791" i="1" s="1"/>
  <c r="L1792" i="1"/>
  <c r="M1792" i="1" s="1"/>
  <c r="L1793" i="1"/>
  <c r="M1793" i="1" s="1"/>
  <c r="L1794" i="1"/>
  <c r="M1794" i="1" s="1"/>
  <c r="L1795" i="1"/>
  <c r="M1795" i="1" s="1"/>
  <c r="L1796" i="1"/>
  <c r="M1796" i="1" s="1"/>
  <c r="L1797" i="1"/>
  <c r="M1797" i="1" s="1"/>
  <c r="L1798" i="1"/>
  <c r="M1798" i="1" s="1"/>
  <c r="L1799" i="1"/>
  <c r="M1799" i="1" s="1"/>
  <c r="L1800" i="1"/>
  <c r="M1800" i="1" s="1"/>
  <c r="L1801" i="1"/>
  <c r="M1801" i="1" s="1"/>
  <c r="L1802" i="1"/>
  <c r="M1802" i="1" s="1"/>
  <c r="L1803" i="1"/>
  <c r="M1803" i="1" s="1"/>
  <c r="L1804" i="1"/>
  <c r="M1804" i="1" s="1"/>
  <c r="L1805" i="1"/>
  <c r="M1805" i="1" s="1"/>
  <c r="L1806" i="1"/>
  <c r="M1806" i="1" s="1"/>
  <c r="L1807" i="1"/>
  <c r="M1807" i="1" s="1"/>
  <c r="L1808" i="1"/>
  <c r="M1808" i="1" s="1"/>
  <c r="L1809" i="1"/>
  <c r="M1809" i="1" s="1"/>
  <c r="L1810" i="1"/>
  <c r="M1810" i="1" s="1"/>
  <c r="L1811" i="1"/>
  <c r="M1811" i="1" s="1"/>
  <c r="L1812" i="1"/>
  <c r="M1812" i="1" s="1"/>
  <c r="L1813" i="1"/>
  <c r="M1813" i="1" s="1"/>
  <c r="L1814" i="1"/>
  <c r="M1814" i="1" s="1"/>
  <c r="L1815" i="1"/>
  <c r="M1815" i="1" s="1"/>
  <c r="L1816" i="1"/>
  <c r="M1816" i="1" s="1"/>
  <c r="L1817" i="1"/>
  <c r="M1817" i="1" s="1"/>
  <c r="L1818" i="1"/>
  <c r="M1818" i="1" s="1"/>
  <c r="L1819" i="1"/>
  <c r="M1819" i="1" s="1"/>
  <c r="L1820" i="1"/>
  <c r="M1820" i="1" s="1"/>
  <c r="L1821" i="1"/>
  <c r="M1821" i="1" s="1"/>
  <c r="L1822" i="1"/>
  <c r="M1822" i="1" s="1"/>
  <c r="L1823" i="1"/>
  <c r="M1823" i="1" s="1"/>
  <c r="L1824" i="1"/>
  <c r="M1824" i="1" s="1"/>
  <c r="L1825" i="1"/>
  <c r="M1825" i="1" s="1"/>
  <c r="L1826" i="1"/>
  <c r="M1826" i="1" s="1"/>
  <c r="L1827" i="1"/>
  <c r="M1827" i="1" s="1"/>
  <c r="L1828" i="1"/>
  <c r="M1828" i="1" s="1"/>
  <c r="L1829" i="1"/>
  <c r="M1829" i="1" s="1"/>
  <c r="L1830" i="1"/>
  <c r="M1830" i="1" s="1"/>
  <c r="L1831" i="1"/>
  <c r="M1831" i="1" s="1"/>
  <c r="L1832" i="1"/>
  <c r="M1832" i="1" s="1"/>
  <c r="L1833" i="1"/>
  <c r="M1833" i="1" s="1"/>
  <c r="L1834" i="1"/>
  <c r="M1834" i="1" s="1"/>
  <c r="L1835" i="1"/>
  <c r="M1835" i="1" s="1"/>
  <c r="L1836" i="1"/>
  <c r="M1836" i="1" s="1"/>
  <c r="L1837" i="1"/>
  <c r="M1837" i="1" s="1"/>
  <c r="L1838" i="1"/>
  <c r="M1838" i="1" s="1"/>
  <c r="L1839" i="1"/>
  <c r="M1839" i="1" s="1"/>
  <c r="L1840" i="1"/>
  <c r="M1840" i="1" s="1"/>
  <c r="L1841" i="1"/>
  <c r="M1841" i="1" s="1"/>
  <c r="L1842" i="1"/>
  <c r="M1842" i="1" s="1"/>
  <c r="L1843" i="1"/>
  <c r="M1843" i="1" s="1"/>
  <c r="L1844" i="1"/>
  <c r="M1844" i="1" s="1"/>
  <c r="L1845" i="1"/>
  <c r="M1845" i="1" s="1"/>
  <c r="L1846" i="1"/>
  <c r="M1846" i="1" s="1"/>
  <c r="L1847" i="1"/>
  <c r="M1847" i="1" s="1"/>
  <c r="L1848" i="1"/>
  <c r="M1848" i="1" s="1"/>
  <c r="L1849" i="1"/>
  <c r="M1849" i="1" s="1"/>
  <c r="L1850" i="1"/>
  <c r="M1850" i="1" s="1"/>
  <c r="L1851" i="1"/>
  <c r="M1851" i="1" s="1"/>
  <c r="L1852" i="1"/>
  <c r="M1852" i="1" s="1"/>
  <c r="L1853" i="1"/>
  <c r="M1853" i="1" s="1"/>
  <c r="L1854" i="1"/>
  <c r="M1854" i="1" s="1"/>
  <c r="L1855" i="1"/>
  <c r="M1855" i="1" s="1"/>
  <c r="L1856" i="1"/>
  <c r="M1856" i="1" s="1"/>
  <c r="L1857" i="1"/>
  <c r="M1857" i="1" s="1"/>
  <c r="L1858" i="1"/>
  <c r="M1858" i="1" s="1"/>
  <c r="L1859" i="1"/>
  <c r="M1859" i="1" s="1"/>
  <c r="L1860" i="1"/>
  <c r="M1860" i="1" s="1"/>
  <c r="L1861" i="1"/>
  <c r="M1861" i="1" s="1"/>
  <c r="L1862" i="1"/>
  <c r="M1862" i="1" s="1"/>
  <c r="L1863" i="1"/>
  <c r="M1863" i="1" s="1"/>
  <c r="L1864" i="1"/>
  <c r="M1864" i="1" s="1"/>
  <c r="L1865" i="1"/>
  <c r="M1865" i="1" s="1"/>
  <c r="L1866" i="1"/>
  <c r="M1866" i="1" s="1"/>
  <c r="L1867" i="1"/>
  <c r="M1867" i="1" s="1"/>
  <c r="L1868" i="1"/>
  <c r="M1868" i="1" s="1"/>
  <c r="L1869" i="1"/>
  <c r="M1869" i="1" s="1"/>
  <c r="L1870" i="1"/>
  <c r="M1870" i="1" s="1"/>
  <c r="L1871" i="1"/>
  <c r="M1871" i="1" s="1"/>
  <c r="L1872" i="1"/>
  <c r="M1872" i="1" s="1"/>
  <c r="L1873" i="1"/>
  <c r="M1873" i="1" s="1"/>
  <c r="L1874" i="1"/>
  <c r="M1874" i="1" s="1"/>
  <c r="L1875" i="1"/>
  <c r="M1875" i="1" s="1"/>
  <c r="L1876" i="1"/>
  <c r="M1876" i="1" s="1"/>
  <c r="L1877" i="1"/>
  <c r="M1877" i="1" s="1"/>
  <c r="L1878" i="1"/>
  <c r="M1878" i="1" s="1"/>
  <c r="L1879" i="1"/>
  <c r="M1879" i="1" s="1"/>
  <c r="L1880" i="1"/>
  <c r="M1880" i="1" s="1"/>
  <c r="L1881" i="1"/>
  <c r="M1881" i="1" s="1"/>
  <c r="L1882" i="1"/>
  <c r="M1882" i="1" s="1"/>
  <c r="L1883" i="1"/>
  <c r="M1883" i="1" s="1"/>
  <c r="L1884" i="1"/>
  <c r="M1884" i="1" s="1"/>
  <c r="L1885" i="1"/>
  <c r="M1885" i="1" s="1"/>
  <c r="L1886" i="1"/>
  <c r="M1886" i="1" s="1"/>
  <c r="L1887" i="1"/>
  <c r="M1887" i="1" s="1"/>
  <c r="L1888" i="1"/>
  <c r="M1888" i="1" s="1"/>
  <c r="L1889" i="1"/>
  <c r="M1889" i="1" s="1"/>
  <c r="L1890" i="1"/>
  <c r="M1890" i="1" s="1"/>
  <c r="L1891" i="1"/>
  <c r="M1891" i="1" s="1"/>
  <c r="L1892" i="1"/>
  <c r="M1892" i="1" s="1"/>
  <c r="L1893" i="1"/>
  <c r="M1893" i="1" s="1"/>
  <c r="L1894" i="1"/>
  <c r="M1894" i="1" s="1"/>
  <c r="L1895" i="1"/>
  <c r="M1895" i="1" s="1"/>
  <c r="L1896" i="1"/>
  <c r="M1896" i="1" s="1"/>
  <c r="L1897" i="1"/>
  <c r="M1897" i="1" s="1"/>
  <c r="L1898" i="1"/>
  <c r="M1898" i="1" s="1"/>
  <c r="L1899" i="1"/>
  <c r="M1899" i="1" s="1"/>
  <c r="L1900" i="1"/>
  <c r="M1900" i="1" s="1"/>
  <c r="L1901" i="1"/>
  <c r="M1901" i="1" s="1"/>
  <c r="L1902" i="1"/>
  <c r="M1902" i="1" s="1"/>
  <c r="L1903" i="1"/>
  <c r="M1903" i="1" s="1"/>
  <c r="L1904" i="1"/>
  <c r="M1904" i="1" s="1"/>
  <c r="L1905" i="1"/>
  <c r="M1905" i="1" s="1"/>
  <c r="L1906" i="1"/>
  <c r="M1906" i="1" s="1"/>
  <c r="L1907" i="1"/>
  <c r="M1907" i="1" s="1"/>
  <c r="L1908" i="1"/>
  <c r="M1908" i="1" s="1"/>
  <c r="L1909" i="1"/>
  <c r="M1909" i="1" s="1"/>
  <c r="L1910" i="1"/>
  <c r="M1910" i="1" s="1"/>
  <c r="L1911" i="1"/>
  <c r="M1911" i="1" s="1"/>
  <c r="L1912" i="1"/>
  <c r="M1912" i="1" s="1"/>
  <c r="L1913" i="1"/>
  <c r="M1913" i="1" s="1"/>
  <c r="L1914" i="1"/>
  <c r="M1914" i="1" s="1"/>
  <c r="L1915" i="1"/>
  <c r="M1915" i="1" s="1"/>
  <c r="L1916" i="1"/>
  <c r="M1916" i="1" s="1"/>
  <c r="L1917" i="1"/>
  <c r="M1917" i="1" s="1"/>
  <c r="L1918" i="1"/>
  <c r="M1918" i="1" s="1"/>
  <c r="L1919" i="1"/>
  <c r="M1919" i="1" s="1"/>
  <c r="L1920" i="1"/>
  <c r="M1920" i="1" s="1"/>
  <c r="L1921" i="1"/>
  <c r="M1921" i="1" s="1"/>
  <c r="L1922" i="1"/>
  <c r="M1922" i="1" s="1"/>
  <c r="L1923" i="1"/>
  <c r="M1923" i="1" s="1"/>
  <c r="L1924" i="1"/>
  <c r="M1924" i="1" s="1"/>
  <c r="L1925" i="1"/>
  <c r="M1925" i="1" s="1"/>
  <c r="L1926" i="1"/>
  <c r="M1926" i="1" s="1"/>
  <c r="L1927" i="1"/>
  <c r="M1927" i="1" s="1"/>
  <c r="L1928" i="1"/>
  <c r="M1928" i="1" s="1"/>
  <c r="L1929" i="1"/>
  <c r="M1929" i="1" s="1"/>
  <c r="L1930" i="1"/>
  <c r="M1930" i="1" s="1"/>
  <c r="L1931" i="1"/>
  <c r="M1931" i="1" s="1"/>
  <c r="L1932" i="1"/>
  <c r="M1932" i="1" s="1"/>
  <c r="L1933" i="1"/>
  <c r="M1933" i="1" s="1"/>
  <c r="L1934" i="1"/>
  <c r="M1934" i="1" s="1"/>
  <c r="L1935" i="1"/>
  <c r="M1935" i="1" s="1"/>
  <c r="L1936" i="1"/>
  <c r="M1936" i="1" s="1"/>
  <c r="L1937" i="1"/>
  <c r="M1937" i="1" s="1"/>
  <c r="L1938" i="1"/>
  <c r="M1938" i="1" s="1"/>
  <c r="L1939" i="1"/>
  <c r="M1939" i="1" s="1"/>
  <c r="L1940" i="1"/>
  <c r="M1940" i="1" s="1"/>
  <c r="L1941" i="1"/>
  <c r="M1941" i="1" s="1"/>
  <c r="L1942" i="1"/>
  <c r="M1942" i="1" s="1"/>
  <c r="L1943" i="1"/>
  <c r="M1943" i="1" s="1"/>
  <c r="L1944" i="1"/>
  <c r="M1944" i="1" s="1"/>
  <c r="L1945" i="1"/>
  <c r="M1945" i="1" s="1"/>
  <c r="L1946" i="1"/>
  <c r="M1946" i="1" s="1"/>
  <c r="L1947" i="1"/>
  <c r="M1947" i="1" s="1"/>
  <c r="L1948" i="1"/>
  <c r="M1948" i="1" s="1"/>
  <c r="L1949" i="1"/>
  <c r="M1949" i="1" s="1"/>
  <c r="L1950" i="1"/>
  <c r="M1950" i="1" s="1"/>
  <c r="L1951" i="1"/>
  <c r="M1951" i="1" s="1"/>
  <c r="L1952" i="1"/>
  <c r="M1952" i="1" s="1"/>
  <c r="L1953" i="1"/>
  <c r="M1953" i="1" s="1"/>
  <c r="L1954" i="1"/>
  <c r="M1954" i="1" s="1"/>
  <c r="L1955" i="1"/>
  <c r="M1955" i="1" s="1"/>
  <c r="L1956" i="1"/>
  <c r="M1956" i="1" s="1"/>
  <c r="L1957" i="1"/>
  <c r="M1957" i="1" s="1"/>
  <c r="L1958" i="1"/>
  <c r="M1958" i="1" s="1"/>
  <c r="L1959" i="1"/>
  <c r="M1959" i="1" s="1"/>
  <c r="L1960" i="1"/>
  <c r="M1960" i="1" s="1"/>
  <c r="L1961" i="1"/>
  <c r="M1961" i="1" s="1"/>
  <c r="L1962" i="1"/>
  <c r="M1962" i="1" s="1"/>
  <c r="L1963" i="1"/>
  <c r="M1963" i="1" s="1"/>
  <c r="L1964" i="1"/>
  <c r="M1964" i="1" s="1"/>
  <c r="L1965" i="1"/>
  <c r="M1965" i="1" s="1"/>
  <c r="L1966" i="1"/>
  <c r="M1966" i="1" s="1"/>
  <c r="L1967" i="1"/>
  <c r="M1967" i="1" s="1"/>
  <c r="L1968" i="1"/>
  <c r="M1968" i="1" s="1"/>
  <c r="L1969" i="1"/>
  <c r="M1969" i="1" s="1"/>
  <c r="L1970" i="1"/>
  <c r="M1970" i="1" s="1"/>
  <c r="L1971" i="1"/>
  <c r="M1971" i="1" s="1"/>
  <c r="L1972" i="1"/>
  <c r="M1972" i="1" s="1"/>
  <c r="L1973" i="1"/>
  <c r="M1973" i="1" s="1"/>
  <c r="L1974" i="1"/>
  <c r="M1974" i="1" s="1"/>
  <c r="L1975" i="1"/>
  <c r="M1975" i="1" s="1"/>
  <c r="L1976" i="1"/>
  <c r="M1976" i="1" s="1"/>
  <c r="L1977" i="1"/>
  <c r="M1977" i="1" s="1"/>
  <c r="L1978" i="1"/>
  <c r="M1978" i="1" s="1"/>
  <c r="L1979" i="1"/>
  <c r="M1979" i="1" s="1"/>
  <c r="L1980" i="1"/>
  <c r="M1980" i="1" s="1"/>
  <c r="L1981" i="1"/>
  <c r="M1981" i="1" s="1"/>
  <c r="L1982" i="1"/>
  <c r="M1982" i="1" s="1"/>
  <c r="L1983" i="1"/>
  <c r="M1983" i="1" s="1"/>
  <c r="L1984" i="1"/>
  <c r="M1984" i="1" s="1"/>
  <c r="L1985" i="1"/>
  <c r="M1985" i="1" s="1"/>
  <c r="L1986" i="1"/>
  <c r="M1986" i="1" s="1"/>
  <c r="L1987" i="1"/>
  <c r="M1987" i="1" s="1"/>
  <c r="L1988" i="1"/>
  <c r="M1988" i="1" s="1"/>
  <c r="L1989" i="1"/>
  <c r="M1989" i="1" s="1"/>
  <c r="L1990" i="1"/>
  <c r="M1990" i="1" s="1"/>
  <c r="L1991" i="1"/>
  <c r="M1991" i="1" s="1"/>
  <c r="L1992" i="1"/>
  <c r="M1992" i="1" s="1"/>
  <c r="L1993" i="1"/>
  <c r="M1993" i="1" s="1"/>
  <c r="L1994" i="1"/>
  <c r="M1994" i="1" s="1"/>
  <c r="L1995" i="1"/>
  <c r="M1995" i="1" s="1"/>
  <c r="L1996" i="1"/>
  <c r="M1996" i="1" s="1"/>
  <c r="L1997" i="1"/>
  <c r="M1997" i="1" s="1"/>
  <c r="L1998" i="1"/>
  <c r="M1998" i="1" s="1"/>
  <c r="L1999" i="1"/>
  <c r="M1999" i="1" s="1"/>
  <c r="L2000" i="1"/>
  <c r="M2000" i="1" s="1"/>
  <c r="L2001" i="1"/>
  <c r="M2001" i="1" s="1"/>
  <c r="L2002" i="1"/>
  <c r="M2002" i="1" s="1"/>
  <c r="L2003" i="1"/>
  <c r="M2003" i="1" s="1"/>
  <c r="L2004" i="1"/>
  <c r="M2004" i="1" s="1"/>
  <c r="L2005" i="1"/>
  <c r="M2005" i="1" s="1"/>
  <c r="L2006" i="1"/>
  <c r="M2006" i="1" s="1"/>
  <c r="L2007" i="1"/>
  <c r="M2007" i="1" s="1"/>
  <c r="L2008" i="1"/>
  <c r="M2008" i="1" s="1"/>
  <c r="L2009" i="1"/>
  <c r="M2009" i="1" s="1"/>
  <c r="L2010" i="1"/>
  <c r="M2010" i="1" s="1"/>
  <c r="L2011" i="1"/>
  <c r="M2011" i="1" s="1"/>
  <c r="L2012" i="1"/>
  <c r="M2012" i="1" s="1"/>
  <c r="L2013" i="1"/>
  <c r="M2013" i="1" s="1"/>
  <c r="L2014" i="1"/>
  <c r="M2014" i="1" s="1"/>
  <c r="L2015" i="1"/>
  <c r="M2015" i="1" s="1"/>
  <c r="L2016" i="1"/>
  <c r="M2016" i="1" s="1"/>
  <c r="L2017" i="1"/>
  <c r="M2017" i="1" s="1"/>
  <c r="L2018" i="1"/>
  <c r="M2018" i="1" s="1"/>
  <c r="L2019" i="1"/>
  <c r="M2019" i="1" s="1"/>
  <c r="L2020" i="1"/>
  <c r="M2020" i="1" s="1"/>
  <c r="L2021" i="1"/>
  <c r="M2021" i="1" s="1"/>
  <c r="L2022" i="1"/>
  <c r="M2022" i="1" s="1"/>
  <c r="L2023" i="1"/>
  <c r="M2023" i="1" s="1"/>
  <c r="L2024" i="1"/>
  <c r="M2024" i="1" s="1"/>
  <c r="L2025" i="1"/>
  <c r="M2025" i="1" s="1"/>
  <c r="L2026" i="1"/>
  <c r="M2026" i="1" s="1"/>
  <c r="L2027" i="1"/>
  <c r="M2027" i="1" s="1"/>
  <c r="L2028" i="1"/>
  <c r="M2028" i="1" s="1"/>
  <c r="L2029" i="1"/>
  <c r="M2029" i="1" s="1"/>
  <c r="L2030" i="1"/>
  <c r="M2030" i="1" s="1"/>
  <c r="L2031" i="1"/>
  <c r="M2031" i="1" s="1"/>
  <c r="L2032" i="1"/>
  <c r="M2032" i="1" s="1"/>
  <c r="L2033" i="1"/>
  <c r="M2033" i="1" s="1"/>
  <c r="L2034" i="1"/>
  <c r="M2034" i="1" s="1"/>
  <c r="L2035" i="1"/>
  <c r="M2035" i="1" s="1"/>
  <c r="L2036" i="1"/>
  <c r="M2036" i="1" s="1"/>
  <c r="L2037" i="1"/>
  <c r="M2037" i="1" s="1"/>
  <c r="L2038" i="1"/>
  <c r="M2038" i="1" s="1"/>
  <c r="L2039" i="1"/>
  <c r="M2039" i="1" s="1"/>
  <c r="L2040" i="1"/>
  <c r="M2040" i="1" s="1"/>
  <c r="L2041" i="1"/>
  <c r="M2041" i="1" s="1"/>
  <c r="L2042" i="1"/>
  <c r="M2042" i="1" s="1"/>
  <c r="L2043" i="1"/>
  <c r="M2043" i="1" s="1"/>
  <c r="L2044" i="1"/>
  <c r="M2044" i="1" s="1"/>
  <c r="L2045" i="1"/>
  <c r="M2045" i="1" s="1"/>
  <c r="L2046" i="1"/>
  <c r="M2046" i="1" s="1"/>
  <c r="L2047" i="1"/>
  <c r="M2047" i="1" s="1"/>
  <c r="L2048" i="1"/>
  <c r="M2048" i="1" s="1"/>
  <c r="L2049" i="1"/>
  <c r="M2049" i="1" s="1"/>
  <c r="L2050" i="1"/>
  <c r="M2050" i="1" s="1"/>
  <c r="L2051" i="1"/>
  <c r="M2051" i="1" s="1"/>
  <c r="L2052" i="1"/>
  <c r="M2052" i="1" s="1"/>
  <c r="L2053" i="1"/>
  <c r="M2053" i="1" s="1"/>
  <c r="L2054" i="1"/>
  <c r="M2054" i="1" s="1"/>
  <c r="L2055" i="1"/>
  <c r="M2055" i="1" s="1"/>
  <c r="L2056" i="1"/>
  <c r="M2056" i="1" s="1"/>
  <c r="L2057" i="1"/>
  <c r="M2057" i="1" s="1"/>
  <c r="L2058" i="1"/>
  <c r="M2058" i="1" s="1"/>
  <c r="L2059" i="1"/>
  <c r="M2059" i="1" s="1"/>
  <c r="L2060" i="1"/>
  <c r="M2060" i="1" s="1"/>
  <c r="L2061" i="1"/>
  <c r="M2061" i="1" s="1"/>
  <c r="L2062" i="1"/>
  <c r="M2062" i="1" s="1"/>
  <c r="L2063" i="1"/>
  <c r="M2063" i="1" s="1"/>
  <c r="L2064" i="1"/>
  <c r="M2064" i="1" s="1"/>
  <c r="L2065" i="1"/>
  <c r="M2065" i="1" s="1"/>
  <c r="L2066" i="1"/>
  <c r="M2066" i="1" s="1"/>
  <c r="L2067" i="1"/>
  <c r="M2067" i="1" s="1"/>
  <c r="L2068" i="1"/>
  <c r="M2068" i="1" s="1"/>
  <c r="L2069" i="1"/>
  <c r="M2069" i="1" s="1"/>
  <c r="L2070" i="1"/>
  <c r="M2070" i="1" s="1"/>
  <c r="L2071" i="1"/>
  <c r="M2071" i="1" s="1"/>
  <c r="L2072" i="1"/>
  <c r="M2072" i="1" s="1"/>
  <c r="L2073" i="1"/>
  <c r="M2073" i="1" s="1"/>
  <c r="L2074" i="1"/>
  <c r="M2074" i="1" s="1"/>
  <c r="L2075" i="1"/>
  <c r="M2075" i="1" s="1"/>
  <c r="L2076" i="1"/>
  <c r="M2076" i="1" s="1"/>
  <c r="L2077" i="1"/>
  <c r="M2077" i="1" s="1"/>
  <c r="L2078" i="1"/>
  <c r="M2078" i="1" s="1"/>
  <c r="L2079" i="1"/>
  <c r="M2079" i="1" s="1"/>
  <c r="L2080" i="1"/>
  <c r="M2080" i="1" s="1"/>
  <c r="L2081" i="1"/>
  <c r="M2081" i="1" s="1"/>
  <c r="L2082" i="1"/>
  <c r="M2082" i="1" s="1"/>
  <c r="L2083" i="1"/>
  <c r="M2083" i="1" s="1"/>
  <c r="L2084" i="1"/>
  <c r="M2084" i="1" s="1"/>
  <c r="L2085" i="1"/>
  <c r="M2085" i="1" s="1"/>
  <c r="L2086" i="1"/>
  <c r="M2086" i="1" s="1"/>
  <c r="L2087" i="1"/>
  <c r="M2087" i="1" s="1"/>
  <c r="L2088" i="1"/>
  <c r="M2088" i="1" s="1"/>
  <c r="L2089" i="1"/>
  <c r="M2089" i="1" s="1"/>
  <c r="L2090" i="1"/>
  <c r="M2090" i="1" s="1"/>
  <c r="L2091" i="1"/>
  <c r="M2091" i="1" s="1"/>
  <c r="L2092" i="1"/>
  <c r="M2092" i="1" s="1"/>
  <c r="L2093" i="1"/>
  <c r="M2093" i="1" s="1"/>
  <c r="L2094" i="1"/>
  <c r="M2094" i="1" s="1"/>
  <c r="L2095" i="1"/>
  <c r="M2095" i="1" s="1"/>
  <c r="L2096" i="1"/>
  <c r="M2096" i="1" s="1"/>
  <c r="L2097" i="1"/>
  <c r="M2097" i="1" s="1"/>
  <c r="L2098" i="1"/>
  <c r="M2098" i="1" s="1"/>
  <c r="L2099" i="1"/>
  <c r="M2099" i="1" s="1"/>
  <c r="L2100" i="1"/>
  <c r="M2100" i="1" s="1"/>
  <c r="L2101" i="1"/>
  <c r="M2101" i="1" s="1"/>
  <c r="L2102" i="1"/>
  <c r="M2102" i="1" s="1"/>
  <c r="L2103" i="1"/>
  <c r="M2103" i="1" s="1"/>
  <c r="L2104" i="1"/>
  <c r="M2104" i="1" s="1"/>
  <c r="L2105" i="1"/>
  <c r="M2105" i="1" s="1"/>
  <c r="L2106" i="1"/>
  <c r="M2106" i="1" s="1"/>
  <c r="L2107" i="1"/>
  <c r="M2107" i="1" s="1"/>
  <c r="L2108" i="1"/>
  <c r="M2108" i="1" s="1"/>
  <c r="L2109" i="1"/>
  <c r="M2109" i="1" s="1"/>
  <c r="L2110" i="1"/>
  <c r="M2110" i="1" s="1"/>
  <c r="L2111" i="1"/>
  <c r="M2111" i="1" s="1"/>
  <c r="L2112" i="1"/>
  <c r="M2112" i="1" s="1"/>
  <c r="L2113" i="1"/>
  <c r="M2113" i="1" s="1"/>
  <c r="L2114" i="1"/>
  <c r="M2114" i="1" s="1"/>
  <c r="L2115" i="1"/>
  <c r="M2115" i="1" s="1"/>
  <c r="L2116" i="1"/>
  <c r="M2116" i="1" s="1"/>
  <c r="L2117" i="1"/>
  <c r="M2117" i="1" s="1"/>
  <c r="L2118" i="1"/>
  <c r="M2118" i="1" s="1"/>
  <c r="L2119" i="1"/>
  <c r="M2119" i="1" s="1"/>
  <c r="L2120" i="1"/>
  <c r="M2120" i="1" s="1"/>
  <c r="L2121" i="1"/>
  <c r="M2121" i="1" s="1"/>
  <c r="L2122" i="1"/>
  <c r="M2122" i="1" s="1"/>
  <c r="L2123" i="1"/>
  <c r="M2123" i="1" s="1"/>
  <c r="L2124" i="1"/>
  <c r="M2124" i="1" s="1"/>
  <c r="L2125" i="1"/>
  <c r="M2125" i="1" s="1"/>
  <c r="L2126" i="1"/>
  <c r="M2126" i="1" s="1"/>
  <c r="L2127" i="1"/>
  <c r="M2127" i="1" s="1"/>
  <c r="L2128" i="1"/>
  <c r="M2128" i="1" s="1"/>
  <c r="L2129" i="1"/>
  <c r="M2129" i="1" s="1"/>
  <c r="L2130" i="1"/>
  <c r="M2130" i="1" s="1"/>
  <c r="L2131" i="1"/>
  <c r="M2131" i="1" s="1"/>
  <c r="L2132" i="1"/>
  <c r="M2132" i="1" s="1"/>
  <c r="L2133" i="1"/>
  <c r="M2133" i="1" s="1"/>
  <c r="L2134" i="1"/>
  <c r="M2134" i="1" s="1"/>
  <c r="L2135" i="1"/>
  <c r="M2135" i="1" s="1"/>
  <c r="L2136" i="1"/>
  <c r="M2136" i="1" s="1"/>
  <c r="L2137" i="1"/>
  <c r="M2137" i="1" s="1"/>
  <c r="L2138" i="1"/>
  <c r="M2138" i="1" s="1"/>
  <c r="L2139" i="1"/>
  <c r="M2139" i="1" s="1"/>
  <c r="L2140" i="1"/>
  <c r="M2140" i="1" s="1"/>
  <c r="L2141" i="1"/>
  <c r="M2141" i="1" s="1"/>
  <c r="L2142" i="1"/>
  <c r="M2142" i="1" s="1"/>
  <c r="L2143" i="1"/>
  <c r="M2143" i="1" s="1"/>
  <c r="L2144" i="1"/>
  <c r="M2144" i="1" s="1"/>
  <c r="L2145" i="1"/>
  <c r="M2145" i="1" s="1"/>
  <c r="L2146" i="1"/>
  <c r="M2146" i="1" s="1"/>
  <c r="L2147" i="1"/>
  <c r="M2147" i="1" s="1"/>
  <c r="L2148" i="1"/>
  <c r="M2148" i="1" s="1"/>
  <c r="L2149" i="1"/>
  <c r="M2149" i="1" s="1"/>
  <c r="L2150" i="1"/>
  <c r="M2150" i="1" s="1"/>
  <c r="L2151" i="1"/>
  <c r="M2151" i="1" s="1"/>
  <c r="L2152" i="1"/>
  <c r="M2152" i="1" s="1"/>
  <c r="L2153" i="1"/>
  <c r="M2153" i="1" s="1"/>
  <c r="L2154" i="1"/>
  <c r="M2154" i="1" s="1"/>
  <c r="L2155" i="1"/>
  <c r="M2155" i="1" s="1"/>
  <c r="L2156" i="1"/>
  <c r="M2156" i="1" s="1"/>
  <c r="L2157" i="1"/>
  <c r="M2157" i="1" s="1"/>
  <c r="L2158" i="1"/>
  <c r="M2158" i="1" s="1"/>
  <c r="L2159" i="1"/>
  <c r="M2159" i="1" s="1"/>
  <c r="L2160" i="1"/>
  <c r="M2160" i="1" s="1"/>
  <c r="L2161" i="1"/>
  <c r="M2161" i="1" s="1"/>
  <c r="L2162" i="1"/>
  <c r="M2162" i="1" s="1"/>
  <c r="L2163" i="1"/>
  <c r="M2163" i="1" s="1"/>
  <c r="L2164" i="1"/>
  <c r="M2164" i="1" s="1"/>
  <c r="L2165" i="1"/>
  <c r="M2165" i="1" s="1"/>
  <c r="L2166" i="1"/>
  <c r="M2166" i="1" s="1"/>
  <c r="L2167" i="1"/>
  <c r="M2167" i="1" s="1"/>
  <c r="L2168" i="1"/>
  <c r="M2168" i="1" s="1"/>
  <c r="L2169" i="1"/>
  <c r="M2169" i="1" s="1"/>
  <c r="L2170" i="1"/>
  <c r="M2170" i="1" s="1"/>
  <c r="L2171" i="1"/>
  <c r="M2171" i="1" s="1"/>
  <c r="L2172" i="1"/>
  <c r="M2172" i="1" s="1"/>
  <c r="L2173" i="1"/>
  <c r="M2173" i="1" s="1"/>
  <c r="L2174" i="1"/>
  <c r="M2174" i="1" s="1"/>
  <c r="L2175" i="1"/>
  <c r="M2175" i="1" s="1"/>
  <c r="L2176" i="1"/>
  <c r="M2176" i="1" s="1"/>
  <c r="L2177" i="1"/>
  <c r="M2177" i="1" s="1"/>
  <c r="L2178" i="1"/>
  <c r="M2178" i="1" s="1"/>
  <c r="L2179" i="1"/>
  <c r="M2179" i="1" s="1"/>
  <c r="L2180" i="1"/>
  <c r="M2180" i="1" s="1"/>
  <c r="L2181" i="1"/>
  <c r="M2181" i="1" s="1"/>
  <c r="L2182" i="1"/>
  <c r="M2182" i="1" s="1"/>
  <c r="L2183" i="1"/>
  <c r="M2183" i="1" s="1"/>
  <c r="L2184" i="1"/>
  <c r="M2184" i="1" s="1"/>
  <c r="L2185" i="1"/>
  <c r="M2185" i="1" s="1"/>
  <c r="L2186" i="1"/>
  <c r="M2186" i="1" s="1"/>
  <c r="L2187" i="1"/>
  <c r="M2187" i="1" s="1"/>
  <c r="L2188" i="1"/>
  <c r="M2188" i="1" s="1"/>
  <c r="L2189" i="1"/>
  <c r="M2189" i="1" s="1"/>
  <c r="L2190" i="1"/>
  <c r="M2190" i="1" s="1"/>
  <c r="L2191" i="1"/>
  <c r="M2191" i="1" s="1"/>
  <c r="L2192" i="1"/>
  <c r="M2192" i="1" s="1"/>
  <c r="L2193" i="1"/>
  <c r="M2193" i="1" s="1"/>
  <c r="L2194" i="1"/>
  <c r="M2194" i="1" s="1"/>
  <c r="L2195" i="1"/>
  <c r="M2195" i="1" s="1"/>
  <c r="L2196" i="1"/>
  <c r="M2196" i="1" s="1"/>
  <c r="L2197" i="1"/>
  <c r="M2197" i="1" s="1"/>
  <c r="L2198" i="1"/>
  <c r="M2198" i="1" s="1"/>
  <c r="L2199" i="1"/>
  <c r="M2199" i="1" s="1"/>
  <c r="L2200" i="1"/>
  <c r="M2200" i="1" s="1"/>
  <c r="L2201" i="1"/>
  <c r="M2201" i="1" s="1"/>
  <c r="L2202" i="1"/>
  <c r="M2202" i="1" s="1"/>
  <c r="L2203" i="1"/>
  <c r="M2203" i="1" s="1"/>
  <c r="L2204" i="1"/>
  <c r="M2204" i="1" s="1"/>
  <c r="L2205" i="1"/>
  <c r="M2205" i="1" s="1"/>
  <c r="L2206" i="1"/>
  <c r="M2206" i="1" s="1"/>
  <c r="L2207" i="1"/>
  <c r="M2207" i="1" s="1"/>
  <c r="L2208" i="1"/>
  <c r="M2208" i="1" s="1"/>
  <c r="L2209" i="1"/>
  <c r="M2209" i="1" s="1"/>
  <c r="L2210" i="1"/>
  <c r="M2210" i="1" s="1"/>
  <c r="L2211" i="1"/>
  <c r="M2211" i="1" s="1"/>
  <c r="L2212" i="1"/>
  <c r="M2212" i="1" s="1"/>
  <c r="L2213" i="1"/>
  <c r="M2213" i="1" s="1"/>
  <c r="L2214" i="1"/>
  <c r="M2214" i="1" s="1"/>
  <c r="L2215" i="1"/>
  <c r="M2215" i="1" s="1"/>
  <c r="L2216" i="1"/>
  <c r="M2216" i="1" s="1"/>
  <c r="L2217" i="1"/>
  <c r="M2217" i="1" s="1"/>
  <c r="L2218" i="1"/>
  <c r="M2218" i="1" s="1"/>
  <c r="L2219" i="1"/>
  <c r="M2219" i="1" s="1"/>
  <c r="L2220" i="1"/>
  <c r="M2220" i="1" s="1"/>
  <c r="L2221" i="1"/>
  <c r="M2221" i="1" s="1"/>
  <c r="L2222" i="1"/>
  <c r="M2222" i="1" s="1"/>
  <c r="L2223" i="1"/>
  <c r="M2223" i="1" s="1"/>
  <c r="L2224" i="1"/>
  <c r="M2224" i="1" s="1"/>
  <c r="L2225" i="1"/>
  <c r="M2225" i="1" s="1"/>
  <c r="L2226" i="1"/>
  <c r="M2226" i="1" s="1"/>
  <c r="L2227" i="1"/>
  <c r="M2227" i="1" s="1"/>
  <c r="L2228" i="1"/>
  <c r="M2228" i="1" s="1"/>
  <c r="L2229" i="1"/>
  <c r="M2229" i="1" s="1"/>
  <c r="L2230" i="1"/>
  <c r="M2230" i="1" s="1"/>
  <c r="L2231" i="1"/>
  <c r="M2231" i="1" s="1"/>
  <c r="L2232" i="1"/>
  <c r="M2232" i="1" s="1"/>
  <c r="L2233" i="1"/>
  <c r="M2233" i="1" s="1"/>
  <c r="L2234" i="1"/>
  <c r="M2234" i="1" s="1"/>
  <c r="L2235" i="1"/>
  <c r="M2235" i="1" s="1"/>
  <c r="L2236" i="1"/>
  <c r="M2236" i="1" s="1"/>
  <c r="L2237" i="1"/>
  <c r="M2237" i="1" s="1"/>
  <c r="L2238" i="1"/>
  <c r="M2238" i="1" s="1"/>
  <c r="L2239" i="1"/>
  <c r="M2239" i="1" s="1"/>
  <c r="L2240" i="1"/>
  <c r="M2240" i="1" s="1"/>
  <c r="L2241" i="1"/>
  <c r="M2241" i="1" s="1"/>
  <c r="L2242" i="1"/>
  <c r="M2242" i="1" s="1"/>
  <c r="L2243" i="1"/>
  <c r="M2243" i="1" s="1"/>
  <c r="L2244" i="1"/>
  <c r="M2244" i="1" s="1"/>
  <c r="L2245" i="1"/>
  <c r="M2245" i="1" s="1"/>
  <c r="L2246" i="1"/>
  <c r="M2246" i="1" s="1"/>
  <c r="L2247" i="1"/>
  <c r="M2247" i="1" s="1"/>
  <c r="L2248" i="1"/>
  <c r="M2248" i="1" s="1"/>
  <c r="L2249" i="1"/>
  <c r="M2249" i="1" s="1"/>
  <c r="L2250" i="1"/>
  <c r="M2250" i="1" s="1"/>
  <c r="L2251" i="1"/>
  <c r="M2251" i="1" s="1"/>
  <c r="L2252" i="1"/>
  <c r="M2252" i="1" s="1"/>
  <c r="L2253" i="1"/>
  <c r="M2253" i="1" s="1"/>
  <c r="L2254" i="1"/>
  <c r="M2254" i="1" s="1"/>
  <c r="L2255" i="1"/>
  <c r="M2255" i="1" s="1"/>
  <c r="L2256" i="1"/>
  <c r="M2256" i="1" s="1"/>
  <c r="L2257" i="1"/>
  <c r="M2257" i="1" s="1"/>
  <c r="L2258" i="1"/>
  <c r="M2258" i="1" s="1"/>
  <c r="L2259" i="1"/>
  <c r="M2259" i="1" s="1"/>
  <c r="L2260" i="1"/>
  <c r="M2260" i="1" s="1"/>
  <c r="L2261" i="1"/>
  <c r="M2261" i="1" s="1"/>
  <c r="L2262" i="1"/>
  <c r="M2262" i="1" s="1"/>
  <c r="L2263" i="1"/>
  <c r="M2263" i="1" s="1"/>
  <c r="L2264" i="1"/>
  <c r="M2264" i="1" s="1"/>
  <c r="L2265" i="1"/>
  <c r="M2265" i="1" s="1"/>
  <c r="L2266" i="1"/>
  <c r="M2266" i="1" s="1"/>
  <c r="L2267" i="1"/>
  <c r="M2267" i="1" s="1"/>
  <c r="L2268" i="1"/>
  <c r="M2268" i="1" s="1"/>
  <c r="L2269" i="1"/>
  <c r="M2269" i="1" s="1"/>
  <c r="L2270" i="1"/>
  <c r="M2270" i="1" s="1"/>
  <c r="L2271" i="1"/>
  <c r="M2271" i="1" s="1"/>
  <c r="L2272" i="1"/>
  <c r="M2272" i="1" s="1"/>
  <c r="L2273" i="1"/>
  <c r="M2273" i="1" s="1"/>
  <c r="L2274" i="1"/>
  <c r="M2274" i="1" s="1"/>
  <c r="L2275" i="1"/>
  <c r="M2275" i="1" s="1"/>
  <c r="L2276" i="1"/>
  <c r="M2276" i="1" s="1"/>
  <c r="L2277" i="1"/>
  <c r="M2277" i="1" s="1"/>
  <c r="L2278" i="1"/>
  <c r="M2278" i="1" s="1"/>
  <c r="L2279" i="1"/>
  <c r="M2279" i="1" s="1"/>
  <c r="L2280" i="1"/>
  <c r="M2280" i="1" s="1"/>
  <c r="L2281" i="1"/>
  <c r="M2281" i="1" s="1"/>
  <c r="L2282" i="1"/>
  <c r="M2282" i="1" s="1"/>
  <c r="L2283" i="1"/>
  <c r="M2283" i="1" s="1"/>
  <c r="L2284" i="1"/>
  <c r="M2284" i="1" s="1"/>
  <c r="L2285" i="1"/>
  <c r="M2285" i="1" s="1"/>
  <c r="L2286" i="1"/>
  <c r="M2286" i="1" s="1"/>
  <c r="L2287" i="1"/>
  <c r="M2287" i="1" s="1"/>
  <c r="L2288" i="1"/>
  <c r="M2288" i="1" s="1"/>
  <c r="L2289" i="1"/>
  <c r="M2289" i="1" s="1"/>
  <c r="L2290" i="1"/>
  <c r="M2290" i="1" s="1"/>
  <c r="L2291" i="1"/>
  <c r="M2291" i="1" s="1"/>
  <c r="L2292" i="1"/>
  <c r="M2292" i="1" s="1"/>
  <c r="L2293" i="1"/>
  <c r="M2293" i="1" s="1"/>
  <c r="L2294" i="1"/>
  <c r="M2294" i="1" s="1"/>
  <c r="L2295" i="1"/>
  <c r="M2295" i="1" s="1"/>
  <c r="L2296" i="1"/>
  <c r="M2296" i="1" s="1"/>
  <c r="L2297" i="1"/>
  <c r="M2297" i="1" s="1"/>
  <c r="L2298" i="1"/>
  <c r="M2298" i="1" s="1"/>
  <c r="L2299" i="1"/>
  <c r="M2299" i="1" s="1"/>
  <c r="L2300" i="1"/>
  <c r="M2300" i="1" s="1"/>
  <c r="L2301" i="1"/>
  <c r="M2301" i="1" s="1"/>
  <c r="L2302" i="1"/>
  <c r="M2302" i="1" s="1"/>
  <c r="L2303" i="1"/>
  <c r="M2303" i="1" s="1"/>
  <c r="L2304" i="1"/>
  <c r="M2304" i="1" s="1"/>
  <c r="L2305" i="1"/>
  <c r="M2305" i="1" s="1"/>
  <c r="L2306" i="1"/>
  <c r="M2306" i="1" s="1"/>
  <c r="L2307" i="1"/>
  <c r="M2307" i="1" s="1"/>
  <c r="L2308" i="1"/>
  <c r="M2308" i="1" s="1"/>
  <c r="L2309" i="1"/>
  <c r="M2309" i="1" s="1"/>
  <c r="L2310" i="1"/>
  <c r="M2310" i="1" s="1"/>
  <c r="L2311" i="1"/>
  <c r="M2311" i="1" s="1"/>
  <c r="L2312" i="1"/>
  <c r="M2312" i="1" s="1"/>
  <c r="L2313" i="1"/>
  <c r="M2313" i="1" s="1"/>
  <c r="L2314" i="1"/>
  <c r="M2314" i="1" s="1"/>
  <c r="L2315" i="1"/>
  <c r="M2315" i="1" s="1"/>
  <c r="L2316" i="1"/>
  <c r="M2316" i="1" s="1"/>
  <c r="L2317" i="1"/>
  <c r="M2317" i="1" s="1"/>
  <c r="L2318" i="1"/>
  <c r="M2318" i="1" s="1"/>
  <c r="L2319" i="1"/>
  <c r="M2319" i="1" s="1"/>
  <c r="L2320" i="1"/>
  <c r="M2320" i="1" s="1"/>
  <c r="L2321" i="1"/>
  <c r="M2321" i="1" s="1"/>
  <c r="L2322" i="1"/>
  <c r="M2322" i="1" s="1"/>
  <c r="L2323" i="1"/>
  <c r="M2323" i="1" s="1"/>
  <c r="L2324" i="1"/>
  <c r="M2324" i="1" s="1"/>
  <c r="L2325" i="1"/>
  <c r="M2325" i="1" s="1"/>
  <c r="L2326" i="1"/>
  <c r="M2326" i="1" s="1"/>
  <c r="L2327" i="1"/>
  <c r="M2327" i="1" s="1"/>
  <c r="L2328" i="1"/>
  <c r="M2328" i="1" s="1"/>
  <c r="L2329" i="1"/>
  <c r="M2329" i="1" s="1"/>
  <c r="L2330" i="1"/>
  <c r="M2330" i="1" s="1"/>
  <c r="L2331" i="1"/>
  <c r="M2331" i="1" s="1"/>
  <c r="L2332" i="1"/>
  <c r="M2332" i="1" s="1"/>
  <c r="L2333" i="1"/>
  <c r="M2333" i="1" s="1"/>
  <c r="L2334" i="1"/>
  <c r="M2334" i="1" s="1"/>
  <c r="L2335" i="1"/>
  <c r="M2335" i="1" s="1"/>
  <c r="L2336" i="1"/>
  <c r="M2336" i="1" s="1"/>
  <c r="L2337" i="1"/>
  <c r="M2337" i="1" s="1"/>
  <c r="L2338" i="1"/>
  <c r="M2338" i="1" s="1"/>
  <c r="L2339" i="1"/>
  <c r="M2339" i="1" s="1"/>
  <c r="L2340" i="1"/>
  <c r="M2340" i="1" s="1"/>
  <c r="L2341" i="1"/>
  <c r="M2341" i="1" s="1"/>
  <c r="L2342" i="1"/>
  <c r="M2342" i="1" s="1"/>
  <c r="L2343" i="1"/>
  <c r="M2343" i="1" s="1"/>
  <c r="L2344" i="1"/>
  <c r="M2344" i="1" s="1"/>
  <c r="L2345" i="1"/>
  <c r="M2345" i="1" s="1"/>
  <c r="L2346" i="1"/>
  <c r="M2346" i="1" s="1"/>
  <c r="L2347" i="1"/>
  <c r="M2347" i="1" s="1"/>
  <c r="L2348" i="1"/>
  <c r="M2348" i="1" s="1"/>
  <c r="L2349" i="1"/>
  <c r="M2349" i="1" s="1"/>
  <c r="L2350" i="1"/>
  <c r="M2350" i="1" s="1"/>
  <c r="L2351" i="1"/>
  <c r="M2351" i="1" s="1"/>
  <c r="L2352" i="1"/>
  <c r="M2352" i="1" s="1"/>
  <c r="L2353" i="1"/>
  <c r="M2353" i="1" s="1"/>
  <c r="L2354" i="1"/>
  <c r="M2354" i="1" s="1"/>
  <c r="L2355" i="1"/>
  <c r="M2355" i="1" s="1"/>
  <c r="L2356" i="1"/>
  <c r="M2356" i="1" s="1"/>
  <c r="L2357" i="1"/>
  <c r="M2357" i="1" s="1"/>
  <c r="L2358" i="1"/>
  <c r="M2358" i="1" s="1"/>
  <c r="L2359" i="1"/>
  <c r="M2359" i="1" s="1"/>
  <c r="L2360" i="1"/>
  <c r="M2360" i="1" s="1"/>
  <c r="L2361" i="1"/>
  <c r="M2361" i="1" s="1"/>
  <c r="L2362" i="1"/>
  <c r="M2362" i="1" s="1"/>
  <c r="L2363" i="1"/>
  <c r="M2363" i="1" s="1"/>
  <c r="L2364" i="1"/>
  <c r="M2364" i="1" s="1"/>
  <c r="L2365" i="1"/>
  <c r="M2365" i="1" s="1"/>
  <c r="L2366" i="1"/>
  <c r="M2366" i="1" s="1"/>
  <c r="L2367" i="1"/>
  <c r="M2367" i="1" s="1"/>
  <c r="L2368" i="1"/>
  <c r="M2368" i="1" s="1"/>
  <c r="L2369" i="1"/>
  <c r="M2369" i="1" s="1"/>
  <c r="L2370" i="1"/>
  <c r="M2370" i="1" s="1"/>
  <c r="L2371" i="1"/>
  <c r="M2371" i="1" s="1"/>
  <c r="L2372" i="1"/>
  <c r="M2372" i="1" s="1"/>
  <c r="L2373" i="1"/>
  <c r="M2373" i="1" s="1"/>
  <c r="L2374" i="1"/>
  <c r="M2374" i="1" s="1"/>
  <c r="L2375" i="1"/>
  <c r="M2375" i="1" s="1"/>
  <c r="L2376" i="1"/>
  <c r="M2376" i="1" s="1"/>
  <c r="L2377" i="1"/>
  <c r="M2377" i="1" s="1"/>
  <c r="L2378" i="1"/>
  <c r="M2378" i="1" s="1"/>
  <c r="L2379" i="1"/>
  <c r="M2379" i="1" s="1"/>
  <c r="L2380" i="1"/>
  <c r="M2380" i="1" s="1"/>
  <c r="L2381" i="1"/>
  <c r="M2381" i="1" s="1"/>
  <c r="L2382" i="1"/>
  <c r="M2382" i="1" s="1"/>
  <c r="L2383" i="1"/>
  <c r="M2383" i="1" s="1"/>
  <c r="L2384" i="1"/>
  <c r="M2384" i="1" s="1"/>
  <c r="L2385" i="1"/>
  <c r="M2385" i="1" s="1"/>
  <c r="L2386" i="1"/>
  <c r="M2386" i="1" s="1"/>
  <c r="L2387" i="1"/>
  <c r="M2387" i="1" s="1"/>
  <c r="L2388" i="1"/>
  <c r="M2388" i="1" s="1"/>
  <c r="L2389" i="1"/>
  <c r="M2389" i="1" s="1"/>
  <c r="L2390" i="1"/>
  <c r="M2390" i="1" s="1"/>
  <c r="L2391" i="1"/>
  <c r="M2391" i="1" s="1"/>
  <c r="L2392" i="1"/>
  <c r="M2392" i="1" s="1"/>
  <c r="L2393" i="1"/>
  <c r="M2393" i="1" s="1"/>
  <c r="L2394" i="1"/>
  <c r="M2394" i="1" s="1"/>
  <c r="L2395" i="1"/>
  <c r="M2395" i="1" s="1"/>
  <c r="L2396" i="1"/>
  <c r="M2396" i="1" s="1"/>
  <c r="L2397" i="1"/>
  <c r="M2397" i="1" s="1"/>
  <c r="L2398" i="1"/>
  <c r="M2398" i="1" s="1"/>
  <c r="L2399" i="1"/>
  <c r="M2399" i="1" s="1"/>
  <c r="L2400" i="1"/>
  <c r="M2400" i="1" s="1"/>
  <c r="L2401" i="1"/>
  <c r="M2401" i="1" s="1"/>
  <c r="L2402" i="1"/>
  <c r="M2402" i="1" s="1"/>
  <c r="L2403" i="1"/>
  <c r="M2403" i="1" s="1"/>
  <c r="L2404" i="1"/>
  <c r="M2404" i="1" s="1"/>
  <c r="L2405" i="1"/>
  <c r="M2405" i="1" s="1"/>
  <c r="L2406" i="1"/>
  <c r="M2406" i="1" s="1"/>
  <c r="L2407" i="1"/>
  <c r="M2407" i="1" s="1"/>
  <c r="L2408" i="1"/>
  <c r="M2408" i="1" s="1"/>
  <c r="L2409" i="1"/>
  <c r="M2409" i="1" s="1"/>
  <c r="L2410" i="1"/>
  <c r="M2410" i="1" s="1"/>
  <c r="L2411" i="1"/>
  <c r="M2411" i="1" s="1"/>
  <c r="L2412" i="1"/>
  <c r="M2412" i="1" s="1"/>
  <c r="L2413" i="1"/>
  <c r="M2413" i="1" s="1"/>
  <c r="L2414" i="1"/>
  <c r="M2414" i="1" s="1"/>
  <c r="L2415" i="1"/>
  <c r="M2415" i="1" s="1"/>
  <c r="L2416" i="1"/>
  <c r="M2416" i="1" s="1"/>
  <c r="L2417" i="1"/>
  <c r="M2417" i="1" s="1"/>
  <c r="L2418" i="1"/>
  <c r="M2418" i="1" s="1"/>
  <c r="L2419" i="1"/>
  <c r="M2419" i="1" s="1"/>
  <c r="L2420" i="1"/>
  <c r="M2420" i="1" s="1"/>
  <c r="L2421" i="1"/>
  <c r="M2421" i="1" s="1"/>
  <c r="L2422" i="1"/>
  <c r="M2422" i="1" s="1"/>
  <c r="L2423" i="1"/>
  <c r="M2423" i="1" s="1"/>
  <c r="L2424" i="1"/>
  <c r="M2424" i="1" s="1"/>
  <c r="L2425" i="1"/>
  <c r="M2425" i="1" s="1"/>
  <c r="L2426" i="1"/>
  <c r="M2426" i="1" s="1"/>
  <c r="L2427" i="1"/>
  <c r="M2427" i="1" s="1"/>
  <c r="L2428" i="1"/>
  <c r="M2428" i="1" s="1"/>
  <c r="L2429" i="1"/>
  <c r="M2429" i="1" s="1"/>
  <c r="L2430" i="1"/>
  <c r="M2430" i="1" s="1"/>
  <c r="L2431" i="1"/>
  <c r="M2431" i="1" s="1"/>
  <c r="L2432" i="1"/>
  <c r="M2432" i="1" s="1"/>
  <c r="L2433" i="1"/>
  <c r="M2433" i="1" s="1"/>
  <c r="L2434" i="1"/>
  <c r="M2434" i="1" s="1"/>
  <c r="L2435" i="1"/>
  <c r="M2435" i="1" s="1"/>
  <c r="L2436" i="1"/>
  <c r="M2436" i="1" s="1"/>
  <c r="L2437" i="1"/>
  <c r="M2437" i="1" s="1"/>
  <c r="L2438" i="1"/>
  <c r="M2438" i="1" s="1"/>
  <c r="L2439" i="1"/>
  <c r="M2439" i="1" s="1"/>
  <c r="L2440" i="1"/>
  <c r="M2440" i="1" s="1"/>
  <c r="L2441" i="1"/>
  <c r="M2441" i="1" s="1"/>
  <c r="L2442" i="1"/>
  <c r="M2442" i="1" s="1"/>
  <c r="L2443" i="1"/>
  <c r="M2443" i="1" s="1"/>
  <c r="L2444" i="1"/>
  <c r="M2444" i="1" s="1"/>
  <c r="L2445" i="1"/>
  <c r="M2445" i="1" s="1"/>
  <c r="L2446" i="1"/>
  <c r="M2446" i="1" s="1"/>
  <c r="L2447" i="1"/>
  <c r="M2447" i="1" s="1"/>
  <c r="L2448" i="1"/>
  <c r="M2448" i="1" s="1"/>
  <c r="L2449" i="1"/>
  <c r="M2449" i="1" s="1"/>
  <c r="L2450" i="1"/>
  <c r="M2450" i="1" s="1"/>
  <c r="L2451" i="1"/>
  <c r="M2451" i="1" s="1"/>
  <c r="L2452" i="1"/>
  <c r="M2452" i="1" s="1"/>
  <c r="L2453" i="1"/>
  <c r="M2453" i="1" s="1"/>
  <c r="L2454" i="1"/>
  <c r="M2454" i="1" s="1"/>
  <c r="L2455" i="1"/>
  <c r="M2455" i="1" s="1"/>
  <c r="L2456" i="1"/>
  <c r="M2456" i="1" s="1"/>
  <c r="L2457" i="1"/>
  <c r="M2457" i="1" s="1"/>
  <c r="L2458" i="1"/>
  <c r="M2458" i="1" s="1"/>
  <c r="L2459" i="1"/>
  <c r="M2459" i="1" s="1"/>
  <c r="L2460" i="1"/>
  <c r="M2460" i="1" s="1"/>
  <c r="L2461" i="1"/>
  <c r="M2461" i="1" s="1"/>
  <c r="L2462" i="1"/>
  <c r="M2462" i="1" s="1"/>
  <c r="L2463" i="1"/>
  <c r="M2463" i="1" s="1"/>
  <c r="L2464" i="1"/>
  <c r="M2464" i="1" s="1"/>
  <c r="L2465" i="1"/>
  <c r="M2465" i="1" s="1"/>
  <c r="L2466" i="1"/>
  <c r="M2466" i="1" s="1"/>
  <c r="L2467" i="1"/>
  <c r="M2467" i="1" s="1"/>
  <c r="L2468" i="1"/>
  <c r="M2468" i="1" s="1"/>
  <c r="L2469" i="1"/>
  <c r="M2469" i="1" s="1"/>
  <c r="L2470" i="1"/>
  <c r="M2470" i="1" s="1"/>
  <c r="L2471" i="1"/>
  <c r="M2471" i="1" s="1"/>
  <c r="L2472" i="1"/>
  <c r="M2472" i="1" s="1"/>
  <c r="L2473" i="1"/>
  <c r="M2473" i="1" s="1"/>
  <c r="L2474" i="1"/>
  <c r="M2474" i="1" s="1"/>
  <c r="L2475" i="1"/>
  <c r="M2475" i="1" s="1"/>
  <c r="L2476" i="1"/>
  <c r="M2476" i="1" s="1"/>
  <c r="L2477" i="1"/>
  <c r="M2477" i="1" s="1"/>
  <c r="L2478" i="1"/>
  <c r="M2478" i="1" s="1"/>
  <c r="L2479" i="1"/>
  <c r="M2479" i="1" s="1"/>
  <c r="L2480" i="1"/>
  <c r="M2480" i="1" s="1"/>
  <c r="L2481" i="1"/>
  <c r="M2481" i="1" s="1"/>
  <c r="L2482" i="1"/>
  <c r="M2482" i="1" s="1"/>
  <c r="L2483" i="1"/>
  <c r="M2483" i="1" s="1"/>
  <c r="L2484" i="1"/>
  <c r="M2484" i="1" s="1"/>
  <c r="L2485" i="1"/>
  <c r="M2485" i="1" s="1"/>
  <c r="L2486" i="1"/>
  <c r="M2486" i="1" s="1"/>
  <c r="L2487" i="1"/>
  <c r="M2487" i="1" s="1"/>
  <c r="L2488" i="1"/>
  <c r="M2488" i="1" s="1"/>
  <c r="L2489" i="1"/>
  <c r="M2489" i="1" s="1"/>
  <c r="L2490" i="1"/>
  <c r="M2490" i="1" s="1"/>
  <c r="L2491" i="1"/>
  <c r="M2491" i="1" s="1"/>
  <c r="L2492" i="1"/>
  <c r="M2492" i="1" s="1"/>
  <c r="L2493" i="1"/>
  <c r="M2493" i="1" s="1"/>
  <c r="L2494" i="1"/>
  <c r="M2494" i="1" s="1"/>
  <c r="L2495" i="1"/>
  <c r="M2495" i="1" s="1"/>
  <c r="L2496" i="1"/>
  <c r="M2496" i="1" s="1"/>
  <c r="L2497" i="1"/>
  <c r="M2497" i="1" s="1"/>
  <c r="L2498" i="1"/>
  <c r="M2498" i="1" s="1"/>
  <c r="L2499" i="1"/>
  <c r="M2499" i="1" s="1"/>
  <c r="L2500" i="1"/>
  <c r="M2500" i="1" s="1"/>
  <c r="L2501" i="1"/>
  <c r="M2501" i="1" s="1"/>
  <c r="L2502" i="1"/>
  <c r="M2502" i="1" s="1"/>
  <c r="L2503" i="1"/>
  <c r="M2503" i="1" s="1"/>
  <c r="L2504" i="1"/>
  <c r="M2504" i="1" s="1"/>
  <c r="L2505" i="1"/>
  <c r="M2505" i="1" s="1"/>
  <c r="L2506" i="1"/>
  <c r="M2506" i="1" s="1"/>
  <c r="L2507" i="1"/>
  <c r="M2507" i="1" s="1"/>
  <c r="L2508" i="1"/>
  <c r="M2508" i="1" s="1"/>
  <c r="L2509" i="1"/>
  <c r="M2509" i="1" s="1"/>
  <c r="L2510" i="1"/>
  <c r="M2510" i="1" s="1"/>
  <c r="L2511" i="1"/>
  <c r="M2511" i="1" s="1"/>
  <c r="L2512" i="1"/>
  <c r="M2512" i="1" s="1"/>
  <c r="L2513" i="1"/>
  <c r="M2513" i="1" s="1"/>
  <c r="L2514" i="1"/>
  <c r="M2514" i="1" s="1"/>
  <c r="L2515" i="1"/>
  <c r="M2515" i="1" s="1"/>
  <c r="L2516" i="1"/>
  <c r="M2516" i="1" s="1"/>
  <c r="L2517" i="1"/>
  <c r="M2517" i="1" s="1"/>
  <c r="L2518" i="1"/>
  <c r="M2518" i="1" s="1"/>
  <c r="L2519" i="1"/>
  <c r="M2519" i="1" s="1"/>
  <c r="L2520" i="1"/>
  <c r="M2520" i="1" s="1"/>
  <c r="L2521" i="1"/>
  <c r="M2521" i="1" s="1"/>
  <c r="L2522" i="1"/>
  <c r="M2522" i="1" s="1"/>
  <c r="L2523" i="1"/>
  <c r="M2523" i="1" s="1"/>
  <c r="L2524" i="1"/>
  <c r="M2524" i="1" s="1"/>
  <c r="L2525" i="1"/>
  <c r="M2525" i="1" s="1"/>
  <c r="L2526" i="1"/>
  <c r="M2526" i="1" s="1"/>
  <c r="L2527" i="1"/>
  <c r="M2527" i="1" s="1"/>
  <c r="L2528" i="1"/>
  <c r="M2528" i="1" s="1"/>
  <c r="L2529" i="1"/>
  <c r="M2529" i="1" s="1"/>
  <c r="L2530" i="1"/>
  <c r="M2530" i="1" s="1"/>
  <c r="L2531" i="1"/>
  <c r="M2531" i="1" s="1"/>
  <c r="L2532" i="1"/>
  <c r="M2532" i="1" s="1"/>
  <c r="L2533" i="1"/>
  <c r="M2533" i="1" s="1"/>
  <c r="L2534" i="1"/>
  <c r="M2534" i="1" s="1"/>
  <c r="L2535" i="1"/>
  <c r="M2535" i="1" s="1"/>
  <c r="L2536" i="1"/>
  <c r="M2536" i="1" s="1"/>
  <c r="L2537" i="1"/>
  <c r="M2537" i="1" s="1"/>
  <c r="L2538" i="1"/>
  <c r="M2538" i="1" s="1"/>
  <c r="L2539" i="1"/>
  <c r="M2539" i="1" s="1"/>
  <c r="L2540" i="1"/>
  <c r="M2540" i="1" s="1"/>
  <c r="L2541" i="1"/>
  <c r="M2541" i="1" s="1"/>
  <c r="L2542" i="1"/>
  <c r="M2542" i="1" s="1"/>
  <c r="L2543" i="1"/>
  <c r="M2543" i="1" s="1"/>
  <c r="L2544" i="1"/>
  <c r="M2544" i="1" s="1"/>
  <c r="L2545" i="1"/>
  <c r="M2545" i="1" s="1"/>
  <c r="L2546" i="1"/>
  <c r="M2546" i="1" s="1"/>
  <c r="L2547" i="1"/>
  <c r="M2547" i="1" s="1"/>
  <c r="L2548" i="1"/>
  <c r="M2548" i="1" s="1"/>
  <c r="L2549" i="1"/>
  <c r="M2549" i="1" s="1"/>
  <c r="L2550" i="1"/>
  <c r="M2550" i="1" s="1"/>
  <c r="L2551" i="1"/>
  <c r="M2551" i="1" s="1"/>
  <c r="L2552" i="1"/>
  <c r="M2552" i="1" s="1"/>
  <c r="L2553" i="1"/>
  <c r="M2553" i="1" s="1"/>
  <c r="L2554" i="1"/>
  <c r="M2554" i="1" s="1"/>
  <c r="L2555" i="1"/>
  <c r="M2555" i="1" s="1"/>
  <c r="L2556" i="1"/>
  <c r="M2556" i="1" s="1"/>
  <c r="L2557" i="1"/>
  <c r="M2557" i="1" s="1"/>
  <c r="L2558" i="1"/>
  <c r="M2558" i="1" s="1"/>
  <c r="L2559" i="1"/>
  <c r="M2559" i="1" s="1"/>
  <c r="L2560" i="1"/>
  <c r="M2560" i="1" s="1"/>
  <c r="L2561" i="1"/>
  <c r="M2561" i="1" s="1"/>
  <c r="L2562" i="1"/>
  <c r="M2562" i="1" s="1"/>
  <c r="L2563" i="1"/>
  <c r="M2563" i="1" s="1"/>
  <c r="L2564" i="1"/>
  <c r="M2564" i="1" s="1"/>
  <c r="L2565" i="1"/>
  <c r="M2565" i="1" s="1"/>
  <c r="L2566" i="1"/>
  <c r="M2566" i="1" s="1"/>
  <c r="L2567" i="1"/>
  <c r="M2567" i="1" s="1"/>
  <c r="L2568" i="1"/>
  <c r="M2568" i="1" s="1"/>
  <c r="L2569" i="1"/>
  <c r="M2569" i="1" s="1"/>
  <c r="L2570" i="1"/>
  <c r="M2570" i="1" s="1"/>
  <c r="L2571" i="1"/>
  <c r="M2571" i="1" s="1"/>
  <c r="L2572" i="1"/>
  <c r="M2572" i="1" s="1"/>
  <c r="L2573" i="1"/>
  <c r="M2573" i="1" s="1"/>
  <c r="L2574" i="1"/>
  <c r="M2574" i="1" s="1"/>
  <c r="L2575" i="1"/>
  <c r="M2575" i="1" s="1"/>
  <c r="L2576" i="1"/>
  <c r="M2576" i="1" s="1"/>
  <c r="L2577" i="1"/>
  <c r="M2577" i="1" s="1"/>
  <c r="L2578" i="1"/>
  <c r="M2578" i="1" s="1"/>
  <c r="L2579" i="1"/>
  <c r="M2579" i="1" s="1"/>
  <c r="L2580" i="1"/>
  <c r="M2580" i="1" s="1"/>
  <c r="L2581" i="1"/>
  <c r="M2581" i="1" s="1"/>
  <c r="L2582" i="1"/>
  <c r="M2582" i="1" s="1"/>
  <c r="L2583" i="1"/>
  <c r="M2583" i="1" s="1"/>
  <c r="L2584" i="1"/>
  <c r="M2584" i="1" s="1"/>
  <c r="L2585" i="1"/>
  <c r="M2585" i="1" s="1"/>
  <c r="L2586" i="1"/>
  <c r="M2586" i="1" s="1"/>
  <c r="L2587" i="1"/>
  <c r="M2587" i="1" s="1"/>
  <c r="L2588" i="1"/>
  <c r="M2588" i="1" s="1"/>
  <c r="L2589" i="1"/>
  <c r="M2589" i="1" s="1"/>
  <c r="L2590" i="1"/>
  <c r="M2590" i="1" s="1"/>
  <c r="L2591" i="1"/>
  <c r="M2591" i="1" s="1"/>
  <c r="L2592" i="1"/>
  <c r="M2592" i="1" s="1"/>
  <c r="L2593" i="1"/>
  <c r="M2593" i="1" s="1"/>
  <c r="L2594" i="1"/>
  <c r="M2594" i="1" s="1"/>
  <c r="L2595" i="1"/>
  <c r="M2595" i="1" s="1"/>
  <c r="L2596" i="1"/>
  <c r="M2596" i="1" s="1"/>
  <c r="L2597" i="1"/>
  <c r="M2597" i="1" s="1"/>
  <c r="L2598" i="1"/>
  <c r="M2598" i="1" s="1"/>
  <c r="L2599" i="1"/>
  <c r="M2599" i="1" s="1"/>
  <c r="L2600" i="1"/>
  <c r="M2600" i="1" s="1"/>
  <c r="L2601" i="1"/>
  <c r="M2601" i="1" s="1"/>
  <c r="L2602" i="1"/>
  <c r="M2602" i="1" s="1"/>
  <c r="L2603" i="1"/>
  <c r="M2603" i="1" s="1"/>
  <c r="L2604" i="1"/>
  <c r="M2604" i="1" s="1"/>
  <c r="L2605" i="1"/>
  <c r="M2605" i="1" s="1"/>
  <c r="L2606" i="1"/>
  <c r="M2606" i="1" s="1"/>
  <c r="L2607" i="1"/>
  <c r="M2607" i="1" s="1"/>
  <c r="L2608" i="1"/>
  <c r="M2608" i="1" s="1"/>
  <c r="L2609" i="1"/>
  <c r="M2609" i="1" s="1"/>
  <c r="L2610" i="1"/>
  <c r="M2610" i="1" s="1"/>
  <c r="L2611" i="1"/>
  <c r="M2611" i="1" s="1"/>
  <c r="L2612" i="1"/>
  <c r="M2612" i="1" s="1"/>
  <c r="L2613" i="1"/>
  <c r="M2613" i="1" s="1"/>
  <c r="L2614" i="1"/>
  <c r="M2614" i="1" s="1"/>
  <c r="L2615" i="1"/>
  <c r="M2615" i="1" s="1"/>
  <c r="L2616" i="1"/>
  <c r="M2616" i="1" s="1"/>
  <c r="L2617" i="1"/>
  <c r="M2617" i="1" s="1"/>
  <c r="L2618" i="1"/>
  <c r="M2618" i="1" s="1"/>
  <c r="L2619" i="1"/>
  <c r="M2619" i="1" s="1"/>
  <c r="L2620" i="1"/>
  <c r="M2620" i="1" s="1"/>
  <c r="L2621" i="1"/>
  <c r="M2621" i="1" s="1"/>
  <c r="L2622" i="1"/>
  <c r="M2622" i="1" s="1"/>
  <c r="L2623" i="1"/>
  <c r="M2623" i="1" s="1"/>
  <c r="L2624" i="1"/>
  <c r="M2624" i="1" s="1"/>
  <c r="L2625" i="1"/>
  <c r="M2625" i="1" s="1"/>
  <c r="L2626" i="1"/>
  <c r="M2626" i="1" s="1"/>
  <c r="L2627" i="1"/>
  <c r="M2627" i="1" s="1"/>
  <c r="L2628" i="1"/>
  <c r="M2628" i="1" s="1"/>
  <c r="L2629" i="1"/>
  <c r="M2629" i="1" s="1"/>
  <c r="L2630" i="1"/>
  <c r="M2630" i="1" s="1"/>
  <c r="L2631" i="1"/>
  <c r="M2631" i="1" s="1"/>
  <c r="L2632" i="1"/>
  <c r="M2632" i="1" s="1"/>
  <c r="L2633" i="1"/>
  <c r="M2633" i="1" s="1"/>
  <c r="L2634" i="1"/>
  <c r="M2634" i="1" s="1"/>
  <c r="L2635" i="1"/>
  <c r="M2635" i="1" s="1"/>
  <c r="L2636" i="1"/>
  <c r="M2636" i="1" s="1"/>
  <c r="L2637" i="1"/>
  <c r="M2637" i="1" s="1"/>
  <c r="L2638" i="1"/>
  <c r="M2638" i="1" s="1"/>
  <c r="L2639" i="1"/>
  <c r="M2639" i="1" s="1"/>
  <c r="L2640" i="1"/>
  <c r="M2640" i="1" s="1"/>
  <c r="L2641" i="1"/>
  <c r="M2641" i="1" s="1"/>
  <c r="L2642" i="1"/>
  <c r="M2642" i="1" s="1"/>
  <c r="L2643" i="1"/>
  <c r="M2643" i="1" s="1"/>
  <c r="L2644" i="1"/>
  <c r="M2644" i="1" s="1"/>
  <c r="L2645" i="1"/>
  <c r="M2645" i="1" s="1"/>
  <c r="L2646" i="1"/>
  <c r="M2646" i="1" s="1"/>
  <c r="L2647" i="1"/>
  <c r="M2647" i="1" s="1"/>
  <c r="L2648" i="1"/>
  <c r="M2648" i="1" s="1"/>
  <c r="L2649" i="1"/>
  <c r="M2649" i="1" s="1"/>
  <c r="L2650" i="1"/>
  <c r="M2650" i="1" s="1"/>
  <c r="L2651" i="1"/>
  <c r="M2651" i="1" s="1"/>
  <c r="L2652" i="1"/>
  <c r="M2652" i="1" s="1"/>
  <c r="L2653" i="1"/>
  <c r="M2653" i="1" s="1"/>
  <c r="L2654" i="1"/>
  <c r="M2654" i="1" s="1"/>
  <c r="L2655" i="1"/>
  <c r="M2655" i="1" s="1"/>
  <c r="L2656" i="1"/>
  <c r="M2656" i="1" s="1"/>
  <c r="L2657" i="1"/>
  <c r="M2657" i="1" s="1"/>
  <c r="L2658" i="1"/>
  <c r="M2658" i="1" s="1"/>
  <c r="L2659" i="1"/>
  <c r="M2659" i="1" s="1"/>
  <c r="L2660" i="1"/>
  <c r="M2660" i="1" s="1"/>
  <c r="L2661" i="1"/>
  <c r="M2661" i="1" s="1"/>
  <c r="L2662" i="1"/>
  <c r="M2662" i="1" s="1"/>
  <c r="L2663" i="1"/>
  <c r="M2663" i="1" s="1"/>
  <c r="L2664" i="1"/>
  <c r="M2664" i="1" s="1"/>
  <c r="L2665" i="1"/>
  <c r="M2665" i="1" s="1"/>
  <c r="L2666" i="1"/>
  <c r="M2666" i="1" s="1"/>
  <c r="L2667" i="1"/>
  <c r="M2667" i="1" s="1"/>
  <c r="L2668" i="1"/>
  <c r="M2668" i="1" s="1"/>
  <c r="L2669" i="1"/>
  <c r="M2669" i="1" s="1"/>
  <c r="L2670" i="1"/>
  <c r="M2670" i="1" s="1"/>
  <c r="L2671" i="1"/>
  <c r="M2671" i="1" s="1"/>
  <c r="L2672" i="1"/>
  <c r="M2672" i="1" s="1"/>
  <c r="L2673" i="1"/>
  <c r="M2673" i="1" s="1"/>
  <c r="L2674" i="1"/>
  <c r="M2674" i="1" s="1"/>
  <c r="L2675" i="1"/>
  <c r="M2675" i="1" s="1"/>
  <c r="L2676" i="1"/>
  <c r="M2676" i="1" s="1"/>
  <c r="L2677" i="1"/>
  <c r="M2677" i="1" s="1"/>
  <c r="L2678" i="1"/>
  <c r="M2678" i="1" s="1"/>
  <c r="L2679" i="1"/>
  <c r="M2679" i="1" s="1"/>
  <c r="L2680" i="1"/>
  <c r="M2680" i="1" s="1"/>
  <c r="L2681" i="1"/>
  <c r="M2681" i="1" s="1"/>
  <c r="L2682" i="1"/>
  <c r="M2682" i="1" s="1"/>
  <c r="L2683" i="1"/>
  <c r="M2683" i="1" s="1"/>
  <c r="L2684" i="1"/>
  <c r="M2684" i="1" s="1"/>
  <c r="L2685" i="1"/>
  <c r="M2685" i="1" s="1"/>
  <c r="L2686" i="1"/>
  <c r="M2686" i="1" s="1"/>
  <c r="L2687" i="1"/>
  <c r="M2687" i="1" s="1"/>
  <c r="L2688" i="1"/>
  <c r="M2688" i="1" s="1"/>
  <c r="L2689" i="1"/>
  <c r="M2689" i="1" s="1"/>
  <c r="L2690" i="1"/>
  <c r="M2690" i="1" s="1"/>
  <c r="L2691" i="1"/>
  <c r="M2691" i="1" s="1"/>
  <c r="L2692" i="1"/>
  <c r="M2692" i="1" s="1"/>
  <c r="L2693" i="1"/>
  <c r="M2693" i="1" s="1"/>
  <c r="L2694" i="1"/>
  <c r="M2694" i="1" s="1"/>
  <c r="L2695" i="1"/>
  <c r="M2695" i="1" s="1"/>
  <c r="L2696" i="1"/>
  <c r="M2696" i="1" s="1"/>
  <c r="L2697" i="1"/>
  <c r="M2697" i="1" s="1"/>
  <c r="L2698" i="1"/>
  <c r="M2698" i="1" s="1"/>
  <c r="L2699" i="1"/>
  <c r="M2699" i="1" s="1"/>
  <c r="L2700" i="1"/>
  <c r="M2700" i="1" s="1"/>
  <c r="L2701" i="1"/>
  <c r="M2701" i="1" s="1"/>
  <c r="L2702" i="1"/>
  <c r="M2702" i="1" s="1"/>
  <c r="L2703" i="1"/>
  <c r="M2703" i="1" s="1"/>
  <c r="L2704" i="1"/>
  <c r="M2704" i="1" s="1"/>
  <c r="L2705" i="1"/>
  <c r="M2705" i="1" s="1"/>
  <c r="L2706" i="1"/>
  <c r="M2706" i="1" s="1"/>
  <c r="L2707" i="1"/>
  <c r="M2707" i="1" s="1"/>
  <c r="L2708" i="1"/>
  <c r="M2708" i="1" s="1"/>
  <c r="L2709" i="1"/>
  <c r="M2709" i="1" s="1"/>
  <c r="L2710" i="1"/>
  <c r="M2710" i="1" s="1"/>
  <c r="L2711" i="1"/>
  <c r="M2711" i="1" s="1"/>
  <c r="L2712" i="1"/>
  <c r="M2712" i="1" s="1"/>
  <c r="L2713" i="1"/>
  <c r="M2713" i="1" s="1"/>
  <c r="L2714" i="1"/>
  <c r="M2714" i="1" s="1"/>
  <c r="L2715" i="1"/>
  <c r="M2715" i="1" s="1"/>
  <c r="L2716" i="1"/>
  <c r="M2716" i="1" s="1"/>
  <c r="L2717" i="1"/>
  <c r="M2717" i="1" s="1"/>
  <c r="L2718" i="1"/>
  <c r="M2718" i="1" s="1"/>
  <c r="L2719" i="1"/>
  <c r="M2719" i="1" s="1"/>
  <c r="L2720" i="1"/>
  <c r="M2720" i="1" s="1"/>
  <c r="L2721" i="1"/>
  <c r="M2721" i="1" s="1"/>
  <c r="L2722" i="1"/>
  <c r="M2722" i="1" s="1"/>
  <c r="L2723" i="1"/>
  <c r="M2723" i="1" s="1"/>
  <c r="L2724" i="1"/>
  <c r="M2724" i="1" s="1"/>
  <c r="L2725" i="1"/>
  <c r="M2725" i="1" s="1"/>
  <c r="L2726" i="1"/>
  <c r="M2726" i="1" s="1"/>
  <c r="L2727" i="1"/>
  <c r="M2727" i="1" s="1"/>
  <c r="L2728" i="1"/>
  <c r="M2728" i="1" s="1"/>
  <c r="L2729" i="1"/>
  <c r="M2729" i="1" s="1"/>
  <c r="L2730" i="1"/>
  <c r="M2730" i="1" s="1"/>
  <c r="L2731" i="1"/>
  <c r="M2731" i="1" s="1"/>
  <c r="L2732" i="1"/>
  <c r="M2732" i="1" s="1"/>
  <c r="L2733" i="1"/>
  <c r="M2733" i="1" s="1"/>
  <c r="L2734" i="1"/>
  <c r="M2734" i="1" s="1"/>
  <c r="L2735" i="1"/>
  <c r="M2735" i="1" s="1"/>
  <c r="L2736" i="1"/>
  <c r="M2736" i="1" s="1"/>
  <c r="L2737" i="1"/>
  <c r="M2737" i="1" s="1"/>
  <c r="L2738" i="1"/>
  <c r="M2738" i="1" s="1"/>
  <c r="L2739" i="1"/>
  <c r="M2739" i="1" s="1"/>
  <c r="L2740" i="1"/>
  <c r="M2740" i="1" s="1"/>
  <c r="L2741" i="1"/>
  <c r="M2741" i="1" s="1"/>
  <c r="L2742" i="1"/>
  <c r="M2742" i="1" s="1"/>
  <c r="L2743" i="1"/>
  <c r="M2743" i="1" s="1"/>
  <c r="L2744" i="1"/>
  <c r="M2744" i="1" s="1"/>
  <c r="L2745" i="1"/>
  <c r="M2745" i="1" s="1"/>
  <c r="L2746" i="1"/>
  <c r="M2746" i="1" s="1"/>
  <c r="L2747" i="1"/>
  <c r="M2747" i="1" s="1"/>
  <c r="L2748" i="1"/>
  <c r="M2748" i="1" s="1"/>
  <c r="L2749" i="1"/>
  <c r="M2749" i="1" s="1"/>
  <c r="L2750" i="1"/>
  <c r="M2750" i="1" s="1"/>
  <c r="L2751" i="1"/>
  <c r="M2751" i="1" s="1"/>
  <c r="L2752" i="1"/>
  <c r="M2752" i="1" s="1"/>
  <c r="L2753" i="1"/>
  <c r="M2753" i="1" s="1"/>
  <c r="L2754" i="1"/>
  <c r="M2754" i="1" s="1"/>
  <c r="L2755" i="1"/>
  <c r="M2755" i="1" s="1"/>
  <c r="L2756" i="1"/>
  <c r="M2756" i="1" s="1"/>
  <c r="L2757" i="1"/>
  <c r="M2757" i="1" s="1"/>
  <c r="L2758" i="1"/>
  <c r="M2758" i="1" s="1"/>
  <c r="L2759" i="1"/>
  <c r="M2759" i="1" s="1"/>
  <c r="L2760" i="1"/>
  <c r="M2760" i="1" s="1"/>
  <c r="L2761" i="1"/>
  <c r="M2761" i="1" s="1"/>
  <c r="L2762" i="1"/>
  <c r="M2762" i="1" s="1"/>
  <c r="L2763" i="1"/>
  <c r="M2763" i="1" s="1"/>
  <c r="L2764" i="1"/>
  <c r="M2764" i="1" s="1"/>
  <c r="L2765" i="1"/>
  <c r="M2765" i="1" s="1"/>
  <c r="L2766" i="1"/>
  <c r="M2766" i="1" s="1"/>
  <c r="L2767" i="1"/>
  <c r="M2767" i="1" s="1"/>
  <c r="L2768" i="1"/>
  <c r="M2768" i="1" s="1"/>
  <c r="L2769" i="1"/>
  <c r="M2769" i="1" s="1"/>
  <c r="L2770" i="1"/>
  <c r="M2770" i="1" s="1"/>
  <c r="L2771" i="1"/>
  <c r="M2771" i="1" s="1"/>
  <c r="L2772" i="1"/>
  <c r="M2772" i="1" s="1"/>
  <c r="L2773" i="1"/>
  <c r="M2773" i="1" s="1"/>
  <c r="L2774" i="1"/>
  <c r="M2774" i="1" s="1"/>
  <c r="L2775" i="1"/>
  <c r="M2775" i="1" s="1"/>
  <c r="L2776" i="1"/>
  <c r="M2776" i="1" s="1"/>
  <c r="L2777" i="1"/>
  <c r="M2777" i="1" s="1"/>
  <c r="L2778" i="1"/>
  <c r="M2778" i="1" s="1"/>
  <c r="L2779" i="1"/>
  <c r="M2779" i="1" s="1"/>
  <c r="L2780" i="1"/>
  <c r="M2780" i="1" s="1"/>
  <c r="L2781" i="1"/>
  <c r="M2781" i="1" s="1"/>
  <c r="L2782" i="1"/>
  <c r="M2782" i="1" s="1"/>
  <c r="L2783" i="1"/>
  <c r="M2783" i="1" s="1"/>
  <c r="L2784" i="1"/>
  <c r="M2784" i="1" s="1"/>
  <c r="L2785" i="1"/>
  <c r="M2785" i="1" s="1"/>
  <c r="L2786" i="1"/>
  <c r="M2786" i="1" s="1"/>
  <c r="L2787" i="1"/>
  <c r="M2787" i="1" s="1"/>
  <c r="L2788" i="1"/>
  <c r="M2788" i="1" s="1"/>
  <c r="L2789" i="1"/>
  <c r="M2789" i="1" s="1"/>
  <c r="L2790" i="1"/>
  <c r="M2790" i="1" s="1"/>
  <c r="L2791" i="1"/>
  <c r="M2791" i="1" s="1"/>
  <c r="L2792" i="1"/>
  <c r="M2792" i="1" s="1"/>
  <c r="L2793" i="1"/>
  <c r="M2793" i="1" s="1"/>
  <c r="L2794" i="1"/>
  <c r="M2794" i="1" s="1"/>
  <c r="L2795" i="1"/>
  <c r="M2795" i="1" s="1"/>
  <c r="L2796" i="1"/>
  <c r="M2796" i="1" s="1"/>
  <c r="L2797" i="1"/>
  <c r="M2797" i="1" s="1"/>
  <c r="L2798" i="1"/>
  <c r="M2798" i="1" s="1"/>
  <c r="L2799" i="1"/>
  <c r="M2799" i="1" s="1"/>
  <c r="L2800" i="1"/>
  <c r="M2800" i="1" s="1"/>
  <c r="L2801" i="1"/>
  <c r="M2801" i="1" s="1"/>
  <c r="L2802" i="1"/>
  <c r="M2802" i="1" s="1"/>
  <c r="L2803" i="1"/>
  <c r="M2803" i="1" s="1"/>
  <c r="L2804" i="1"/>
  <c r="M2804" i="1" s="1"/>
  <c r="L2805" i="1"/>
  <c r="M2805" i="1" s="1"/>
  <c r="L2806" i="1"/>
  <c r="M2806" i="1" s="1"/>
  <c r="L2807" i="1"/>
  <c r="M2807" i="1" s="1"/>
  <c r="L2808" i="1"/>
  <c r="M2808" i="1" s="1"/>
  <c r="L2809" i="1"/>
  <c r="M2809" i="1" s="1"/>
  <c r="L2810" i="1"/>
  <c r="M2810" i="1" s="1"/>
  <c r="L2811" i="1"/>
  <c r="M2811" i="1" s="1"/>
  <c r="L2812" i="1"/>
  <c r="M2812" i="1" s="1"/>
  <c r="L2813" i="1"/>
  <c r="M2813" i="1" s="1"/>
  <c r="L2814" i="1"/>
  <c r="M2814" i="1" s="1"/>
  <c r="L2815" i="1"/>
  <c r="M2815" i="1" s="1"/>
  <c r="L2816" i="1"/>
  <c r="M2816" i="1" s="1"/>
  <c r="L2817" i="1"/>
  <c r="M2817" i="1" s="1"/>
  <c r="L2818" i="1"/>
  <c r="M2818" i="1" s="1"/>
  <c r="L2819" i="1"/>
  <c r="M2819" i="1" s="1"/>
  <c r="L2820" i="1"/>
  <c r="M2820" i="1" s="1"/>
  <c r="L2821" i="1"/>
  <c r="M2821" i="1" s="1"/>
  <c r="L2822" i="1"/>
  <c r="M2822" i="1" s="1"/>
  <c r="L2823" i="1"/>
  <c r="M2823" i="1" s="1"/>
  <c r="L2824" i="1"/>
  <c r="M2824" i="1" s="1"/>
  <c r="L2825" i="1"/>
  <c r="M2825" i="1" s="1"/>
  <c r="L2826" i="1"/>
  <c r="M2826" i="1" s="1"/>
  <c r="L2827" i="1"/>
  <c r="M2827" i="1" s="1"/>
  <c r="L2828" i="1"/>
  <c r="M2828" i="1" s="1"/>
  <c r="L2829" i="1"/>
  <c r="M2829" i="1" s="1"/>
  <c r="L2830" i="1"/>
  <c r="M2830" i="1" s="1"/>
  <c r="L2831" i="1"/>
  <c r="M2831" i="1" s="1"/>
  <c r="L2832" i="1"/>
  <c r="M2832" i="1" s="1"/>
  <c r="L2833" i="1"/>
  <c r="M2833" i="1" s="1"/>
  <c r="L2834" i="1"/>
  <c r="M2834" i="1" s="1"/>
  <c r="L2835" i="1"/>
  <c r="M2835" i="1" s="1"/>
  <c r="L2836" i="1"/>
  <c r="M2836" i="1" s="1"/>
  <c r="L2837" i="1"/>
  <c r="M2837" i="1" s="1"/>
  <c r="L2838" i="1"/>
  <c r="M2838" i="1" s="1"/>
  <c r="L2839" i="1"/>
  <c r="M2839" i="1" s="1"/>
  <c r="L2840" i="1"/>
  <c r="M2840" i="1" s="1"/>
  <c r="L2841" i="1"/>
  <c r="M2841" i="1" s="1"/>
  <c r="L2842" i="1"/>
  <c r="M2842" i="1" s="1"/>
  <c r="L2843" i="1"/>
  <c r="M2843" i="1" s="1"/>
  <c r="L2844" i="1"/>
  <c r="M2844" i="1" s="1"/>
  <c r="L2845" i="1"/>
  <c r="M2845" i="1" s="1"/>
  <c r="L2846" i="1"/>
  <c r="M2846" i="1" s="1"/>
  <c r="L2847" i="1"/>
  <c r="M2847" i="1" s="1"/>
  <c r="L2848" i="1"/>
  <c r="M2848" i="1" s="1"/>
  <c r="L2849" i="1"/>
  <c r="M2849" i="1" s="1"/>
  <c r="L2850" i="1"/>
  <c r="M2850" i="1" s="1"/>
  <c r="L2851" i="1"/>
  <c r="M2851" i="1" s="1"/>
  <c r="L2852" i="1"/>
  <c r="M2852" i="1" s="1"/>
  <c r="L2853" i="1"/>
  <c r="M2853" i="1" s="1"/>
  <c r="L2854" i="1"/>
  <c r="M2854" i="1" s="1"/>
  <c r="L2855" i="1"/>
  <c r="M2855" i="1" s="1"/>
  <c r="L2856" i="1"/>
  <c r="M2856" i="1" s="1"/>
  <c r="L2857" i="1"/>
  <c r="M2857" i="1" s="1"/>
  <c r="L2858" i="1"/>
  <c r="M2858" i="1" s="1"/>
  <c r="L2859" i="1"/>
  <c r="M2859" i="1" s="1"/>
  <c r="L2860" i="1"/>
  <c r="M2860" i="1" s="1"/>
  <c r="L2861" i="1"/>
  <c r="M2861" i="1" s="1"/>
  <c r="L2862" i="1"/>
  <c r="M2862" i="1" s="1"/>
  <c r="L2863" i="1"/>
  <c r="M2863" i="1" s="1"/>
  <c r="L2864" i="1"/>
  <c r="M2864" i="1" s="1"/>
  <c r="L2865" i="1"/>
  <c r="M2865" i="1" s="1"/>
  <c r="L2866" i="1"/>
  <c r="M2866" i="1" s="1"/>
  <c r="L2867" i="1"/>
  <c r="M2867" i="1" s="1"/>
  <c r="L2868" i="1"/>
  <c r="M2868" i="1" s="1"/>
  <c r="L2869" i="1"/>
  <c r="M2869" i="1" s="1"/>
  <c r="L2870" i="1"/>
  <c r="M2870" i="1" s="1"/>
  <c r="L2871" i="1"/>
  <c r="M2871" i="1" s="1"/>
  <c r="L2872" i="1"/>
  <c r="M2872" i="1" s="1"/>
  <c r="L2873" i="1"/>
  <c r="M2873" i="1" s="1"/>
  <c r="L2874" i="1"/>
  <c r="M2874" i="1" s="1"/>
  <c r="L2875" i="1"/>
  <c r="M2875" i="1" s="1"/>
  <c r="L2876" i="1"/>
  <c r="M2876" i="1" s="1"/>
  <c r="L2877" i="1"/>
  <c r="M2877" i="1" s="1"/>
  <c r="L2878" i="1"/>
  <c r="M2878" i="1" s="1"/>
  <c r="L2879" i="1"/>
  <c r="M2879" i="1" s="1"/>
  <c r="L2880" i="1"/>
  <c r="M2880" i="1" s="1"/>
  <c r="L2881" i="1"/>
  <c r="M2881" i="1" s="1"/>
  <c r="L2882" i="1"/>
  <c r="M2882" i="1" s="1"/>
  <c r="L2883" i="1"/>
  <c r="M2883" i="1" s="1"/>
  <c r="L2884" i="1"/>
  <c r="M2884" i="1" s="1"/>
  <c r="L2885" i="1"/>
  <c r="M2885" i="1" s="1"/>
  <c r="L2886" i="1"/>
  <c r="M2886" i="1" s="1"/>
  <c r="L2887" i="1"/>
  <c r="M2887" i="1" s="1"/>
  <c r="L2888" i="1"/>
  <c r="M2888" i="1" s="1"/>
  <c r="L2889" i="1"/>
  <c r="M2889" i="1" s="1"/>
  <c r="L2890" i="1"/>
  <c r="M2890" i="1" s="1"/>
  <c r="L2891" i="1"/>
  <c r="M2891" i="1" s="1"/>
  <c r="L2892" i="1"/>
  <c r="M2892" i="1" s="1"/>
  <c r="L2893" i="1"/>
  <c r="M2893" i="1" s="1"/>
  <c r="L2894" i="1"/>
  <c r="M2894" i="1" s="1"/>
  <c r="L2895" i="1"/>
  <c r="M2895" i="1" s="1"/>
  <c r="L2896" i="1"/>
  <c r="M2896" i="1" s="1"/>
  <c r="L2897" i="1"/>
  <c r="M2897" i="1" s="1"/>
  <c r="L2898" i="1"/>
  <c r="M2898" i="1" s="1"/>
  <c r="L2899" i="1"/>
  <c r="M2899" i="1" s="1"/>
  <c r="L2900" i="1"/>
  <c r="M2900" i="1" s="1"/>
  <c r="L2901" i="1"/>
  <c r="M2901" i="1" s="1"/>
  <c r="L2902" i="1"/>
  <c r="M2902" i="1" s="1"/>
  <c r="L2903" i="1"/>
  <c r="M2903" i="1" s="1"/>
  <c r="L2904" i="1"/>
  <c r="M2904" i="1" s="1"/>
  <c r="L2905" i="1"/>
  <c r="M2905" i="1" s="1"/>
  <c r="L2906" i="1"/>
  <c r="M2906" i="1" s="1"/>
  <c r="L2907" i="1"/>
  <c r="M2907" i="1" s="1"/>
  <c r="L2908" i="1"/>
  <c r="M2908" i="1" s="1"/>
  <c r="L2909" i="1"/>
  <c r="M2909" i="1" s="1"/>
  <c r="L2910" i="1"/>
  <c r="M2910" i="1" s="1"/>
  <c r="L2911" i="1"/>
  <c r="M2911" i="1" s="1"/>
  <c r="L2912" i="1"/>
  <c r="M2912" i="1" s="1"/>
  <c r="L2913" i="1"/>
  <c r="M2913" i="1" s="1"/>
  <c r="L2914" i="1"/>
  <c r="M2914" i="1" s="1"/>
  <c r="L2915" i="1"/>
  <c r="M2915" i="1" s="1"/>
  <c r="L2916" i="1"/>
  <c r="M2916" i="1" s="1"/>
  <c r="L2917" i="1"/>
  <c r="M2917" i="1" s="1"/>
  <c r="L2918" i="1"/>
  <c r="M2918" i="1" s="1"/>
  <c r="L2919" i="1"/>
  <c r="M2919" i="1" s="1"/>
  <c r="L2920" i="1"/>
  <c r="M2920" i="1" s="1"/>
  <c r="L2921" i="1"/>
  <c r="M2921" i="1" s="1"/>
  <c r="L2922" i="1"/>
  <c r="M2922" i="1" s="1"/>
  <c r="L2923" i="1"/>
  <c r="M2923" i="1" s="1"/>
  <c r="L2924" i="1"/>
  <c r="M2924" i="1" s="1"/>
  <c r="L2925" i="1"/>
  <c r="M2925" i="1" s="1"/>
  <c r="L2926" i="1"/>
  <c r="M2926" i="1" s="1"/>
  <c r="L2927" i="1"/>
  <c r="M2927" i="1" s="1"/>
  <c r="L2928" i="1"/>
  <c r="M2928" i="1" s="1"/>
  <c r="L2929" i="1"/>
  <c r="M2929" i="1" s="1"/>
  <c r="L2930" i="1"/>
  <c r="M2930" i="1" s="1"/>
  <c r="L2931" i="1"/>
  <c r="M2931" i="1" s="1"/>
  <c r="L2932" i="1"/>
  <c r="M2932" i="1" s="1"/>
  <c r="L2933" i="1"/>
  <c r="M2933" i="1" s="1"/>
  <c r="L2934" i="1"/>
  <c r="M2934" i="1" s="1"/>
  <c r="L2935" i="1"/>
  <c r="M2935" i="1" s="1"/>
  <c r="L2936" i="1"/>
  <c r="M2936" i="1" s="1"/>
  <c r="L2937" i="1"/>
  <c r="M2937" i="1" s="1"/>
  <c r="L2938" i="1"/>
  <c r="M2938" i="1" s="1"/>
  <c r="L2939" i="1"/>
  <c r="M2939" i="1" s="1"/>
  <c r="L2940" i="1"/>
  <c r="M2940" i="1" s="1"/>
  <c r="L2941" i="1"/>
  <c r="M2941" i="1" s="1"/>
  <c r="L2942" i="1"/>
  <c r="M2942" i="1" s="1"/>
  <c r="L2943" i="1"/>
  <c r="M2943" i="1" s="1"/>
  <c r="L2944" i="1"/>
  <c r="M2944" i="1" s="1"/>
  <c r="L2945" i="1"/>
  <c r="M2945" i="1" s="1"/>
  <c r="L2946" i="1"/>
  <c r="M2946" i="1" s="1"/>
  <c r="L2947" i="1"/>
  <c r="M2947" i="1" s="1"/>
  <c r="L2948" i="1"/>
  <c r="M2948" i="1" s="1"/>
  <c r="L2949" i="1"/>
  <c r="M2949" i="1" s="1"/>
  <c r="L2950" i="1"/>
  <c r="M2950" i="1" s="1"/>
  <c r="L2951" i="1"/>
  <c r="M2951" i="1" s="1"/>
  <c r="L2952" i="1"/>
  <c r="M2952" i="1" s="1"/>
  <c r="L2953" i="1"/>
  <c r="M2953" i="1" s="1"/>
  <c r="L2954" i="1"/>
  <c r="M2954" i="1" s="1"/>
  <c r="L2955" i="1"/>
  <c r="M2955" i="1" s="1"/>
  <c r="L2956" i="1"/>
  <c r="M2956" i="1" s="1"/>
  <c r="L2957" i="1"/>
  <c r="M2957" i="1" s="1"/>
  <c r="L2958" i="1"/>
  <c r="M2958" i="1" s="1"/>
  <c r="L2959" i="1"/>
  <c r="M2959" i="1" s="1"/>
  <c r="L2960" i="1"/>
  <c r="M2960" i="1" s="1"/>
  <c r="L2961" i="1"/>
  <c r="M2961" i="1" s="1"/>
  <c r="L2962" i="1"/>
  <c r="M2962" i="1" s="1"/>
  <c r="L2963" i="1"/>
  <c r="M2963" i="1" s="1"/>
  <c r="L2964" i="1"/>
  <c r="M2964" i="1" s="1"/>
  <c r="L2965" i="1"/>
  <c r="M2965" i="1" s="1"/>
  <c r="L2966" i="1"/>
  <c r="M2966" i="1" s="1"/>
  <c r="L2967" i="1"/>
  <c r="M2967" i="1" s="1"/>
  <c r="L2968" i="1"/>
  <c r="M2968" i="1" s="1"/>
  <c r="L2969" i="1"/>
  <c r="M2969" i="1" s="1"/>
  <c r="L2970" i="1"/>
  <c r="M2970" i="1" s="1"/>
  <c r="L2971" i="1"/>
  <c r="M2971" i="1" s="1"/>
  <c r="L2972" i="1"/>
  <c r="M2972" i="1" s="1"/>
  <c r="L2973" i="1"/>
  <c r="M2973" i="1" s="1"/>
  <c r="L2974" i="1"/>
  <c r="M2974" i="1" s="1"/>
  <c r="L2975" i="1"/>
  <c r="M2975" i="1" s="1"/>
  <c r="L2976" i="1"/>
  <c r="M2976" i="1" s="1"/>
  <c r="L2977" i="1"/>
  <c r="M2977" i="1" s="1"/>
  <c r="L2978" i="1"/>
  <c r="M2978" i="1" s="1"/>
  <c r="L2979" i="1"/>
  <c r="M2979" i="1" s="1"/>
  <c r="L2980" i="1"/>
  <c r="M2980" i="1" s="1"/>
  <c r="L2981" i="1"/>
  <c r="M2981" i="1" s="1"/>
  <c r="L2982" i="1"/>
  <c r="M2982" i="1" s="1"/>
  <c r="L2983" i="1"/>
  <c r="M2983" i="1" s="1"/>
  <c r="L2984" i="1"/>
  <c r="M2984" i="1" s="1"/>
  <c r="L2985" i="1"/>
  <c r="M2985" i="1" s="1"/>
  <c r="L2986" i="1"/>
  <c r="M2986" i="1" s="1"/>
  <c r="L2987" i="1"/>
  <c r="M2987" i="1" s="1"/>
  <c r="L2988" i="1"/>
  <c r="M2988" i="1" s="1"/>
  <c r="L2989" i="1"/>
  <c r="M2989" i="1" s="1"/>
  <c r="L2990" i="1"/>
  <c r="M2990" i="1" s="1"/>
  <c r="L2991" i="1"/>
  <c r="M2991" i="1" s="1"/>
  <c r="L2992" i="1"/>
  <c r="M2992" i="1" s="1"/>
  <c r="L2993" i="1"/>
  <c r="M2993" i="1" s="1"/>
  <c r="L2994" i="1"/>
  <c r="M2994" i="1" s="1"/>
  <c r="L2995" i="1"/>
  <c r="M2995" i="1" s="1"/>
  <c r="L2996" i="1"/>
  <c r="M2996" i="1" s="1"/>
  <c r="L2997" i="1"/>
  <c r="M2997" i="1" s="1"/>
  <c r="L2998" i="1"/>
  <c r="M2998" i="1" s="1"/>
  <c r="L2999" i="1"/>
  <c r="M2999" i="1" s="1"/>
  <c r="L3000" i="1"/>
  <c r="M3000" i="1" s="1"/>
  <c r="L3001" i="1"/>
  <c r="M3001" i="1" s="1"/>
  <c r="L3002" i="1"/>
  <c r="M3002" i="1" s="1"/>
  <c r="L3003" i="1"/>
  <c r="M3003" i="1" s="1"/>
  <c r="L3004" i="1"/>
  <c r="M3004" i="1" s="1"/>
  <c r="L3005" i="1"/>
  <c r="M3005" i="1" s="1"/>
  <c r="L3006" i="1"/>
  <c r="M3006" i="1" s="1"/>
  <c r="L3007" i="1"/>
  <c r="M3007" i="1" s="1"/>
  <c r="L3008" i="1"/>
  <c r="M3008" i="1" s="1"/>
  <c r="L3009" i="1"/>
  <c r="M3009" i="1" s="1"/>
  <c r="L3010" i="1"/>
  <c r="M3010" i="1" s="1"/>
  <c r="L3011" i="1"/>
  <c r="M3011" i="1" s="1"/>
  <c r="L3012" i="1"/>
  <c r="M3012" i="1" s="1"/>
  <c r="L3013" i="1"/>
  <c r="M3013" i="1" s="1"/>
  <c r="L3014" i="1"/>
  <c r="M3014" i="1" s="1"/>
  <c r="L3015" i="1"/>
  <c r="M3015" i="1" s="1"/>
  <c r="L3016" i="1"/>
  <c r="M3016" i="1" s="1"/>
  <c r="L3017" i="1"/>
  <c r="M3017" i="1" s="1"/>
  <c r="L3018" i="1"/>
  <c r="M3018" i="1" s="1"/>
  <c r="L3019" i="1"/>
  <c r="M3019" i="1" s="1"/>
  <c r="L3020" i="1"/>
  <c r="M3020" i="1" s="1"/>
  <c r="L3021" i="1"/>
  <c r="M3021" i="1" s="1"/>
  <c r="L3022" i="1"/>
  <c r="M3022" i="1" s="1"/>
  <c r="L3023" i="1"/>
  <c r="M3023" i="1" s="1"/>
  <c r="L3024" i="1"/>
  <c r="M3024" i="1" s="1"/>
  <c r="L3025" i="1"/>
  <c r="M3025" i="1" s="1"/>
  <c r="L3026" i="1"/>
  <c r="M3026" i="1" s="1"/>
  <c r="L3027" i="1"/>
  <c r="M3027" i="1" s="1"/>
  <c r="L3028" i="1"/>
  <c r="M3028" i="1" s="1"/>
  <c r="L3029" i="1"/>
  <c r="M3029" i="1" s="1"/>
  <c r="L3030" i="1"/>
  <c r="M3030" i="1" s="1"/>
  <c r="L3031" i="1"/>
  <c r="M3031" i="1" s="1"/>
  <c r="L3032" i="1"/>
  <c r="M3032" i="1" s="1"/>
  <c r="L3033" i="1"/>
  <c r="M3033" i="1" s="1"/>
  <c r="L3034" i="1"/>
  <c r="M3034" i="1" s="1"/>
  <c r="L3035" i="1"/>
  <c r="M3035" i="1" s="1"/>
  <c r="L3036" i="1"/>
  <c r="M3036" i="1" s="1"/>
  <c r="L3037" i="1"/>
  <c r="M3037" i="1" s="1"/>
  <c r="L3038" i="1"/>
  <c r="M3038" i="1" s="1"/>
  <c r="L3039" i="1"/>
  <c r="M3039" i="1" s="1"/>
  <c r="L3040" i="1"/>
  <c r="M3040" i="1" s="1"/>
  <c r="L3041" i="1"/>
  <c r="M3041" i="1" s="1"/>
  <c r="L3042" i="1"/>
  <c r="M3042" i="1" s="1"/>
  <c r="L3043" i="1"/>
  <c r="M3043" i="1" s="1"/>
  <c r="L3044" i="1"/>
  <c r="M3044" i="1" s="1"/>
  <c r="L3045" i="1"/>
  <c r="M3045" i="1" s="1"/>
  <c r="L3046" i="1"/>
  <c r="M3046" i="1" s="1"/>
  <c r="L3047" i="1"/>
  <c r="M3047" i="1" s="1"/>
  <c r="L3048" i="1"/>
  <c r="M3048" i="1" s="1"/>
  <c r="L3049" i="1"/>
  <c r="M3049" i="1" s="1"/>
  <c r="L3050" i="1"/>
  <c r="M3050" i="1" s="1"/>
  <c r="L3051" i="1"/>
  <c r="M3051" i="1" s="1"/>
  <c r="L3052" i="1"/>
  <c r="M3052" i="1" s="1"/>
  <c r="L3053" i="1"/>
  <c r="M3053" i="1" s="1"/>
  <c r="L3054" i="1"/>
  <c r="M3054" i="1" s="1"/>
  <c r="L3055" i="1"/>
  <c r="M3055" i="1" s="1"/>
  <c r="L3056" i="1"/>
  <c r="M3056" i="1" s="1"/>
  <c r="L3057" i="1"/>
  <c r="M3057" i="1" s="1"/>
  <c r="L3058" i="1"/>
  <c r="M3058" i="1" s="1"/>
  <c r="L3059" i="1"/>
  <c r="M3059" i="1" s="1"/>
  <c r="L3060" i="1"/>
  <c r="M3060" i="1" s="1"/>
  <c r="L3061" i="1"/>
  <c r="M3061" i="1" s="1"/>
  <c r="L3062" i="1"/>
  <c r="M3062" i="1" s="1"/>
  <c r="L3063" i="1"/>
  <c r="M3063" i="1" s="1"/>
  <c r="L3064" i="1"/>
  <c r="M3064" i="1" s="1"/>
  <c r="L3065" i="1"/>
  <c r="M3065" i="1" s="1"/>
  <c r="L3066" i="1"/>
  <c r="M3066" i="1" s="1"/>
  <c r="L3067" i="1"/>
  <c r="M3067" i="1" s="1"/>
  <c r="L3068" i="1"/>
  <c r="M3068" i="1" s="1"/>
  <c r="L3069" i="1"/>
  <c r="M3069" i="1" s="1"/>
  <c r="L3070" i="1"/>
  <c r="M3070" i="1" s="1"/>
  <c r="L3071" i="1"/>
  <c r="M3071" i="1" s="1"/>
  <c r="L3072" i="1"/>
  <c r="M3072" i="1" s="1"/>
  <c r="L3073" i="1"/>
  <c r="M3073" i="1" s="1"/>
  <c r="L3074" i="1"/>
  <c r="M3074" i="1" s="1"/>
  <c r="L3075" i="1"/>
  <c r="M3075" i="1" s="1"/>
  <c r="L3076" i="1"/>
  <c r="M3076" i="1" s="1"/>
  <c r="L3077" i="1"/>
  <c r="M3077" i="1" s="1"/>
  <c r="L3078" i="1"/>
  <c r="M3078" i="1" s="1"/>
  <c r="L3079" i="1"/>
  <c r="M3079" i="1" s="1"/>
  <c r="L3080" i="1"/>
  <c r="M3080" i="1" s="1"/>
  <c r="L3081" i="1"/>
  <c r="M3081" i="1" s="1"/>
  <c r="L3082" i="1"/>
  <c r="M3082" i="1" s="1"/>
  <c r="L3083" i="1"/>
  <c r="M3083" i="1" s="1"/>
  <c r="L3084" i="1"/>
  <c r="M3084" i="1" s="1"/>
  <c r="L3085" i="1"/>
  <c r="M3085" i="1" s="1"/>
  <c r="L3086" i="1"/>
  <c r="M3086" i="1" s="1"/>
  <c r="L3087" i="1"/>
  <c r="M3087" i="1" s="1"/>
  <c r="L3088" i="1"/>
  <c r="M3088" i="1" s="1"/>
  <c r="L3089" i="1"/>
  <c r="M3089" i="1" s="1"/>
  <c r="L3090" i="1"/>
  <c r="M3090" i="1" s="1"/>
  <c r="L3091" i="1"/>
  <c r="M3091" i="1" s="1"/>
  <c r="L3092" i="1"/>
  <c r="M3092" i="1" s="1"/>
  <c r="L3093" i="1"/>
  <c r="M3093" i="1" s="1"/>
  <c r="L3094" i="1"/>
  <c r="M3094" i="1" s="1"/>
  <c r="L3095" i="1"/>
  <c r="M3095" i="1" s="1"/>
  <c r="L3096" i="1"/>
  <c r="M3096" i="1" s="1"/>
  <c r="L3097" i="1"/>
  <c r="M3097" i="1" s="1"/>
  <c r="L3098" i="1"/>
  <c r="M3098" i="1" s="1"/>
  <c r="L3099" i="1"/>
  <c r="M3099" i="1" s="1"/>
  <c r="L3100" i="1"/>
  <c r="M3100" i="1" s="1"/>
  <c r="L3101" i="1"/>
  <c r="M3101" i="1" s="1"/>
  <c r="L3102" i="1"/>
  <c r="M3102" i="1" s="1"/>
  <c r="L3103" i="1"/>
  <c r="M3103" i="1" s="1"/>
  <c r="L3104" i="1"/>
  <c r="M3104" i="1" s="1"/>
  <c r="L3105" i="1"/>
  <c r="M3105" i="1" s="1"/>
  <c r="L3106" i="1"/>
  <c r="M3106" i="1" s="1"/>
  <c r="L3107" i="1"/>
  <c r="M3107" i="1" s="1"/>
  <c r="L3108" i="1"/>
  <c r="M3108" i="1" s="1"/>
  <c r="L3109" i="1"/>
  <c r="M3109" i="1" s="1"/>
  <c r="L3110" i="1"/>
  <c r="M3110" i="1" s="1"/>
  <c r="L3111" i="1"/>
  <c r="M3111" i="1" s="1"/>
  <c r="L3112" i="1"/>
  <c r="M3112" i="1" s="1"/>
  <c r="L3113" i="1"/>
  <c r="M3113" i="1" s="1"/>
  <c r="L3114" i="1"/>
  <c r="M3114" i="1" s="1"/>
  <c r="L3115" i="1"/>
  <c r="M3115" i="1" s="1"/>
  <c r="L3116" i="1"/>
  <c r="M3116" i="1" s="1"/>
  <c r="L3117" i="1"/>
  <c r="M3117" i="1" s="1"/>
  <c r="L3118" i="1"/>
  <c r="M3118" i="1" s="1"/>
  <c r="L3119" i="1"/>
  <c r="M3119" i="1" s="1"/>
  <c r="L3120" i="1"/>
  <c r="M3120" i="1" s="1"/>
  <c r="L3121" i="1"/>
  <c r="M3121" i="1" s="1"/>
  <c r="L3122" i="1"/>
  <c r="M3122" i="1" s="1"/>
  <c r="L3123" i="1"/>
  <c r="M3123" i="1" s="1"/>
  <c r="L3124" i="1"/>
  <c r="M3124" i="1" s="1"/>
  <c r="L3125" i="1"/>
  <c r="M3125" i="1" s="1"/>
  <c r="L3126" i="1"/>
  <c r="M3126" i="1" s="1"/>
  <c r="L3127" i="1"/>
  <c r="M3127" i="1" s="1"/>
  <c r="L3128" i="1"/>
  <c r="M3128" i="1" s="1"/>
  <c r="L3129" i="1"/>
  <c r="M3129" i="1" s="1"/>
  <c r="L3130" i="1"/>
  <c r="M3130" i="1" s="1"/>
  <c r="L3131" i="1"/>
  <c r="M3131" i="1" s="1"/>
  <c r="L3132" i="1"/>
  <c r="M3132" i="1" s="1"/>
  <c r="L3133" i="1"/>
  <c r="M3133" i="1" s="1"/>
  <c r="L3134" i="1"/>
  <c r="M3134" i="1" s="1"/>
  <c r="L3135" i="1"/>
  <c r="M3135" i="1" s="1"/>
  <c r="L3136" i="1"/>
  <c r="M3136" i="1" s="1"/>
  <c r="L3137" i="1"/>
  <c r="M3137" i="1" s="1"/>
  <c r="L3138" i="1"/>
  <c r="M3138" i="1" s="1"/>
  <c r="L3139" i="1"/>
  <c r="M3139" i="1" s="1"/>
  <c r="L3140" i="1"/>
  <c r="M3140" i="1" s="1"/>
  <c r="L3141" i="1"/>
  <c r="M3141" i="1" s="1"/>
  <c r="L3142" i="1"/>
  <c r="M3142" i="1" s="1"/>
  <c r="L3143" i="1"/>
  <c r="M3143" i="1" s="1"/>
  <c r="L3144" i="1"/>
  <c r="M3144" i="1" s="1"/>
  <c r="L3145" i="1"/>
  <c r="M3145" i="1" s="1"/>
  <c r="L3146" i="1"/>
  <c r="M3146" i="1" s="1"/>
  <c r="L3147" i="1"/>
  <c r="M3147" i="1" s="1"/>
  <c r="L3148" i="1"/>
  <c r="M3148" i="1" s="1"/>
  <c r="L3149" i="1"/>
  <c r="M3149" i="1" s="1"/>
  <c r="L3150" i="1"/>
  <c r="M3150" i="1" s="1"/>
  <c r="L3151" i="1"/>
  <c r="M3151" i="1" s="1"/>
  <c r="L3152" i="1"/>
  <c r="M3152" i="1" s="1"/>
  <c r="L3153" i="1"/>
  <c r="M3153" i="1" s="1"/>
  <c r="L3154" i="1"/>
  <c r="M3154" i="1" s="1"/>
  <c r="L3155" i="1"/>
  <c r="M3155" i="1" s="1"/>
  <c r="L3156" i="1"/>
  <c r="M3156" i="1" s="1"/>
  <c r="L3157" i="1"/>
  <c r="M3157" i="1" s="1"/>
  <c r="L3158" i="1"/>
  <c r="M3158" i="1" s="1"/>
  <c r="L3159" i="1"/>
  <c r="M3159" i="1" s="1"/>
  <c r="L3160" i="1"/>
  <c r="M3160" i="1" s="1"/>
  <c r="L3161" i="1"/>
  <c r="M3161" i="1" s="1"/>
  <c r="L3162" i="1"/>
  <c r="M3162" i="1" s="1"/>
  <c r="L3163" i="1"/>
  <c r="M3163" i="1" s="1"/>
  <c r="L3164" i="1"/>
  <c r="M3164" i="1" s="1"/>
  <c r="L3165" i="1"/>
  <c r="M3165" i="1" s="1"/>
  <c r="L3166" i="1"/>
  <c r="M3166" i="1" s="1"/>
  <c r="L3167" i="1"/>
  <c r="M3167" i="1" s="1"/>
  <c r="L3168" i="1"/>
  <c r="M3168" i="1" s="1"/>
  <c r="L3169" i="1"/>
  <c r="M3169" i="1" s="1"/>
  <c r="L3170" i="1"/>
  <c r="M3170" i="1" s="1"/>
  <c r="L3171" i="1"/>
  <c r="M3171" i="1" s="1"/>
  <c r="L3172" i="1"/>
  <c r="M3172" i="1" s="1"/>
  <c r="L3173" i="1"/>
  <c r="M3173" i="1" s="1"/>
  <c r="L3174" i="1"/>
  <c r="M3174" i="1" s="1"/>
  <c r="L3175" i="1"/>
  <c r="M3175" i="1" s="1"/>
  <c r="L3176" i="1"/>
  <c r="M3176" i="1" s="1"/>
  <c r="L3177" i="1"/>
  <c r="M3177" i="1" s="1"/>
  <c r="L3178" i="1"/>
  <c r="M3178" i="1" s="1"/>
  <c r="L3179" i="1"/>
  <c r="M3179" i="1" s="1"/>
  <c r="L3180" i="1"/>
  <c r="M3180" i="1" s="1"/>
  <c r="L3181" i="1"/>
  <c r="M3181" i="1" s="1"/>
  <c r="L3182" i="1"/>
  <c r="M3182" i="1" s="1"/>
  <c r="L3183" i="1"/>
  <c r="M3183" i="1" s="1"/>
  <c r="L3184" i="1"/>
  <c r="M3184" i="1" s="1"/>
  <c r="L3185" i="1"/>
  <c r="M3185" i="1" s="1"/>
  <c r="L3186" i="1"/>
  <c r="M3186" i="1" s="1"/>
  <c r="L3187" i="1"/>
  <c r="M3187" i="1" s="1"/>
  <c r="L3188" i="1"/>
  <c r="M3188" i="1" s="1"/>
  <c r="L3189" i="1"/>
  <c r="M3189" i="1" s="1"/>
  <c r="L3190" i="1"/>
  <c r="M3190" i="1" s="1"/>
  <c r="L3191" i="1"/>
  <c r="M3191" i="1" s="1"/>
  <c r="L3192" i="1"/>
  <c r="M3192" i="1" s="1"/>
  <c r="L3193" i="1"/>
  <c r="M3193" i="1" s="1"/>
  <c r="L3194" i="1"/>
  <c r="M3194" i="1" s="1"/>
  <c r="L3195" i="1"/>
  <c r="M3195" i="1" s="1"/>
  <c r="L3196" i="1"/>
  <c r="M3196" i="1" s="1"/>
  <c r="L3197" i="1"/>
  <c r="M3197" i="1" s="1"/>
  <c r="L3198" i="1"/>
  <c r="M3198" i="1" s="1"/>
  <c r="L3199" i="1"/>
  <c r="M3199" i="1" s="1"/>
  <c r="L3200" i="1"/>
  <c r="M3200" i="1" s="1"/>
  <c r="L3201" i="1"/>
  <c r="M3201" i="1" s="1"/>
  <c r="L3202" i="1"/>
  <c r="M3202" i="1" s="1"/>
  <c r="L3203" i="1"/>
  <c r="M3203" i="1" s="1"/>
  <c r="L3204" i="1"/>
  <c r="M3204" i="1" s="1"/>
  <c r="L3205" i="1"/>
  <c r="M3205" i="1" s="1"/>
  <c r="L3206" i="1"/>
  <c r="M3206" i="1" s="1"/>
  <c r="L3207" i="1"/>
  <c r="M3207" i="1" s="1"/>
  <c r="L3208" i="1"/>
  <c r="M3208" i="1" s="1"/>
  <c r="L3209" i="1"/>
  <c r="M3209" i="1" s="1"/>
  <c r="L3210" i="1"/>
  <c r="M3210" i="1" s="1"/>
  <c r="L3211" i="1"/>
  <c r="M3211" i="1" s="1"/>
  <c r="L3212" i="1"/>
  <c r="M3212" i="1" s="1"/>
  <c r="L3213" i="1"/>
  <c r="M3213" i="1" s="1"/>
  <c r="L3214" i="1"/>
  <c r="M3214" i="1" s="1"/>
  <c r="L3215" i="1"/>
  <c r="M3215" i="1" s="1"/>
  <c r="L3216" i="1"/>
  <c r="M3216" i="1" s="1"/>
  <c r="L3217" i="1"/>
  <c r="M3217" i="1" s="1"/>
  <c r="L3218" i="1"/>
  <c r="M3218" i="1" s="1"/>
  <c r="L3219" i="1"/>
  <c r="M3219" i="1" s="1"/>
  <c r="L3220" i="1"/>
  <c r="M3220" i="1" s="1"/>
  <c r="L3221" i="1"/>
  <c r="M3221" i="1" s="1"/>
  <c r="L3222" i="1"/>
  <c r="M3222" i="1" s="1"/>
  <c r="L3223" i="1"/>
  <c r="M3223" i="1" s="1"/>
  <c r="L3224" i="1"/>
  <c r="M3224" i="1" s="1"/>
  <c r="L3225" i="1"/>
  <c r="M3225" i="1" s="1"/>
  <c r="L3226" i="1"/>
  <c r="M3226" i="1" s="1"/>
  <c r="L3227" i="1"/>
  <c r="M3227" i="1" s="1"/>
  <c r="L3228" i="1"/>
  <c r="M3228" i="1" s="1"/>
  <c r="L3229" i="1"/>
  <c r="M3229" i="1" s="1"/>
  <c r="L3230" i="1"/>
  <c r="M3230" i="1" s="1"/>
  <c r="L3231" i="1"/>
  <c r="M3231" i="1" s="1"/>
  <c r="L3232" i="1"/>
  <c r="M3232" i="1" s="1"/>
  <c r="L3233" i="1"/>
  <c r="M3233" i="1" s="1"/>
  <c r="L3234" i="1"/>
  <c r="M3234" i="1" s="1"/>
  <c r="L3235" i="1"/>
  <c r="M3235" i="1" s="1"/>
  <c r="L3236" i="1"/>
  <c r="M3236" i="1" s="1"/>
  <c r="L3237" i="1"/>
  <c r="M3237" i="1" s="1"/>
  <c r="L3238" i="1"/>
  <c r="M3238" i="1" s="1"/>
  <c r="L3239" i="1"/>
  <c r="M3239" i="1" s="1"/>
  <c r="L3240" i="1"/>
  <c r="M3240" i="1" s="1"/>
  <c r="L3241" i="1"/>
  <c r="M3241" i="1" s="1"/>
  <c r="L3242" i="1"/>
  <c r="M3242" i="1" s="1"/>
  <c r="L3243" i="1"/>
  <c r="M3243" i="1" s="1"/>
  <c r="L3244" i="1"/>
  <c r="M3244" i="1" s="1"/>
  <c r="L3245" i="1"/>
  <c r="M3245" i="1" s="1"/>
  <c r="L3246" i="1"/>
  <c r="M3246" i="1" s="1"/>
  <c r="L3247" i="1"/>
  <c r="M3247" i="1" s="1"/>
  <c r="L3248" i="1"/>
  <c r="M3248" i="1" s="1"/>
  <c r="L3249" i="1"/>
  <c r="M3249" i="1" s="1"/>
  <c r="L3250" i="1"/>
  <c r="M3250" i="1" s="1"/>
  <c r="L3251" i="1"/>
  <c r="M3251" i="1" s="1"/>
  <c r="L3252" i="1"/>
  <c r="M3252" i="1" s="1"/>
  <c r="L3253" i="1"/>
  <c r="M3253" i="1" s="1"/>
  <c r="L3254" i="1"/>
  <c r="M3254" i="1" s="1"/>
  <c r="L3255" i="1"/>
  <c r="M3255" i="1" s="1"/>
  <c r="L3256" i="1"/>
  <c r="M3256" i="1" s="1"/>
  <c r="L3257" i="1"/>
  <c r="M3257" i="1" s="1"/>
  <c r="L3258" i="1"/>
  <c r="M3258" i="1" s="1"/>
  <c r="L3259" i="1"/>
  <c r="M3259" i="1" s="1"/>
  <c r="L3260" i="1"/>
  <c r="M3260" i="1" s="1"/>
  <c r="L3261" i="1"/>
  <c r="M3261" i="1" s="1"/>
  <c r="L3262" i="1"/>
  <c r="M3262" i="1" s="1"/>
  <c r="L3263" i="1"/>
  <c r="M3263" i="1" s="1"/>
  <c r="L3264" i="1"/>
  <c r="M3264" i="1" s="1"/>
  <c r="L3265" i="1"/>
  <c r="M3265" i="1" s="1"/>
  <c r="L3266" i="1"/>
  <c r="M3266" i="1" s="1"/>
  <c r="L3267" i="1"/>
  <c r="M3267" i="1" s="1"/>
  <c r="L3268" i="1"/>
  <c r="M3268" i="1" s="1"/>
  <c r="L3269" i="1"/>
  <c r="M3269" i="1" s="1"/>
  <c r="L3270" i="1"/>
  <c r="M3270" i="1" s="1"/>
  <c r="L3271" i="1"/>
  <c r="M3271" i="1" s="1"/>
  <c r="L3272" i="1"/>
  <c r="M3272" i="1" s="1"/>
  <c r="L3273" i="1"/>
  <c r="M3273" i="1" s="1"/>
  <c r="L3274" i="1"/>
  <c r="M3274" i="1" s="1"/>
  <c r="L3275" i="1"/>
  <c r="M3275" i="1" s="1"/>
  <c r="L3276" i="1"/>
  <c r="M3276" i="1" s="1"/>
  <c r="L3277" i="1"/>
  <c r="M3277" i="1" s="1"/>
  <c r="L3278" i="1"/>
  <c r="M3278" i="1" s="1"/>
  <c r="L3279" i="1"/>
  <c r="M3279" i="1" s="1"/>
  <c r="L3280" i="1"/>
  <c r="M3280" i="1" s="1"/>
  <c r="L3281" i="1"/>
  <c r="M3281" i="1" s="1"/>
  <c r="L3282" i="1"/>
  <c r="M3282" i="1" s="1"/>
  <c r="L3283" i="1"/>
  <c r="M3283" i="1" s="1"/>
  <c r="L3284" i="1"/>
  <c r="M3284" i="1" s="1"/>
  <c r="L3285" i="1"/>
  <c r="M3285" i="1" s="1"/>
  <c r="L3286" i="1"/>
  <c r="M3286" i="1" s="1"/>
  <c r="L3287" i="1"/>
  <c r="M3287" i="1" s="1"/>
  <c r="L3288" i="1"/>
  <c r="M3288" i="1" s="1"/>
  <c r="L3289" i="1"/>
  <c r="M3289" i="1" s="1"/>
  <c r="L3290" i="1"/>
  <c r="M3290" i="1" s="1"/>
  <c r="L3291" i="1"/>
  <c r="M3291" i="1" s="1"/>
  <c r="L3292" i="1"/>
  <c r="M3292" i="1" s="1"/>
  <c r="L3293" i="1"/>
  <c r="M3293" i="1" s="1"/>
  <c r="L3294" i="1"/>
  <c r="M3294" i="1" s="1"/>
  <c r="L3295" i="1"/>
  <c r="M3295" i="1" s="1"/>
  <c r="L3296" i="1"/>
  <c r="M3296" i="1" s="1"/>
  <c r="L3297" i="1"/>
  <c r="M3297" i="1" s="1"/>
  <c r="L3298" i="1"/>
  <c r="M3298" i="1" s="1"/>
  <c r="L3299" i="1"/>
  <c r="M3299" i="1" s="1"/>
  <c r="L3300" i="1"/>
  <c r="M3300" i="1" s="1"/>
  <c r="L3301" i="1"/>
  <c r="M3301" i="1" s="1"/>
  <c r="L3302" i="1"/>
  <c r="M3302" i="1" s="1"/>
  <c r="L3303" i="1"/>
  <c r="M3303" i="1" s="1"/>
  <c r="L3304" i="1"/>
  <c r="M3304" i="1" s="1"/>
  <c r="L3305" i="1"/>
  <c r="M3305" i="1" s="1"/>
  <c r="L3306" i="1"/>
  <c r="M3306" i="1" s="1"/>
  <c r="L3307" i="1"/>
  <c r="M3307" i="1" s="1"/>
  <c r="L3308" i="1"/>
  <c r="M3308" i="1" s="1"/>
  <c r="L3309" i="1"/>
  <c r="M3309" i="1" s="1"/>
  <c r="L3310" i="1"/>
  <c r="M3310" i="1" s="1"/>
  <c r="L3311" i="1"/>
  <c r="M3311" i="1" s="1"/>
  <c r="L3312" i="1"/>
  <c r="M3312" i="1" s="1"/>
  <c r="L3313" i="1"/>
  <c r="M3313" i="1" s="1"/>
  <c r="L3314" i="1"/>
  <c r="M3314" i="1" s="1"/>
  <c r="L3315" i="1"/>
  <c r="M3315" i="1" s="1"/>
  <c r="L3316" i="1"/>
  <c r="M3316" i="1" s="1"/>
  <c r="L3317" i="1"/>
  <c r="M3317" i="1" s="1"/>
  <c r="L3318" i="1"/>
  <c r="M3318" i="1" s="1"/>
  <c r="L3319" i="1"/>
  <c r="M3319" i="1" s="1"/>
  <c r="L3320" i="1"/>
  <c r="M3320" i="1" s="1"/>
  <c r="L3321" i="1"/>
  <c r="M3321" i="1" s="1"/>
  <c r="L3322" i="1"/>
  <c r="M3322" i="1" s="1"/>
  <c r="L3323" i="1"/>
  <c r="M3323" i="1" s="1"/>
  <c r="L3324" i="1"/>
  <c r="M3324" i="1" s="1"/>
  <c r="L3325" i="1"/>
  <c r="M3325" i="1" s="1"/>
  <c r="L3326" i="1"/>
  <c r="M3326" i="1" s="1"/>
  <c r="L3327" i="1"/>
  <c r="M3327" i="1" s="1"/>
  <c r="L3328" i="1"/>
  <c r="M3328" i="1" s="1"/>
  <c r="L3329" i="1"/>
  <c r="M3329" i="1" s="1"/>
  <c r="L3330" i="1"/>
  <c r="M3330" i="1" s="1"/>
  <c r="L3331" i="1"/>
  <c r="M3331" i="1" s="1"/>
  <c r="L3332" i="1"/>
  <c r="M3332" i="1" s="1"/>
  <c r="L3333" i="1"/>
  <c r="M3333" i="1" s="1"/>
  <c r="L3334" i="1"/>
  <c r="M3334" i="1" s="1"/>
  <c r="L3335" i="1"/>
  <c r="M3335" i="1" s="1"/>
  <c r="L3336" i="1"/>
  <c r="M3336" i="1" s="1"/>
  <c r="L3337" i="1"/>
  <c r="M3337" i="1" s="1"/>
  <c r="L3338" i="1"/>
  <c r="M3338" i="1" s="1"/>
  <c r="L3339" i="1"/>
  <c r="M3339" i="1" s="1"/>
  <c r="L3340" i="1"/>
  <c r="M3340" i="1" s="1"/>
  <c r="L3341" i="1"/>
  <c r="M3341" i="1" s="1"/>
  <c r="L3342" i="1"/>
  <c r="M3342" i="1" s="1"/>
  <c r="L3343" i="1"/>
  <c r="M3343" i="1" s="1"/>
  <c r="L3344" i="1"/>
  <c r="M3344" i="1" s="1"/>
  <c r="L3345" i="1"/>
  <c r="M3345" i="1" s="1"/>
  <c r="L3346" i="1"/>
  <c r="M3346" i="1" s="1"/>
  <c r="L3347" i="1"/>
  <c r="M3347" i="1" s="1"/>
  <c r="L3348" i="1"/>
  <c r="M3348" i="1" s="1"/>
  <c r="L3349" i="1"/>
  <c r="M3349" i="1" s="1"/>
  <c r="L3350" i="1"/>
  <c r="M3350" i="1" s="1"/>
  <c r="L3351" i="1"/>
  <c r="M3351" i="1" s="1"/>
  <c r="L3352" i="1"/>
  <c r="M3352" i="1" s="1"/>
  <c r="L3353" i="1"/>
  <c r="M3353" i="1" s="1"/>
  <c r="L3354" i="1"/>
  <c r="M3354" i="1" s="1"/>
  <c r="L3355" i="1"/>
  <c r="M3355" i="1" s="1"/>
  <c r="L3356" i="1"/>
  <c r="M3356" i="1" s="1"/>
  <c r="L3357" i="1"/>
  <c r="M3357" i="1" s="1"/>
  <c r="L3358" i="1"/>
  <c r="M3358" i="1" s="1"/>
  <c r="L3359" i="1"/>
  <c r="M3359" i="1" s="1"/>
  <c r="L3360" i="1"/>
  <c r="M3360" i="1" s="1"/>
  <c r="L3361" i="1"/>
  <c r="M3361" i="1" s="1"/>
  <c r="L3362" i="1"/>
  <c r="M3362" i="1" s="1"/>
  <c r="L3363" i="1"/>
  <c r="M3363" i="1" s="1"/>
  <c r="L3364" i="1"/>
  <c r="M3364" i="1" s="1"/>
  <c r="L3365" i="1"/>
  <c r="M3365" i="1" s="1"/>
  <c r="L3366" i="1"/>
  <c r="M3366" i="1" s="1"/>
  <c r="L3367" i="1"/>
  <c r="M3367" i="1" s="1"/>
  <c r="L3368" i="1"/>
  <c r="M3368" i="1" s="1"/>
  <c r="L3369" i="1"/>
  <c r="M3369" i="1" s="1"/>
  <c r="L3370" i="1"/>
  <c r="M3370" i="1" s="1"/>
  <c r="L3371" i="1"/>
  <c r="M3371" i="1" s="1"/>
  <c r="L3372" i="1"/>
  <c r="M3372" i="1" s="1"/>
  <c r="L3373" i="1"/>
  <c r="M3373" i="1" s="1"/>
  <c r="L3374" i="1"/>
  <c r="M3374" i="1" s="1"/>
  <c r="L3375" i="1"/>
  <c r="M3375" i="1" s="1"/>
  <c r="L3376" i="1"/>
  <c r="M3376" i="1" s="1"/>
  <c r="L3377" i="1"/>
  <c r="M3377" i="1" s="1"/>
  <c r="L3378" i="1"/>
  <c r="M3378" i="1" s="1"/>
  <c r="L3379" i="1"/>
  <c r="M3379" i="1" s="1"/>
  <c r="L3380" i="1"/>
  <c r="M3380" i="1" s="1"/>
  <c r="L3381" i="1"/>
  <c r="M3381" i="1" s="1"/>
  <c r="L3382" i="1"/>
  <c r="M3382" i="1" s="1"/>
  <c r="L3383" i="1"/>
  <c r="M3383" i="1" s="1"/>
  <c r="L3384" i="1"/>
  <c r="M3384" i="1" s="1"/>
  <c r="L3385" i="1"/>
  <c r="M3385" i="1" s="1"/>
  <c r="L3386" i="1"/>
  <c r="M3386" i="1" s="1"/>
  <c r="L3387" i="1"/>
  <c r="M3387" i="1" s="1"/>
  <c r="L3388" i="1"/>
  <c r="M3388" i="1" s="1"/>
  <c r="L3389" i="1"/>
  <c r="M3389" i="1" s="1"/>
  <c r="L3390" i="1"/>
  <c r="M3390" i="1" s="1"/>
  <c r="L3391" i="1"/>
  <c r="M3391" i="1" s="1"/>
  <c r="L3392" i="1"/>
  <c r="M3392" i="1" s="1"/>
  <c r="L3393" i="1"/>
  <c r="M3393" i="1" s="1"/>
  <c r="L3394" i="1"/>
  <c r="M3394" i="1" s="1"/>
  <c r="L3395" i="1"/>
  <c r="M3395" i="1" s="1"/>
  <c r="L3396" i="1"/>
  <c r="M3396" i="1" s="1"/>
  <c r="L3397" i="1"/>
  <c r="M3397" i="1" s="1"/>
  <c r="L3398" i="1"/>
  <c r="M3398" i="1" s="1"/>
  <c r="L3399" i="1"/>
  <c r="M3399" i="1" s="1"/>
  <c r="L3400" i="1"/>
  <c r="M3400" i="1" s="1"/>
  <c r="L3401" i="1"/>
  <c r="M3401" i="1" s="1"/>
  <c r="L3402" i="1"/>
  <c r="M3402" i="1" s="1"/>
  <c r="L3403" i="1"/>
  <c r="M3403" i="1" s="1"/>
  <c r="L3404" i="1"/>
  <c r="M3404" i="1" s="1"/>
  <c r="L3405" i="1"/>
  <c r="M3405" i="1" s="1"/>
  <c r="L3406" i="1"/>
  <c r="M3406" i="1" s="1"/>
  <c r="L3407" i="1"/>
  <c r="M3407" i="1" s="1"/>
  <c r="L3408" i="1"/>
  <c r="M3408" i="1" s="1"/>
  <c r="L3409" i="1"/>
  <c r="M3409" i="1" s="1"/>
  <c r="L3410" i="1"/>
  <c r="M3410" i="1" s="1"/>
  <c r="L3411" i="1"/>
  <c r="M3411" i="1" s="1"/>
  <c r="L3412" i="1"/>
  <c r="M3412" i="1" s="1"/>
  <c r="L3413" i="1"/>
  <c r="M3413" i="1" s="1"/>
  <c r="L3414" i="1"/>
  <c r="M3414" i="1" s="1"/>
  <c r="L3415" i="1"/>
  <c r="M3415" i="1" s="1"/>
  <c r="L3416" i="1"/>
  <c r="M3416" i="1" s="1"/>
  <c r="L3417" i="1"/>
  <c r="M3417" i="1" s="1"/>
  <c r="L3418" i="1"/>
  <c r="M3418" i="1" s="1"/>
  <c r="L3419" i="1"/>
  <c r="M3419" i="1" s="1"/>
  <c r="L3420" i="1"/>
  <c r="M3420" i="1" s="1"/>
  <c r="L3421" i="1"/>
  <c r="M3421" i="1" s="1"/>
  <c r="L3422" i="1"/>
  <c r="M3422" i="1" s="1"/>
  <c r="L3423" i="1"/>
  <c r="M3423" i="1" s="1"/>
  <c r="L3424" i="1"/>
  <c r="M3424" i="1" s="1"/>
  <c r="L3425" i="1"/>
  <c r="M3425" i="1" s="1"/>
  <c r="L3426" i="1"/>
  <c r="M3426" i="1" s="1"/>
  <c r="L3427" i="1"/>
  <c r="M3427" i="1" s="1"/>
  <c r="L3428" i="1"/>
  <c r="M3428" i="1" s="1"/>
  <c r="L3429" i="1"/>
  <c r="M3429" i="1" s="1"/>
  <c r="L3430" i="1"/>
  <c r="M3430" i="1" s="1"/>
  <c r="L3431" i="1"/>
  <c r="M3431" i="1" s="1"/>
  <c r="L3432" i="1"/>
  <c r="M3432" i="1" s="1"/>
  <c r="L3433" i="1"/>
  <c r="M3433" i="1" s="1"/>
  <c r="L3434" i="1"/>
  <c r="M3434" i="1" s="1"/>
  <c r="L3435" i="1"/>
  <c r="M3435" i="1" s="1"/>
  <c r="L3436" i="1"/>
  <c r="M3436" i="1" s="1"/>
  <c r="L3437" i="1"/>
  <c r="M3437" i="1" s="1"/>
  <c r="L3438" i="1"/>
  <c r="M3438" i="1" s="1"/>
  <c r="L3439" i="1"/>
  <c r="M3439" i="1" s="1"/>
  <c r="L3440" i="1"/>
  <c r="M3440" i="1" s="1"/>
  <c r="L3441" i="1"/>
  <c r="M3441" i="1" s="1"/>
  <c r="L3442" i="1"/>
  <c r="M3442" i="1" s="1"/>
  <c r="L3443" i="1"/>
  <c r="M3443" i="1" s="1"/>
  <c r="L3444" i="1"/>
  <c r="M3444" i="1" s="1"/>
  <c r="L3445" i="1"/>
  <c r="M3445" i="1" s="1"/>
  <c r="L3446" i="1"/>
  <c r="M3446" i="1" s="1"/>
  <c r="L3447" i="1"/>
  <c r="M3447" i="1" s="1"/>
  <c r="L3448" i="1"/>
  <c r="M3448" i="1" s="1"/>
  <c r="L3449" i="1"/>
  <c r="M3449" i="1" s="1"/>
  <c r="L3450" i="1"/>
  <c r="M3450" i="1" s="1"/>
  <c r="L3451" i="1"/>
  <c r="M3451" i="1" s="1"/>
  <c r="L3452" i="1"/>
  <c r="M3452" i="1" s="1"/>
  <c r="L3453" i="1"/>
  <c r="M3453" i="1" s="1"/>
  <c r="L3454" i="1"/>
  <c r="M3454" i="1" s="1"/>
  <c r="L3455" i="1"/>
  <c r="M3455" i="1" s="1"/>
  <c r="L3456" i="1"/>
  <c r="M3456" i="1" s="1"/>
  <c r="L3457" i="1"/>
  <c r="M3457" i="1" s="1"/>
  <c r="L3458" i="1"/>
  <c r="M3458" i="1" s="1"/>
  <c r="L3459" i="1"/>
  <c r="M3459" i="1" s="1"/>
  <c r="L3460" i="1"/>
  <c r="M3460" i="1" s="1"/>
  <c r="L3461" i="1"/>
  <c r="M3461" i="1" s="1"/>
  <c r="L3462" i="1"/>
  <c r="M3462" i="1" s="1"/>
  <c r="L3463" i="1"/>
  <c r="M3463" i="1" s="1"/>
  <c r="L3464" i="1"/>
  <c r="M3464" i="1" s="1"/>
  <c r="L3465" i="1"/>
  <c r="M3465" i="1" s="1"/>
  <c r="L3466" i="1"/>
  <c r="M3466" i="1" s="1"/>
  <c r="L3467" i="1"/>
  <c r="M3467" i="1" s="1"/>
  <c r="L3468" i="1"/>
  <c r="M3468" i="1" s="1"/>
  <c r="L3469" i="1"/>
  <c r="M3469" i="1" s="1"/>
  <c r="L3470" i="1"/>
  <c r="M3470" i="1" s="1"/>
  <c r="L3471" i="1"/>
  <c r="M3471" i="1" s="1"/>
  <c r="L3472" i="1"/>
  <c r="M3472" i="1" s="1"/>
  <c r="L3473" i="1"/>
  <c r="M3473" i="1" s="1"/>
  <c r="L3474" i="1"/>
  <c r="M3474" i="1" s="1"/>
  <c r="L3475" i="1"/>
  <c r="M3475" i="1" s="1"/>
  <c r="L3476" i="1"/>
  <c r="M3476" i="1" s="1"/>
  <c r="L3477" i="1"/>
  <c r="M3477" i="1" s="1"/>
  <c r="L3478" i="1"/>
  <c r="M3478" i="1" s="1"/>
  <c r="L3479" i="1"/>
  <c r="M3479" i="1" s="1"/>
  <c r="L3480" i="1"/>
  <c r="M3480" i="1" s="1"/>
  <c r="L3481" i="1"/>
  <c r="M3481" i="1" s="1"/>
  <c r="L3482" i="1"/>
  <c r="M3482" i="1" s="1"/>
  <c r="L3483" i="1"/>
  <c r="M3483" i="1" s="1"/>
  <c r="L3484" i="1"/>
  <c r="M3484" i="1" s="1"/>
  <c r="L3485" i="1"/>
  <c r="M3485" i="1" s="1"/>
  <c r="L3486" i="1"/>
  <c r="M3486" i="1" s="1"/>
  <c r="L3487" i="1"/>
  <c r="M3487" i="1" s="1"/>
  <c r="L3488" i="1"/>
  <c r="M3488" i="1" s="1"/>
  <c r="L3489" i="1"/>
  <c r="M3489" i="1" s="1"/>
  <c r="L3490" i="1"/>
  <c r="M3490" i="1" s="1"/>
  <c r="L3491" i="1"/>
  <c r="M3491" i="1" s="1"/>
  <c r="L3492" i="1"/>
  <c r="M3492" i="1" s="1"/>
  <c r="L3493" i="1"/>
  <c r="M3493" i="1" s="1"/>
  <c r="L3494" i="1"/>
  <c r="M3494" i="1" s="1"/>
  <c r="L3495" i="1"/>
  <c r="M3495" i="1" s="1"/>
  <c r="L3496" i="1"/>
  <c r="M3496" i="1" s="1"/>
  <c r="L3497" i="1"/>
  <c r="M3497" i="1" s="1"/>
  <c r="L3498" i="1"/>
  <c r="M3498" i="1" s="1"/>
  <c r="L3499" i="1"/>
  <c r="M3499" i="1" s="1"/>
  <c r="L3500" i="1"/>
  <c r="M3500" i="1" s="1"/>
  <c r="L3501" i="1"/>
  <c r="M3501" i="1" s="1"/>
  <c r="L3502" i="1"/>
  <c r="M3502" i="1" s="1"/>
  <c r="L3503" i="1"/>
  <c r="M3503" i="1" s="1"/>
  <c r="L3504" i="1"/>
  <c r="M3504" i="1" s="1"/>
  <c r="L3505" i="1"/>
  <c r="M3505" i="1" s="1"/>
  <c r="L3506" i="1"/>
  <c r="M3506" i="1" s="1"/>
  <c r="L3507" i="1"/>
  <c r="M3507" i="1" s="1"/>
  <c r="L3508" i="1"/>
  <c r="M3508" i="1" s="1"/>
  <c r="L3509" i="1"/>
  <c r="M3509" i="1" s="1"/>
  <c r="L3510" i="1"/>
  <c r="M3510" i="1" s="1"/>
  <c r="L3511" i="1"/>
  <c r="M3511" i="1" s="1"/>
  <c r="L3512" i="1"/>
  <c r="M3512" i="1" s="1"/>
  <c r="L3513" i="1"/>
  <c r="M3513" i="1" s="1"/>
  <c r="L3514" i="1"/>
  <c r="M3514" i="1" s="1"/>
  <c r="L3515" i="1"/>
  <c r="M3515" i="1" s="1"/>
  <c r="L3516" i="1"/>
  <c r="M3516" i="1" s="1"/>
  <c r="L3517" i="1"/>
  <c r="M3517" i="1" s="1"/>
  <c r="L3518" i="1"/>
  <c r="M3518" i="1" s="1"/>
  <c r="L3519" i="1"/>
  <c r="M3519" i="1" s="1"/>
  <c r="L3520" i="1"/>
  <c r="M3520" i="1" s="1"/>
  <c r="L3521" i="1"/>
  <c r="M3521" i="1" s="1"/>
  <c r="L3522" i="1"/>
  <c r="M3522" i="1" s="1"/>
  <c r="L3523" i="1"/>
  <c r="M3523" i="1" s="1"/>
  <c r="L3524" i="1"/>
  <c r="M3524" i="1" s="1"/>
  <c r="L3525" i="1"/>
  <c r="M3525" i="1" s="1"/>
  <c r="L3526" i="1"/>
  <c r="M3526" i="1" s="1"/>
  <c r="L3527" i="1"/>
  <c r="M3527" i="1" s="1"/>
  <c r="L3528" i="1"/>
  <c r="M3528" i="1" s="1"/>
  <c r="L3529" i="1"/>
  <c r="M3529" i="1" s="1"/>
  <c r="L3530" i="1"/>
  <c r="M3530" i="1" s="1"/>
  <c r="L3531" i="1"/>
  <c r="M3531" i="1" s="1"/>
  <c r="L3532" i="1"/>
  <c r="M3532" i="1" s="1"/>
  <c r="L3533" i="1"/>
  <c r="M3533" i="1" s="1"/>
  <c r="L3534" i="1"/>
  <c r="M3534" i="1" s="1"/>
  <c r="L3535" i="1"/>
  <c r="M3535" i="1" s="1"/>
  <c r="L3536" i="1"/>
  <c r="M3536" i="1" s="1"/>
  <c r="L3537" i="1"/>
  <c r="M3537" i="1" s="1"/>
  <c r="L3538" i="1"/>
  <c r="M3538" i="1" s="1"/>
  <c r="L3539" i="1"/>
  <c r="M3539" i="1" s="1"/>
  <c r="L3540" i="1"/>
  <c r="M3540" i="1" s="1"/>
  <c r="L3541" i="1"/>
  <c r="M3541" i="1" s="1"/>
  <c r="L3542" i="1"/>
  <c r="M3542" i="1" s="1"/>
  <c r="L3543" i="1"/>
  <c r="M3543" i="1" s="1"/>
  <c r="L3544" i="1"/>
  <c r="M3544" i="1" s="1"/>
  <c r="L3545" i="1"/>
  <c r="M3545" i="1" s="1"/>
  <c r="L3546" i="1"/>
  <c r="M3546" i="1" s="1"/>
  <c r="L3547" i="1"/>
  <c r="M3547" i="1" s="1"/>
  <c r="L3548" i="1"/>
  <c r="M3548" i="1" s="1"/>
  <c r="L3549" i="1"/>
  <c r="M3549" i="1" s="1"/>
  <c r="L3550" i="1"/>
  <c r="M3550" i="1" s="1"/>
  <c r="L3551" i="1"/>
  <c r="M3551" i="1" s="1"/>
  <c r="L3552" i="1"/>
  <c r="M3552" i="1" s="1"/>
  <c r="L3553" i="1"/>
  <c r="M3553" i="1" s="1"/>
  <c r="L3554" i="1"/>
  <c r="M3554" i="1" s="1"/>
  <c r="L3555" i="1"/>
  <c r="M3555" i="1" s="1"/>
  <c r="L3556" i="1"/>
  <c r="M3556" i="1" s="1"/>
  <c r="L3557" i="1"/>
  <c r="M3557" i="1" s="1"/>
  <c r="L3558" i="1"/>
  <c r="M3558" i="1" s="1"/>
  <c r="L3559" i="1"/>
  <c r="M3559" i="1" s="1"/>
  <c r="L3560" i="1"/>
  <c r="M3560" i="1" s="1"/>
  <c r="L3561" i="1"/>
  <c r="M3561" i="1" s="1"/>
  <c r="L3562" i="1"/>
  <c r="M3562" i="1" s="1"/>
  <c r="L3563" i="1"/>
  <c r="M3563" i="1" s="1"/>
  <c r="L3564" i="1"/>
  <c r="M3564" i="1" s="1"/>
  <c r="L3565" i="1"/>
  <c r="M3565" i="1" s="1"/>
  <c r="L3566" i="1"/>
  <c r="M3566" i="1" s="1"/>
  <c r="L3567" i="1"/>
  <c r="M3567" i="1" s="1"/>
  <c r="L3568" i="1"/>
  <c r="M3568" i="1" s="1"/>
  <c r="L3569" i="1"/>
  <c r="M3569" i="1" s="1"/>
  <c r="L3570" i="1"/>
  <c r="M3570" i="1" s="1"/>
  <c r="L3571" i="1"/>
  <c r="M3571" i="1" s="1"/>
  <c r="L3572" i="1"/>
  <c r="M3572" i="1" s="1"/>
  <c r="L3573" i="1"/>
  <c r="M3573" i="1" s="1"/>
  <c r="L3574" i="1"/>
  <c r="M3574" i="1" s="1"/>
  <c r="L3575" i="1"/>
  <c r="M3575" i="1" s="1"/>
  <c r="L3576" i="1"/>
  <c r="M3576" i="1" s="1"/>
  <c r="L3577" i="1"/>
  <c r="M3577" i="1" s="1"/>
  <c r="L3578" i="1"/>
  <c r="M3578" i="1" s="1"/>
  <c r="L3579" i="1"/>
  <c r="M3579" i="1" s="1"/>
  <c r="L3580" i="1"/>
  <c r="M3580" i="1" s="1"/>
  <c r="L3581" i="1"/>
  <c r="M3581" i="1" s="1"/>
  <c r="L3582" i="1"/>
  <c r="M3582" i="1" s="1"/>
  <c r="L3583" i="1"/>
  <c r="M3583" i="1" s="1"/>
  <c r="L3584" i="1"/>
  <c r="M3584" i="1" s="1"/>
  <c r="L3585" i="1"/>
  <c r="M3585" i="1" s="1"/>
  <c r="L3586" i="1"/>
  <c r="M3586" i="1" s="1"/>
  <c r="L3587" i="1"/>
  <c r="M3587" i="1" s="1"/>
  <c r="L3588" i="1"/>
  <c r="M3588" i="1" s="1"/>
  <c r="L3589" i="1"/>
  <c r="M3589" i="1" s="1"/>
  <c r="L3590" i="1"/>
  <c r="M3590" i="1" s="1"/>
  <c r="L3591" i="1"/>
  <c r="M3591" i="1" s="1"/>
  <c r="L3592" i="1"/>
  <c r="M3592" i="1" s="1"/>
  <c r="L3593" i="1"/>
  <c r="M3593" i="1" s="1"/>
  <c r="L3594" i="1"/>
  <c r="M3594" i="1" s="1"/>
  <c r="L3595" i="1"/>
  <c r="M3595" i="1" s="1"/>
  <c r="L3596" i="1"/>
  <c r="M3596" i="1" s="1"/>
  <c r="L3597" i="1"/>
  <c r="M3597" i="1" s="1"/>
  <c r="L3598" i="1"/>
  <c r="M3598" i="1" s="1"/>
  <c r="L3599" i="1"/>
  <c r="M3599" i="1" s="1"/>
  <c r="L3600" i="1"/>
  <c r="M3600" i="1" s="1"/>
  <c r="L3601" i="1"/>
  <c r="M3601" i="1" s="1"/>
  <c r="L3602" i="1"/>
  <c r="M3602" i="1" s="1"/>
  <c r="L3603" i="1"/>
  <c r="M3603" i="1" s="1"/>
  <c r="L3604" i="1"/>
  <c r="M3604" i="1" s="1"/>
  <c r="L3605" i="1"/>
  <c r="M3605" i="1" s="1"/>
  <c r="L3606" i="1"/>
  <c r="M3606" i="1" s="1"/>
  <c r="L3607" i="1"/>
  <c r="M3607" i="1" s="1"/>
  <c r="L3608" i="1"/>
  <c r="M3608" i="1" s="1"/>
  <c r="L3609" i="1"/>
  <c r="M3609" i="1" s="1"/>
  <c r="L3610" i="1"/>
  <c r="M3610" i="1" s="1"/>
  <c r="L3611" i="1"/>
  <c r="M3611" i="1" s="1"/>
  <c r="L3612" i="1"/>
  <c r="M3612" i="1" s="1"/>
  <c r="L3613" i="1"/>
  <c r="M3613" i="1" s="1"/>
  <c r="L3614" i="1"/>
  <c r="M3614" i="1" s="1"/>
  <c r="L3615" i="1"/>
  <c r="M3615" i="1" s="1"/>
  <c r="L3616" i="1"/>
  <c r="M3616" i="1" s="1"/>
  <c r="L3617" i="1"/>
  <c r="M3617" i="1" s="1"/>
  <c r="L3618" i="1"/>
  <c r="M3618" i="1" s="1"/>
  <c r="L3619" i="1"/>
  <c r="M3619" i="1" s="1"/>
  <c r="L3620" i="1"/>
  <c r="M3620" i="1" s="1"/>
  <c r="L3621" i="1"/>
  <c r="M3621" i="1" s="1"/>
  <c r="L3622" i="1"/>
  <c r="M3622" i="1" s="1"/>
  <c r="L3623" i="1"/>
  <c r="M3623" i="1" s="1"/>
  <c r="L3624" i="1"/>
  <c r="M3624" i="1" s="1"/>
  <c r="L3625" i="1"/>
  <c r="M3625" i="1" s="1"/>
  <c r="L3626" i="1"/>
  <c r="M3626" i="1" s="1"/>
  <c r="L3627" i="1"/>
  <c r="M3627" i="1" s="1"/>
  <c r="L3628" i="1"/>
  <c r="M3628" i="1" s="1"/>
  <c r="L3629" i="1"/>
  <c r="M3629" i="1" s="1"/>
  <c r="L3630" i="1"/>
  <c r="M3630" i="1" s="1"/>
  <c r="L3631" i="1"/>
  <c r="M3631" i="1" s="1"/>
  <c r="L3632" i="1"/>
  <c r="M3632" i="1" s="1"/>
  <c r="L3633" i="1"/>
  <c r="M3633" i="1" s="1"/>
  <c r="L3634" i="1"/>
  <c r="M3634" i="1" s="1"/>
  <c r="L3635" i="1"/>
  <c r="M3635" i="1" s="1"/>
  <c r="L3636" i="1"/>
  <c r="M3636" i="1" s="1"/>
  <c r="L3637" i="1"/>
  <c r="M3637" i="1" s="1"/>
  <c r="L3638" i="1"/>
  <c r="M3638" i="1" s="1"/>
  <c r="L3639" i="1"/>
  <c r="M3639" i="1" s="1"/>
  <c r="L3640" i="1"/>
  <c r="M3640" i="1" s="1"/>
  <c r="L3641" i="1"/>
  <c r="M3641" i="1" s="1"/>
  <c r="L3642" i="1"/>
  <c r="M3642" i="1" s="1"/>
  <c r="L3643" i="1"/>
  <c r="M3643" i="1" s="1"/>
  <c r="L3644" i="1"/>
  <c r="M3644" i="1" s="1"/>
  <c r="L3645" i="1"/>
  <c r="M3645" i="1" s="1"/>
  <c r="L3646" i="1"/>
  <c r="M3646" i="1" s="1"/>
  <c r="L3647" i="1"/>
  <c r="M3647" i="1" s="1"/>
  <c r="L3648" i="1"/>
  <c r="M3648" i="1" s="1"/>
  <c r="L3649" i="1"/>
  <c r="M3649" i="1" s="1"/>
  <c r="L3650" i="1"/>
  <c r="M3650" i="1" s="1"/>
  <c r="L3651" i="1"/>
  <c r="M3651" i="1" s="1"/>
  <c r="L3652" i="1"/>
  <c r="M3652" i="1" s="1"/>
  <c r="L3653" i="1"/>
  <c r="M3653" i="1" s="1"/>
  <c r="L3654" i="1"/>
  <c r="M3654" i="1" s="1"/>
  <c r="L3655" i="1"/>
  <c r="M3655" i="1" s="1"/>
  <c r="L3656" i="1"/>
  <c r="M3656" i="1" s="1"/>
  <c r="L3657" i="1"/>
  <c r="M3657" i="1" s="1"/>
  <c r="L3658" i="1"/>
  <c r="M3658" i="1" s="1"/>
  <c r="L3659" i="1"/>
  <c r="M3659" i="1" s="1"/>
  <c r="L3660" i="1"/>
  <c r="M3660" i="1" s="1"/>
  <c r="L3661" i="1"/>
  <c r="M3661" i="1" s="1"/>
  <c r="L3662" i="1"/>
  <c r="M3662" i="1" s="1"/>
  <c r="L3663" i="1"/>
  <c r="M3663" i="1" s="1"/>
  <c r="L3664" i="1"/>
  <c r="M3664" i="1" s="1"/>
  <c r="L3665" i="1"/>
  <c r="M3665" i="1" s="1"/>
  <c r="L3666" i="1"/>
  <c r="M3666" i="1" s="1"/>
  <c r="L3667" i="1"/>
  <c r="M3667" i="1" s="1"/>
  <c r="L3668" i="1"/>
  <c r="M3668" i="1" s="1"/>
  <c r="L3669" i="1"/>
  <c r="M3669" i="1" s="1"/>
  <c r="L3670" i="1"/>
  <c r="M3670" i="1" s="1"/>
  <c r="L3671" i="1"/>
  <c r="M3671" i="1" s="1"/>
  <c r="L3672" i="1"/>
  <c r="M3672" i="1" s="1"/>
  <c r="L3673" i="1"/>
  <c r="M3673" i="1" s="1"/>
  <c r="L3674" i="1"/>
  <c r="M3674" i="1" s="1"/>
  <c r="L3675" i="1"/>
  <c r="M3675" i="1" s="1"/>
  <c r="L3676" i="1"/>
  <c r="M3676" i="1" s="1"/>
  <c r="L3677" i="1"/>
  <c r="M3677" i="1" s="1"/>
  <c r="L3678" i="1"/>
  <c r="M3678" i="1" s="1"/>
  <c r="L3679" i="1"/>
  <c r="M3679" i="1" s="1"/>
  <c r="L3680" i="1"/>
  <c r="M3680" i="1" s="1"/>
  <c r="L3681" i="1"/>
  <c r="M3681" i="1" s="1"/>
  <c r="L3682" i="1"/>
  <c r="M3682" i="1" s="1"/>
  <c r="L3683" i="1"/>
  <c r="M3683" i="1" s="1"/>
  <c r="L3684" i="1"/>
  <c r="M3684" i="1" s="1"/>
  <c r="L3685" i="1"/>
  <c r="M3685" i="1" s="1"/>
  <c r="L3686" i="1"/>
  <c r="M3686" i="1" s="1"/>
  <c r="L3687" i="1"/>
  <c r="M3687" i="1" s="1"/>
  <c r="L3688" i="1"/>
  <c r="M3688" i="1" s="1"/>
  <c r="L3689" i="1"/>
  <c r="M3689" i="1" s="1"/>
  <c r="L3690" i="1"/>
  <c r="M3690" i="1" s="1"/>
  <c r="L3691" i="1"/>
  <c r="M3691" i="1" s="1"/>
  <c r="L3692" i="1"/>
  <c r="M3692" i="1" s="1"/>
  <c r="L3693" i="1"/>
  <c r="M3693" i="1" s="1"/>
  <c r="L3694" i="1"/>
  <c r="M3694" i="1" s="1"/>
  <c r="L3695" i="1"/>
  <c r="M3695" i="1" s="1"/>
  <c r="L3696" i="1"/>
  <c r="M3696" i="1" s="1"/>
  <c r="L3697" i="1"/>
  <c r="M3697" i="1" s="1"/>
  <c r="L3698" i="1"/>
  <c r="M3698" i="1" s="1"/>
  <c r="L3699" i="1"/>
  <c r="M3699" i="1" s="1"/>
  <c r="L3700" i="1"/>
  <c r="M3700" i="1" s="1"/>
  <c r="L3701" i="1"/>
  <c r="M3701" i="1" s="1"/>
  <c r="L3702" i="1"/>
  <c r="M3702" i="1" s="1"/>
  <c r="L3703" i="1"/>
  <c r="M3703" i="1" s="1"/>
  <c r="L3704" i="1"/>
  <c r="M3704" i="1" s="1"/>
  <c r="L3705" i="1"/>
  <c r="M3705" i="1" s="1"/>
  <c r="L3706" i="1"/>
  <c r="M3706" i="1" s="1"/>
  <c r="L3707" i="1"/>
  <c r="M3707" i="1" s="1"/>
  <c r="L3708" i="1"/>
  <c r="M3708" i="1" s="1"/>
  <c r="L3709" i="1"/>
  <c r="M3709" i="1" s="1"/>
  <c r="L3710" i="1"/>
  <c r="M3710" i="1" s="1"/>
  <c r="L3711" i="1"/>
  <c r="M3711" i="1" s="1"/>
  <c r="L3712" i="1"/>
  <c r="M3712" i="1" s="1"/>
  <c r="L3713" i="1"/>
  <c r="M3713" i="1" s="1"/>
  <c r="L3714" i="1"/>
  <c r="M3714" i="1" s="1"/>
  <c r="L3715" i="1"/>
  <c r="M3715" i="1" s="1"/>
  <c r="L3716" i="1"/>
  <c r="M3716" i="1" s="1"/>
  <c r="L3717" i="1"/>
  <c r="M3717" i="1" s="1"/>
  <c r="L3718" i="1"/>
  <c r="M3718" i="1" s="1"/>
  <c r="L3719" i="1"/>
  <c r="M3719" i="1" s="1"/>
  <c r="L3720" i="1"/>
  <c r="M3720" i="1" s="1"/>
  <c r="L3721" i="1"/>
  <c r="M3721" i="1" s="1"/>
  <c r="L3722" i="1"/>
  <c r="M3722" i="1" s="1"/>
  <c r="L3723" i="1"/>
  <c r="M3723" i="1" s="1"/>
  <c r="L3724" i="1"/>
  <c r="M3724" i="1" s="1"/>
  <c r="L3725" i="1"/>
  <c r="M3725" i="1" s="1"/>
  <c r="L3726" i="1"/>
  <c r="M3726" i="1" s="1"/>
  <c r="L3727" i="1"/>
  <c r="M3727" i="1" s="1"/>
  <c r="L3728" i="1"/>
  <c r="M3728" i="1" s="1"/>
  <c r="L3729" i="1"/>
  <c r="M3729" i="1" s="1"/>
  <c r="L3730" i="1"/>
  <c r="M3730" i="1" s="1"/>
  <c r="L3731" i="1"/>
  <c r="M3731" i="1" s="1"/>
  <c r="L3732" i="1"/>
  <c r="M3732" i="1" s="1"/>
  <c r="L3733" i="1"/>
  <c r="M3733" i="1" s="1"/>
  <c r="L3734" i="1"/>
  <c r="M3734" i="1" s="1"/>
  <c r="L3735" i="1"/>
  <c r="M3735" i="1" s="1"/>
  <c r="L3736" i="1"/>
  <c r="M3736" i="1" s="1"/>
  <c r="L3737" i="1"/>
  <c r="M3737" i="1" s="1"/>
  <c r="L3738" i="1"/>
  <c r="M3738" i="1" s="1"/>
  <c r="L3739" i="1"/>
  <c r="M3739" i="1" s="1"/>
  <c r="L3740" i="1"/>
  <c r="M3740" i="1" s="1"/>
  <c r="L3741" i="1"/>
  <c r="M3741" i="1" s="1"/>
  <c r="L3742" i="1"/>
  <c r="M3742" i="1" s="1"/>
  <c r="L3743" i="1"/>
  <c r="M3743" i="1" s="1"/>
  <c r="L3744" i="1"/>
  <c r="M3744" i="1" s="1"/>
  <c r="L3745" i="1"/>
  <c r="M3745" i="1" s="1"/>
  <c r="L3746" i="1"/>
  <c r="M3746" i="1" s="1"/>
  <c r="L3747" i="1"/>
  <c r="M3747" i="1" s="1"/>
  <c r="L3748" i="1"/>
  <c r="M3748" i="1" s="1"/>
  <c r="L3749" i="1"/>
  <c r="M3749" i="1" s="1"/>
  <c r="L3750" i="1"/>
  <c r="M3750" i="1" s="1"/>
  <c r="L3751" i="1"/>
  <c r="M3751" i="1" s="1"/>
  <c r="L3752" i="1"/>
  <c r="M3752" i="1" s="1"/>
  <c r="L3753" i="1"/>
  <c r="M3753" i="1" s="1"/>
  <c r="L3754" i="1"/>
  <c r="M3754" i="1" s="1"/>
  <c r="L3755" i="1"/>
  <c r="M3755" i="1" s="1"/>
  <c r="L3756" i="1"/>
  <c r="M3756" i="1" s="1"/>
  <c r="L3757" i="1"/>
  <c r="M3757" i="1" s="1"/>
  <c r="L3758" i="1"/>
  <c r="M3758" i="1" s="1"/>
  <c r="L3759" i="1"/>
  <c r="M3759" i="1" s="1"/>
  <c r="L3760" i="1"/>
  <c r="M3760" i="1" s="1"/>
  <c r="L3761" i="1"/>
  <c r="M3761" i="1" s="1"/>
  <c r="L3762" i="1"/>
  <c r="M3762" i="1" s="1"/>
  <c r="L3763" i="1"/>
  <c r="M3763" i="1" s="1"/>
  <c r="L3764" i="1"/>
  <c r="M3764" i="1" s="1"/>
  <c r="L3765" i="1"/>
  <c r="M3765" i="1" s="1"/>
  <c r="L3766" i="1"/>
  <c r="M3766" i="1" s="1"/>
  <c r="L3767" i="1"/>
  <c r="M3767" i="1" s="1"/>
  <c r="L3768" i="1"/>
  <c r="M3768" i="1" s="1"/>
  <c r="L3769" i="1"/>
  <c r="M3769" i="1" s="1"/>
  <c r="L3770" i="1"/>
  <c r="M3770" i="1" s="1"/>
  <c r="L3771" i="1"/>
  <c r="M3771" i="1" s="1"/>
  <c r="L3772" i="1"/>
  <c r="M3772" i="1" s="1"/>
  <c r="L3773" i="1"/>
  <c r="M3773" i="1" s="1"/>
  <c r="L3774" i="1"/>
  <c r="M3774" i="1" s="1"/>
  <c r="L3775" i="1"/>
  <c r="M3775" i="1" s="1"/>
  <c r="L3776" i="1"/>
  <c r="M3776" i="1" s="1"/>
  <c r="L3777" i="1"/>
  <c r="M3777" i="1" s="1"/>
  <c r="L3778" i="1"/>
  <c r="M3778" i="1" s="1"/>
  <c r="L3779" i="1"/>
  <c r="M3779" i="1" s="1"/>
  <c r="L3780" i="1"/>
  <c r="M3780" i="1" s="1"/>
  <c r="L3781" i="1"/>
  <c r="M3781" i="1" s="1"/>
  <c r="L3782" i="1"/>
  <c r="M3782" i="1" s="1"/>
  <c r="L3783" i="1"/>
  <c r="M3783" i="1" s="1"/>
  <c r="L3784" i="1"/>
  <c r="M3784" i="1" s="1"/>
  <c r="L3785" i="1"/>
  <c r="M3785" i="1" s="1"/>
  <c r="L3786" i="1"/>
  <c r="M3786" i="1" s="1"/>
  <c r="L3787" i="1"/>
  <c r="M3787" i="1" s="1"/>
  <c r="L3788" i="1"/>
  <c r="M3788" i="1" s="1"/>
  <c r="L3789" i="1"/>
  <c r="M3789" i="1" s="1"/>
  <c r="L3790" i="1"/>
  <c r="M3790" i="1" s="1"/>
  <c r="L3791" i="1"/>
  <c r="M3791" i="1" s="1"/>
  <c r="L3792" i="1"/>
  <c r="M3792" i="1" s="1"/>
  <c r="L3793" i="1"/>
  <c r="M3793" i="1" s="1"/>
  <c r="L3794" i="1"/>
  <c r="M3794" i="1" s="1"/>
  <c r="L3795" i="1"/>
  <c r="M3795" i="1" s="1"/>
  <c r="L3796" i="1"/>
  <c r="M3796" i="1" s="1"/>
  <c r="L3797" i="1"/>
  <c r="M3797" i="1" s="1"/>
  <c r="L3798" i="1"/>
  <c r="M3798" i="1" s="1"/>
  <c r="L3799" i="1"/>
  <c r="M3799" i="1" s="1"/>
  <c r="L3800" i="1"/>
  <c r="M3800" i="1" s="1"/>
  <c r="L3801" i="1"/>
  <c r="M3801" i="1" s="1"/>
  <c r="L3802" i="1"/>
  <c r="M3802" i="1" s="1"/>
  <c r="L3803" i="1"/>
  <c r="M3803" i="1" s="1"/>
  <c r="L3804" i="1"/>
  <c r="M3804" i="1" s="1"/>
  <c r="L3805" i="1"/>
  <c r="M3805" i="1" s="1"/>
  <c r="L3806" i="1"/>
  <c r="M3806" i="1" s="1"/>
  <c r="L3807" i="1"/>
  <c r="M3807" i="1" s="1"/>
  <c r="L3808" i="1"/>
  <c r="M3808" i="1" s="1"/>
  <c r="L3809" i="1"/>
  <c r="M3809" i="1" s="1"/>
  <c r="L3810" i="1"/>
  <c r="M3810" i="1" s="1"/>
  <c r="L3811" i="1"/>
  <c r="M3811" i="1" s="1"/>
  <c r="L3812" i="1"/>
  <c r="M3812" i="1" s="1"/>
  <c r="L3813" i="1"/>
  <c r="M3813" i="1" s="1"/>
  <c r="L3814" i="1"/>
  <c r="M3814" i="1" s="1"/>
  <c r="L3815" i="1"/>
  <c r="M3815" i="1" s="1"/>
  <c r="L3816" i="1"/>
  <c r="M3816" i="1" s="1"/>
  <c r="L3817" i="1"/>
  <c r="M3817" i="1" s="1"/>
  <c r="L3818" i="1"/>
  <c r="M3818" i="1" s="1"/>
  <c r="L3819" i="1"/>
  <c r="M3819" i="1" s="1"/>
  <c r="L3820" i="1"/>
  <c r="M3820" i="1" s="1"/>
  <c r="L3821" i="1"/>
  <c r="M3821" i="1" s="1"/>
  <c r="L3822" i="1"/>
  <c r="M3822" i="1" s="1"/>
  <c r="L3823" i="1"/>
  <c r="M3823" i="1" s="1"/>
  <c r="L3824" i="1"/>
  <c r="M3824" i="1" s="1"/>
  <c r="L3825" i="1"/>
  <c r="M3825" i="1" s="1"/>
  <c r="L3826" i="1"/>
  <c r="M3826" i="1" s="1"/>
  <c r="L3827" i="1"/>
  <c r="M3827" i="1" s="1"/>
  <c r="L3828" i="1"/>
  <c r="M3828" i="1" s="1"/>
  <c r="L3829" i="1"/>
  <c r="M3829" i="1" s="1"/>
  <c r="L3830" i="1"/>
  <c r="M3830" i="1" s="1"/>
  <c r="L3831" i="1"/>
  <c r="M3831" i="1" s="1"/>
  <c r="L3832" i="1"/>
  <c r="M3832" i="1" s="1"/>
  <c r="L3833" i="1"/>
  <c r="M3833" i="1" s="1"/>
  <c r="L3834" i="1"/>
  <c r="M3834" i="1" s="1"/>
  <c r="L3835" i="1"/>
  <c r="M3835" i="1" s="1"/>
  <c r="L3836" i="1"/>
  <c r="M3836" i="1" s="1"/>
  <c r="L3837" i="1"/>
  <c r="M3837" i="1" s="1"/>
  <c r="L3838" i="1"/>
  <c r="M3838" i="1" s="1"/>
  <c r="L3839" i="1"/>
  <c r="M3839" i="1" s="1"/>
  <c r="L3840" i="1"/>
  <c r="M3840" i="1" s="1"/>
  <c r="L3841" i="1"/>
  <c r="M3841" i="1" s="1"/>
  <c r="L3842" i="1"/>
  <c r="M3842" i="1" s="1"/>
  <c r="L3843" i="1"/>
  <c r="M3843" i="1" s="1"/>
  <c r="L3844" i="1"/>
  <c r="M3844" i="1" s="1"/>
  <c r="L3845" i="1"/>
  <c r="M3845" i="1" s="1"/>
  <c r="L3846" i="1"/>
  <c r="M3846" i="1" s="1"/>
  <c r="L3847" i="1"/>
  <c r="M3847" i="1" s="1"/>
  <c r="L3848" i="1"/>
  <c r="M3848" i="1" s="1"/>
  <c r="L3849" i="1"/>
  <c r="M3849" i="1" s="1"/>
  <c r="L3850" i="1"/>
  <c r="M3850" i="1" s="1"/>
  <c r="L3851" i="1"/>
  <c r="M3851" i="1" s="1"/>
  <c r="L3852" i="1"/>
  <c r="M3852" i="1" s="1"/>
  <c r="L3853" i="1"/>
  <c r="M3853" i="1" s="1"/>
  <c r="L3854" i="1"/>
  <c r="M3854" i="1" s="1"/>
  <c r="L3855" i="1"/>
  <c r="M3855" i="1" s="1"/>
  <c r="L3856" i="1"/>
  <c r="M3856" i="1" s="1"/>
  <c r="L3857" i="1"/>
  <c r="M3857" i="1" s="1"/>
  <c r="L3858" i="1"/>
  <c r="M3858" i="1" s="1"/>
  <c r="L3859" i="1"/>
  <c r="M3859" i="1" s="1"/>
  <c r="L3860" i="1"/>
  <c r="M3860" i="1" s="1"/>
  <c r="L3861" i="1"/>
  <c r="M3861" i="1" s="1"/>
  <c r="L3862" i="1"/>
  <c r="M3862" i="1" s="1"/>
  <c r="L3863" i="1"/>
  <c r="M3863" i="1" s="1"/>
  <c r="L3864" i="1"/>
  <c r="M3864" i="1" s="1"/>
  <c r="L3865" i="1"/>
  <c r="M3865" i="1" s="1"/>
  <c r="L3866" i="1"/>
  <c r="M3866" i="1" s="1"/>
  <c r="L3867" i="1"/>
  <c r="M3867" i="1" s="1"/>
  <c r="L3868" i="1"/>
  <c r="M3868" i="1" s="1"/>
  <c r="L3869" i="1"/>
  <c r="M3869" i="1" s="1"/>
  <c r="L3870" i="1"/>
  <c r="M3870" i="1" s="1"/>
  <c r="L3871" i="1"/>
  <c r="M3871" i="1" s="1"/>
  <c r="L3872" i="1"/>
  <c r="M3872" i="1" s="1"/>
  <c r="L3873" i="1"/>
  <c r="M3873" i="1" s="1"/>
  <c r="L3874" i="1"/>
  <c r="M3874" i="1" s="1"/>
  <c r="L3875" i="1"/>
  <c r="M3875" i="1" s="1"/>
  <c r="L3876" i="1"/>
  <c r="M3876" i="1" s="1"/>
  <c r="L3877" i="1"/>
  <c r="M3877" i="1" s="1"/>
  <c r="L3878" i="1"/>
  <c r="M3878" i="1" s="1"/>
  <c r="L3879" i="1"/>
  <c r="M3879" i="1" s="1"/>
  <c r="L3880" i="1"/>
  <c r="M3880" i="1" s="1"/>
  <c r="L3881" i="1"/>
  <c r="M3881" i="1" s="1"/>
  <c r="L3882" i="1"/>
  <c r="M3882" i="1" s="1"/>
  <c r="L3883" i="1"/>
  <c r="M3883" i="1" s="1"/>
  <c r="L3884" i="1"/>
  <c r="M3884" i="1" s="1"/>
  <c r="L3885" i="1"/>
  <c r="M3885" i="1" s="1"/>
  <c r="L3886" i="1"/>
  <c r="M3886" i="1" s="1"/>
  <c r="L3887" i="1"/>
  <c r="M3887" i="1" s="1"/>
  <c r="L3888" i="1"/>
  <c r="M3888" i="1" s="1"/>
  <c r="L3889" i="1"/>
  <c r="M3889" i="1" s="1"/>
  <c r="L3890" i="1"/>
  <c r="M3890" i="1" s="1"/>
  <c r="L3891" i="1"/>
  <c r="M3891" i="1" s="1"/>
  <c r="L3892" i="1"/>
  <c r="M3892" i="1" s="1"/>
  <c r="L3893" i="1"/>
  <c r="M3893" i="1" s="1"/>
  <c r="L3894" i="1"/>
  <c r="M3894" i="1" s="1"/>
  <c r="L3895" i="1"/>
  <c r="M3895" i="1" s="1"/>
  <c r="L3896" i="1"/>
  <c r="M3896" i="1" s="1"/>
  <c r="L3897" i="1"/>
  <c r="M3897" i="1" s="1"/>
  <c r="L3898" i="1"/>
  <c r="M3898" i="1" s="1"/>
  <c r="L3899" i="1"/>
  <c r="M3899" i="1" s="1"/>
  <c r="L3900" i="1"/>
  <c r="M3900" i="1" s="1"/>
  <c r="L3901" i="1"/>
  <c r="M3901" i="1" s="1"/>
  <c r="L3902" i="1"/>
  <c r="M3902" i="1" s="1"/>
  <c r="L3903" i="1"/>
  <c r="M3903" i="1" s="1"/>
  <c r="L3904" i="1"/>
  <c r="M3904" i="1" s="1"/>
  <c r="L3905" i="1"/>
  <c r="M3905" i="1" s="1"/>
  <c r="L3906" i="1"/>
  <c r="M3906" i="1" s="1"/>
  <c r="L3907" i="1"/>
  <c r="M3907" i="1" s="1"/>
  <c r="L3908" i="1"/>
  <c r="M3908" i="1" s="1"/>
  <c r="L3909" i="1"/>
  <c r="M3909" i="1" s="1"/>
  <c r="L3910" i="1"/>
  <c r="M3910" i="1" s="1"/>
  <c r="L3911" i="1"/>
  <c r="M3911" i="1" s="1"/>
  <c r="L3912" i="1"/>
  <c r="M3912" i="1" s="1"/>
  <c r="L3913" i="1"/>
  <c r="M3913" i="1" s="1"/>
  <c r="L3914" i="1"/>
  <c r="M3914" i="1" s="1"/>
  <c r="L3915" i="1"/>
  <c r="M3915" i="1" s="1"/>
  <c r="L3916" i="1"/>
  <c r="M3916" i="1" s="1"/>
  <c r="L3917" i="1"/>
  <c r="M3917" i="1" s="1"/>
  <c r="L3918" i="1"/>
  <c r="M3918" i="1" s="1"/>
  <c r="L3919" i="1"/>
  <c r="M3919" i="1" s="1"/>
  <c r="L3920" i="1"/>
  <c r="M3920" i="1" s="1"/>
  <c r="L3921" i="1"/>
  <c r="M3921" i="1" s="1"/>
  <c r="L3922" i="1"/>
  <c r="M3922" i="1" s="1"/>
  <c r="L3923" i="1"/>
  <c r="M3923" i="1" s="1"/>
  <c r="L3924" i="1"/>
  <c r="M3924" i="1" s="1"/>
  <c r="L3925" i="1"/>
  <c r="M3925" i="1" s="1"/>
  <c r="L3926" i="1"/>
  <c r="M3926" i="1" s="1"/>
  <c r="L3927" i="1"/>
  <c r="M3927" i="1" s="1"/>
  <c r="L3928" i="1"/>
  <c r="M3928" i="1" s="1"/>
  <c r="L3929" i="1"/>
  <c r="M3929" i="1" s="1"/>
  <c r="L3930" i="1"/>
  <c r="M3930" i="1" s="1"/>
  <c r="L3931" i="1"/>
  <c r="M3931" i="1" s="1"/>
  <c r="L3932" i="1"/>
  <c r="M3932" i="1" s="1"/>
  <c r="L3933" i="1"/>
  <c r="M3933" i="1" s="1"/>
  <c r="L3934" i="1"/>
  <c r="M3934" i="1" s="1"/>
  <c r="L3935" i="1"/>
  <c r="M3935" i="1" s="1"/>
  <c r="L3936" i="1"/>
  <c r="M3936" i="1" s="1"/>
  <c r="L3937" i="1"/>
  <c r="M3937" i="1" s="1"/>
  <c r="L3938" i="1"/>
  <c r="M3938" i="1" s="1"/>
  <c r="L3939" i="1"/>
  <c r="M3939" i="1" s="1"/>
  <c r="L3940" i="1"/>
  <c r="M3940" i="1" s="1"/>
  <c r="L3941" i="1"/>
  <c r="M3941" i="1" s="1"/>
  <c r="L3942" i="1"/>
  <c r="M3942" i="1" s="1"/>
  <c r="L3943" i="1"/>
  <c r="M3943" i="1" s="1"/>
  <c r="L3944" i="1"/>
  <c r="M3944" i="1" s="1"/>
  <c r="L3945" i="1"/>
  <c r="M3945" i="1" s="1"/>
  <c r="L3946" i="1"/>
  <c r="M3946" i="1" s="1"/>
  <c r="L3947" i="1"/>
  <c r="M3947" i="1" s="1"/>
  <c r="L3948" i="1"/>
  <c r="M3948" i="1" s="1"/>
  <c r="L3949" i="1"/>
  <c r="M3949" i="1" s="1"/>
  <c r="L3950" i="1"/>
  <c r="M3950" i="1" s="1"/>
  <c r="L3951" i="1"/>
  <c r="M3951" i="1" s="1"/>
  <c r="L3952" i="1"/>
  <c r="M3952" i="1" s="1"/>
  <c r="L3953" i="1"/>
  <c r="M3953" i="1" s="1"/>
  <c r="L3954" i="1"/>
  <c r="M3954" i="1" s="1"/>
  <c r="L3955" i="1"/>
  <c r="M3955" i="1" s="1"/>
  <c r="L3956" i="1"/>
  <c r="M3956" i="1" s="1"/>
  <c r="L3957" i="1"/>
  <c r="M3957" i="1" s="1"/>
  <c r="L3958" i="1"/>
  <c r="M3958" i="1" s="1"/>
  <c r="L3959" i="1"/>
  <c r="M3959" i="1" s="1"/>
  <c r="L3960" i="1"/>
  <c r="M3960" i="1" s="1"/>
  <c r="L3961" i="1"/>
  <c r="M3961" i="1" s="1"/>
  <c r="L3962" i="1"/>
  <c r="M3962" i="1" s="1"/>
  <c r="L3963" i="1"/>
  <c r="M3963" i="1" s="1"/>
  <c r="L3964" i="1"/>
  <c r="M3964" i="1" s="1"/>
  <c r="L3965" i="1"/>
  <c r="M3965" i="1" s="1"/>
  <c r="L3966" i="1"/>
  <c r="M3966" i="1" s="1"/>
  <c r="L3967" i="1"/>
  <c r="M3967" i="1" s="1"/>
  <c r="L3968" i="1"/>
  <c r="M3968" i="1" s="1"/>
  <c r="L3969" i="1"/>
  <c r="M3969" i="1" s="1"/>
  <c r="L3970" i="1"/>
  <c r="M3970" i="1" s="1"/>
  <c r="L3971" i="1"/>
  <c r="M3971" i="1" s="1"/>
  <c r="L3972" i="1"/>
  <c r="M3972" i="1" s="1"/>
  <c r="L3973" i="1"/>
  <c r="M3973" i="1" s="1"/>
  <c r="L3974" i="1"/>
  <c r="M3974" i="1" s="1"/>
  <c r="L3975" i="1"/>
  <c r="M3975" i="1" s="1"/>
  <c r="L3976" i="1"/>
  <c r="M3976" i="1" s="1"/>
  <c r="L3977" i="1"/>
  <c r="M3977" i="1" s="1"/>
  <c r="L3978" i="1"/>
  <c r="M3978" i="1" s="1"/>
  <c r="L3979" i="1"/>
  <c r="M3979" i="1" s="1"/>
  <c r="L3980" i="1"/>
  <c r="M3980" i="1" s="1"/>
  <c r="L3981" i="1"/>
  <c r="M3981" i="1" s="1"/>
  <c r="L3982" i="1"/>
  <c r="M3982" i="1" s="1"/>
  <c r="L3983" i="1"/>
  <c r="M3983" i="1" s="1"/>
  <c r="L3984" i="1"/>
  <c r="M3984" i="1" s="1"/>
  <c r="L3985" i="1"/>
  <c r="M3985" i="1" s="1"/>
  <c r="L3986" i="1"/>
  <c r="M3986" i="1" s="1"/>
  <c r="L3987" i="1"/>
  <c r="M3987" i="1" s="1"/>
  <c r="L3988" i="1"/>
  <c r="M3988" i="1" s="1"/>
  <c r="L3989" i="1"/>
  <c r="M3989" i="1" s="1"/>
  <c r="L3990" i="1"/>
  <c r="M3990" i="1" s="1"/>
  <c r="L3991" i="1"/>
  <c r="M3991" i="1" s="1"/>
  <c r="L3992" i="1"/>
  <c r="M3992" i="1" s="1"/>
  <c r="L3993" i="1"/>
  <c r="M3993" i="1" s="1"/>
  <c r="L3994" i="1"/>
  <c r="M3994" i="1" s="1"/>
  <c r="L3995" i="1"/>
  <c r="M3995" i="1" s="1"/>
  <c r="L3996" i="1"/>
  <c r="M3996" i="1" s="1"/>
  <c r="L3997" i="1"/>
  <c r="M3997" i="1" s="1"/>
  <c r="L3998" i="1"/>
  <c r="M3998" i="1" s="1"/>
  <c r="L3999" i="1"/>
  <c r="M3999" i="1" s="1"/>
  <c r="L4000" i="1"/>
  <c r="M4000" i="1" s="1"/>
  <c r="L4001" i="1"/>
  <c r="M4001" i="1" s="1"/>
  <c r="L4002" i="1"/>
  <c r="M4002" i="1" s="1"/>
  <c r="L4003" i="1"/>
  <c r="M4003" i="1" s="1"/>
  <c r="L4004" i="1"/>
  <c r="M4004" i="1" s="1"/>
  <c r="L4005" i="1"/>
  <c r="M4005" i="1" s="1"/>
  <c r="L4006" i="1"/>
  <c r="M4006" i="1" s="1"/>
  <c r="L4007" i="1"/>
  <c r="M4007" i="1" s="1"/>
  <c r="L4008" i="1"/>
  <c r="M4008" i="1" s="1"/>
  <c r="L4009" i="1"/>
  <c r="M4009" i="1" s="1"/>
  <c r="L4010" i="1"/>
  <c r="M4010" i="1" s="1"/>
  <c r="L4011" i="1"/>
  <c r="M4011" i="1" s="1"/>
  <c r="L4012" i="1"/>
  <c r="M4012" i="1" s="1"/>
  <c r="L4013" i="1"/>
  <c r="M4013" i="1" s="1"/>
  <c r="L4014" i="1"/>
  <c r="M4014" i="1" s="1"/>
  <c r="L4015" i="1"/>
  <c r="M4015" i="1" s="1"/>
  <c r="L4016" i="1"/>
  <c r="M4016" i="1" s="1"/>
  <c r="L4017" i="1"/>
  <c r="M4017" i="1" s="1"/>
  <c r="L4018" i="1"/>
  <c r="M4018" i="1" s="1"/>
  <c r="L4019" i="1"/>
  <c r="M4019" i="1" s="1"/>
  <c r="L4020" i="1"/>
  <c r="M4020" i="1" s="1"/>
  <c r="L4021" i="1"/>
  <c r="M4021" i="1" s="1"/>
  <c r="L4022" i="1"/>
  <c r="M4022" i="1" s="1"/>
  <c r="L4023" i="1"/>
  <c r="M4023" i="1" s="1"/>
  <c r="L4024" i="1"/>
  <c r="M4024" i="1" s="1"/>
  <c r="L4025" i="1"/>
  <c r="M4025" i="1" s="1"/>
  <c r="L4026" i="1"/>
  <c r="M4026" i="1" s="1"/>
  <c r="L4027" i="1"/>
  <c r="M4027" i="1" s="1"/>
  <c r="L4028" i="1"/>
  <c r="M4028" i="1" s="1"/>
  <c r="L4029" i="1"/>
  <c r="M4029" i="1" s="1"/>
  <c r="L4030" i="1"/>
  <c r="M4030" i="1" s="1"/>
  <c r="L4031" i="1"/>
  <c r="M4031" i="1" s="1"/>
  <c r="L4032" i="1"/>
  <c r="M4032" i="1" s="1"/>
  <c r="L4033" i="1"/>
  <c r="M4033" i="1" s="1"/>
  <c r="L4034" i="1"/>
  <c r="M4034" i="1" s="1"/>
  <c r="L4035" i="1"/>
  <c r="M4035" i="1" s="1"/>
  <c r="L4036" i="1"/>
  <c r="M4036" i="1" s="1"/>
  <c r="L4037" i="1"/>
  <c r="M4037" i="1" s="1"/>
  <c r="L4038" i="1"/>
  <c r="M4038" i="1" s="1"/>
  <c r="L4039" i="1"/>
  <c r="M4039" i="1" s="1"/>
  <c r="L4040" i="1"/>
  <c r="M4040" i="1" s="1"/>
  <c r="L4041" i="1"/>
  <c r="M4041" i="1" s="1"/>
  <c r="L4042" i="1"/>
  <c r="M4042" i="1" s="1"/>
  <c r="L4043" i="1"/>
  <c r="M4043" i="1" s="1"/>
  <c r="L4044" i="1"/>
  <c r="M4044" i="1" s="1"/>
  <c r="L4045" i="1"/>
  <c r="M4045" i="1" s="1"/>
  <c r="L4046" i="1"/>
  <c r="M4046" i="1" s="1"/>
  <c r="L4047" i="1"/>
  <c r="M4047" i="1" s="1"/>
  <c r="L4048" i="1"/>
  <c r="M4048" i="1" s="1"/>
  <c r="L4049" i="1"/>
  <c r="M4049" i="1" s="1"/>
  <c r="L4050" i="1"/>
  <c r="M4050" i="1" s="1"/>
  <c r="L4051" i="1"/>
  <c r="M4051" i="1" s="1"/>
  <c r="L4052" i="1"/>
  <c r="M4052" i="1" s="1"/>
  <c r="L4053" i="1"/>
  <c r="M4053" i="1" s="1"/>
  <c r="L4054" i="1"/>
  <c r="M4054" i="1" s="1"/>
  <c r="L4055" i="1"/>
  <c r="M4055" i="1" s="1"/>
  <c r="L4056" i="1"/>
  <c r="M4056" i="1" s="1"/>
  <c r="L4057" i="1"/>
  <c r="M4057" i="1" s="1"/>
  <c r="L4058" i="1"/>
  <c r="M4058" i="1" s="1"/>
  <c r="L4059" i="1"/>
  <c r="M4059" i="1" s="1"/>
  <c r="L4060" i="1"/>
  <c r="M4060" i="1" s="1"/>
  <c r="L4061" i="1"/>
  <c r="M4061" i="1" s="1"/>
  <c r="L4062" i="1"/>
  <c r="M4062" i="1" s="1"/>
  <c r="L4063" i="1"/>
  <c r="M4063" i="1" s="1"/>
  <c r="L4064" i="1"/>
  <c r="M4064" i="1" s="1"/>
  <c r="L4065" i="1"/>
  <c r="M4065" i="1" s="1"/>
  <c r="L4066" i="1"/>
  <c r="M4066" i="1" s="1"/>
  <c r="L4067" i="1"/>
  <c r="M4067" i="1" s="1"/>
  <c r="L4068" i="1"/>
  <c r="M4068" i="1" s="1"/>
  <c r="L4069" i="1"/>
  <c r="M4069" i="1" s="1"/>
  <c r="L4070" i="1"/>
  <c r="M4070" i="1" s="1"/>
  <c r="L4071" i="1"/>
  <c r="M4071" i="1" s="1"/>
  <c r="L4072" i="1"/>
  <c r="M4072" i="1" s="1"/>
  <c r="L4073" i="1"/>
  <c r="M4073" i="1" s="1"/>
  <c r="L4074" i="1"/>
  <c r="M4074" i="1" s="1"/>
  <c r="L4075" i="1"/>
  <c r="M4075" i="1" s="1"/>
  <c r="L4076" i="1"/>
  <c r="M4076" i="1" s="1"/>
  <c r="L4077" i="1"/>
  <c r="M4077" i="1" s="1"/>
  <c r="L4078" i="1"/>
  <c r="M4078" i="1" s="1"/>
  <c r="L4079" i="1"/>
  <c r="M4079" i="1" s="1"/>
  <c r="L4080" i="1"/>
  <c r="M4080" i="1" s="1"/>
  <c r="L4081" i="1"/>
  <c r="M4081" i="1" s="1"/>
  <c r="L4082" i="1"/>
  <c r="M4082" i="1" s="1"/>
  <c r="L4083" i="1"/>
  <c r="M4083" i="1" s="1"/>
  <c r="L4084" i="1"/>
  <c r="M4084" i="1" s="1"/>
  <c r="L4085" i="1"/>
  <c r="M4085" i="1" s="1"/>
  <c r="L4086" i="1"/>
  <c r="M4086" i="1" s="1"/>
  <c r="L4087" i="1"/>
  <c r="M4087" i="1" s="1"/>
  <c r="L4088" i="1"/>
  <c r="M4088" i="1" s="1"/>
  <c r="L4089" i="1"/>
  <c r="M4089" i="1" s="1"/>
  <c r="L4090" i="1"/>
  <c r="M4090" i="1" s="1"/>
  <c r="L4091" i="1"/>
  <c r="M4091" i="1" s="1"/>
  <c r="L4092" i="1"/>
  <c r="M4092" i="1" s="1"/>
  <c r="L4093" i="1"/>
  <c r="M4093" i="1" s="1"/>
  <c r="L4094" i="1"/>
  <c r="M4094" i="1" s="1"/>
  <c r="L4095" i="1"/>
  <c r="M4095" i="1" s="1"/>
  <c r="L4096" i="1"/>
  <c r="M4096" i="1" s="1"/>
  <c r="L4097" i="1"/>
  <c r="M4097" i="1" s="1"/>
  <c r="L4098" i="1"/>
  <c r="M4098" i="1" s="1"/>
  <c r="L4099" i="1"/>
  <c r="M4099" i="1" s="1"/>
  <c r="L4100" i="1"/>
  <c r="M4100" i="1" s="1"/>
  <c r="L4101" i="1"/>
  <c r="M4101" i="1" s="1"/>
  <c r="L4102" i="1"/>
  <c r="M4102" i="1" s="1"/>
  <c r="L4103" i="1"/>
  <c r="M4103" i="1" s="1"/>
  <c r="L4104" i="1"/>
  <c r="M4104" i="1" s="1"/>
  <c r="L4105" i="1"/>
  <c r="M4105" i="1" s="1"/>
  <c r="L4106" i="1"/>
  <c r="M4106" i="1" s="1"/>
  <c r="L4107" i="1"/>
  <c r="M4107" i="1" s="1"/>
  <c r="L4108" i="1"/>
  <c r="M4108" i="1" s="1"/>
  <c r="L4109" i="1"/>
  <c r="M4109" i="1" s="1"/>
  <c r="L4110" i="1"/>
  <c r="M4110" i="1" s="1"/>
  <c r="L4111" i="1"/>
  <c r="M4111" i="1" s="1"/>
  <c r="L4112" i="1"/>
  <c r="M4112" i="1" s="1"/>
  <c r="L4113" i="1"/>
  <c r="M4113" i="1" s="1"/>
  <c r="L4114" i="1"/>
  <c r="M4114" i="1" s="1"/>
  <c r="L4115" i="1"/>
  <c r="M4115" i="1" s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G2" i="11" l="1"/>
  <c r="H8" i="11"/>
  <c r="G7" i="11"/>
  <c r="F7" i="11"/>
  <c r="F2" i="11"/>
  <c r="H2" i="11"/>
  <c r="E9" i="11"/>
  <c r="G9" i="11" s="1"/>
  <c r="E5" i="11"/>
  <c r="F5" i="11" s="1"/>
  <c r="E2" i="11"/>
  <c r="E8" i="11"/>
  <c r="F8" i="11" s="1"/>
  <c r="E4" i="11"/>
  <c r="H4" i="11" s="1"/>
  <c r="E11" i="11"/>
  <c r="G11" i="11" s="1"/>
  <c r="E7" i="11"/>
  <c r="H7" i="11" s="1"/>
  <c r="E3" i="11"/>
  <c r="H3" i="11" s="1"/>
  <c r="E10" i="11"/>
  <c r="F10" i="11" s="1"/>
  <c r="E6" i="11"/>
  <c r="G6" i="11" s="1"/>
  <c r="E12" i="11"/>
  <c r="H11" i="11" l="1"/>
  <c r="G8" i="11"/>
  <c r="G3" i="11"/>
  <c r="F6" i="11"/>
  <c r="H10" i="11"/>
  <c r="G4" i="11"/>
  <c r="H5" i="11"/>
  <c r="F9" i="11"/>
  <c r="F11" i="11"/>
  <c r="G10" i="11"/>
  <c r="F4" i="11"/>
  <c r="H9" i="11"/>
  <c r="H6" i="11"/>
  <c r="G5" i="11"/>
  <c r="F3" i="11"/>
  <c r="H12" i="11"/>
  <c r="G12" i="11"/>
  <c r="F12" i="11"/>
</calcChain>
</file>

<file path=xl/sharedStrings.xml><?xml version="1.0" encoding="utf-8"?>
<sst xmlns="http://schemas.openxmlformats.org/spreadsheetml/2006/main" count="36527" uniqueCount="8408">
  <si>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</si>
  <si>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</si>
  <si>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</si>
  <si>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</si>
  <si>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</si>
  <si>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</si>
  <si>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</si>
  <si>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</si>
  <si>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</si>
  <si>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</si>
  <si>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</si>
  <si>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</si>
  <si>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</si>
  <si>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</si>
  <si>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</si>
  <si>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</si>
  <si>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</si>
  <si>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</si>
  <si>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</si>
  <si>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</si>
  <si>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</si>
  <si>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</si>
  <si>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</si>
  <si>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</si>
  <si>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</si>
  <si>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</si>
  <si>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</si>
  <si>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</si>
  <si>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</si>
  <si>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</si>
  <si>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</si>
  <si>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</si>
  <si>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</si>
  <si>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</si>
  <si>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</si>
  <si>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</si>
  <si>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</si>
  <si>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</si>
  <si>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</si>
  <si>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</si>
  <si>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</si>
  <si>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</si>
  <si>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</si>
  <si>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</si>
  <si>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</si>
  <si>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</si>
  <si>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</si>
  <si>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</si>
  <si>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</si>
  <si>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</si>
  <si>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</si>
  <si>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</si>
  <si>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</si>
  <si>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</si>
  <si>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</si>
  <si>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</si>
  <si>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</si>
  <si>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</si>
  <si>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</si>
  <si>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</si>
  <si>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</si>
  <si>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</si>
  <si>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</si>
  <si>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</si>
  <si>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</si>
  <si>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</si>
  <si>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</si>
  <si>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</si>
  <si>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</si>
  <si>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</si>
  <si>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</si>
  <si>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</si>
  <si>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</si>
  <si>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</si>
  <si>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</si>
  <si>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</si>
  <si>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</si>
  <si>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</si>
  <si>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</si>
  <si>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</si>
  <si>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</si>
  <si>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</si>
  <si>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</si>
  <si>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</si>
  <si>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</si>
  <si>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</si>
  <si>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</si>
  <si>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</si>
  <si>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</si>
  <si>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</si>
  <si>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</si>
  <si>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</si>
  <si>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</si>
  <si>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</si>
  <si>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</si>
  <si>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</si>
  <si>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</si>
  <si>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</si>
  <si>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</si>
  <si>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</si>
  <si>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</si>
  <si>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</si>
  <si>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</si>
  <si>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</si>
  <si>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</si>
  <si>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</si>
  <si>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</si>
  <si>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</si>
  <si>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</si>
  <si>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</si>
  <si>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</si>
  <si>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</si>
  <si>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</si>
  <si>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</si>
  <si>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</si>
  <si>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</si>
  <si>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</si>
  <si>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</si>
  <si>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</si>
  <si>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</si>
  <si>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</si>
  <si>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</si>
  <si>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</si>
  <si>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</si>
  <si>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</si>
  <si>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</si>
  <si>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</si>
  <si>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</si>
  <si>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</si>
  <si>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</si>
  <si>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</si>
  <si>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</si>
  <si>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</si>
  <si>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</si>
  <si>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</si>
  <si>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</si>
  <si>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</si>
  <si>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</si>
  <si>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</si>
  <si>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</si>
  <si>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</si>
  <si>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</si>
  <si>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</si>
  <si>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</si>
  <si>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</si>
  <si>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</si>
  <si>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</si>
  <si>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</si>
  <si>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</si>
  <si>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</si>
  <si>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</si>
  <si>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</si>
  <si>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</si>
  <si>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</si>
  <si>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</si>
  <si>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</si>
  <si>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</si>
  <si>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</si>
  <si>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</si>
  <si>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</si>
  <si>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</si>
  <si>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</si>
  <si>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</si>
  <si>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</si>
  <si>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</si>
  <si>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</si>
  <si>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</si>
  <si>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</si>
  <si>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</si>
  <si>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</si>
  <si>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</si>
  <si>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</si>
  <si>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</si>
  <si>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</si>
  <si>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</si>
  <si>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</si>
  <si>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</si>
  <si>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</si>
  <si>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</si>
  <si>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</si>
  <si>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</si>
  <si>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</si>
  <si>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</si>
  <si>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</si>
  <si>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</si>
  <si>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</si>
  <si>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</si>
  <si>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</si>
  <si>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</si>
  <si>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</si>
  <si>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</si>
  <si>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</si>
  <si>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</si>
  <si>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</si>
  <si>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</si>
  <si>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</si>
  <si>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</si>
  <si>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</si>
  <si>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</si>
  <si>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</si>
  <si>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</si>
  <si>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</si>
  <si>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</si>
  <si>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</si>
  <si>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</si>
  <si>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</si>
  <si>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</si>
  <si>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</si>
  <si>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</si>
  <si>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</si>
  <si>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</si>
  <si>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</si>
  <si>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</si>
  <si>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</si>
  <si>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</si>
  <si>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</si>
  <si>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</si>
  <si>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</si>
  <si>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</si>
  <si>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</si>
  <si>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</si>
  <si>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</si>
  <si>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</si>
  <si>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</si>
  <si>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</si>
  <si>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</si>
  <si>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</si>
  <si>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</si>
  <si>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</si>
  <si>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</si>
  <si>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</si>
  <si>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</si>
  <si>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</si>
  <si>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</si>
  <si>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</si>
  <si>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</si>
  <si>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</si>
  <si>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</si>
  <si>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</si>
  <si>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</si>
  <si>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</si>
  <si>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</si>
  <si>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</si>
  <si>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</si>
  <si>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</si>
  <si>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</si>
  <si>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</si>
  <si>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</si>
  <si>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</si>
  <si>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</si>
  <si>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</si>
  <si>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</si>
  <si>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</si>
  <si>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</si>
  <si>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</si>
  <si>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</si>
  <si>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</si>
  <si>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</si>
  <si>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</si>
  <si>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</si>
  <si>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</si>
  <si>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</si>
  <si>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</si>
  <si>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</si>
  <si>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</si>
  <si>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</si>
  <si>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</si>
  <si>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</si>
  <si>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</si>
  <si>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</si>
  <si>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</si>
  <si>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</si>
  <si>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</si>
  <si>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</si>
  <si>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</si>
  <si>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</si>
  <si>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</si>
  <si>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</si>
  <si>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</si>
  <si>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</si>
  <si>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</si>
  <si>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</si>
  <si>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</si>
  <si>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</si>
  <si>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</si>
  <si>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</si>
  <si>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</si>
  <si>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</si>
  <si>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</si>
  <si>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</si>
  <si>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</si>
  <si>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</si>
  <si>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</si>
  <si>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</si>
  <si>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</si>
  <si>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</si>
  <si>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</si>
  <si>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</si>
  <si>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</si>
  <si>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</si>
  <si>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</si>
  <si>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</si>
  <si>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</si>
  <si>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</si>
  <si>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</si>
  <si>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</si>
  <si>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</si>
  <si>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</si>
  <si>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</si>
  <si>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</si>
  <si>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</si>
  <si>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</si>
  <si>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</si>
  <si>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</si>
  <si>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</si>
  <si>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</si>
  <si>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</si>
  <si>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</si>
  <si>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</si>
  <si>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</si>
  <si>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</si>
  <si>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</si>
  <si>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</si>
  <si>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</si>
  <si>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</si>
  <si>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</si>
  <si>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</si>
  <si>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</si>
  <si>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</si>
  <si>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</si>
  <si>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</si>
  <si>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</si>
  <si>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</si>
  <si>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</si>
  <si>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</si>
  <si>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</si>
  <si>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</si>
  <si>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</si>
  <si>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</si>
  <si>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</si>
  <si>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</si>
  <si>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</si>
  <si>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</si>
  <si>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</si>
  <si>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</si>
  <si>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</si>
  <si>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</si>
  <si>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</si>
  <si>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</si>
  <si>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</si>
  <si>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</si>
  <si>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</si>
  <si>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</si>
  <si>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</si>
  <si>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</si>
  <si>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</si>
  <si>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</si>
  <si>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</si>
  <si>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</si>
  <si>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</si>
  <si>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</si>
  <si>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</si>
  <si>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</si>
  <si>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</si>
  <si>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</si>
  <si>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</si>
  <si>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</si>
  <si>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</si>
  <si>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</si>
  <si>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</si>
  <si>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</si>
  <si>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</si>
  <si>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</si>
  <si>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</si>
  <si>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</si>
  <si>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</si>
  <si>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</si>
  <si>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</si>
  <si>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</si>
  <si>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</si>
  <si>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</si>
  <si>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</si>
  <si>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</si>
  <si>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</si>
  <si>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</si>
  <si>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</si>
  <si>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</si>
  <si>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</si>
  <si>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</si>
  <si>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</si>
  <si>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</si>
  <si>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</si>
  <si>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</si>
  <si>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</si>
  <si>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</si>
  <si>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</si>
  <si>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</si>
  <si>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</si>
  <si>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</si>
  <si>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</si>
  <si>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</si>
  <si>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</si>
  <si>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</si>
  <si>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</si>
  <si>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</si>
  <si>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</si>
  <si>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</si>
  <si>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</si>
  <si>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</si>
  <si>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</si>
  <si>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</si>
  <si>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</si>
  <si>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</si>
  <si>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</si>
  <si>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</si>
  <si>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</si>
  <si>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</si>
  <si>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</si>
  <si>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</si>
  <si>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</si>
  <si>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</si>
  <si>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</si>
  <si>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</si>
  <si>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</si>
  <si>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</si>
  <si>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</si>
  <si>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</si>
  <si>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</si>
  <si>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</si>
  <si>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</si>
  <si>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</si>
  <si>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</si>
  <si>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</si>
  <si>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</si>
  <si>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</si>
  <si>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</si>
  <si>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</si>
  <si>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</si>
  <si>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</si>
  <si>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</si>
  <si>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</si>
  <si>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</si>
  <si>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</si>
  <si>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</si>
  <si>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</si>
  <si>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</si>
  <si>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</si>
  <si>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</si>
  <si>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</si>
  <si>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</si>
  <si>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</si>
  <si>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</si>
  <si>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</si>
  <si>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</si>
  <si>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</si>
  <si>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</si>
  <si>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</si>
  <si>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</si>
  <si>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</si>
  <si>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</si>
  <si>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</si>
  <si>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</si>
  <si>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</si>
  <si>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</si>
  <si>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</si>
  <si>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</si>
  <si>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</si>
  <si>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</si>
  <si>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</si>
  <si>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</si>
  <si>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</si>
  <si>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</si>
  <si>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</si>
  <si>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</si>
  <si>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</si>
  <si>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</si>
  <si>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</si>
  <si>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</si>
  <si>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</si>
  <si>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</si>
  <si>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</si>
  <si>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</si>
  <si>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</si>
  <si>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</si>
  <si>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</si>
  <si>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</si>
  <si>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</si>
  <si>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</si>
  <si>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</si>
  <si>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</si>
  <si>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</si>
  <si>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</si>
  <si>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</si>
  <si>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</si>
  <si>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</si>
  <si>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</si>
  <si>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</si>
  <si>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</si>
  <si>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</si>
  <si>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</si>
  <si>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</si>
  <si>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</si>
  <si>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</si>
  <si>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</si>
  <si>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</si>
  <si>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</si>
  <si>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</si>
  <si>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</si>
  <si>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</si>
  <si>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</si>
  <si>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</si>
  <si>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</si>
  <si>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</si>
  <si>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</si>
  <si>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</si>
  <si>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</si>
  <si>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</si>
  <si>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</si>
  <si>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</si>
  <si>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</si>
  <si>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</si>
  <si>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</si>
  <si>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</si>
  <si>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</si>
  <si>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</si>
  <si>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</si>
  <si>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</si>
  <si>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</si>
  <si>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</si>
  <si>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</si>
  <si>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</si>
  <si>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</si>
  <si>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</si>
  <si>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</si>
  <si>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</si>
  <si>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</si>
  <si>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</si>
  <si>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</si>
  <si>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</si>
  <si>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</si>
  <si>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</si>
  <si>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</si>
  <si>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</si>
  <si>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</si>
  <si>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</si>
  <si>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</si>
  <si>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</si>
  <si>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</si>
  <si>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</si>
  <si>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</si>
  <si>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</si>
  <si>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</si>
  <si>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</si>
  <si>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</si>
  <si>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</si>
  <si>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</si>
  <si>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</si>
  <si>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</si>
  <si>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</si>
  <si>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</si>
  <si>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</si>
  <si>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</si>
  <si>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</si>
  <si>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</si>
  <si>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</si>
  <si>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</si>
  <si>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</si>
  <si>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</si>
  <si>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</si>
  <si>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</si>
  <si>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</si>
  <si>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</si>
  <si>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</si>
  <si>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</si>
  <si>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</si>
  <si>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</si>
  <si>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</si>
  <si>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</si>
  <si>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</si>
  <si>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</si>
  <si>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</si>
  <si>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</si>
  <si>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</si>
  <si>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</si>
  <si>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</si>
  <si>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</si>
  <si>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</si>
  <si>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</si>
  <si>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</si>
  <si>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</si>
  <si>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</si>
  <si>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</si>
  <si>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</si>
  <si>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</si>
  <si>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</si>
  <si>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</si>
  <si>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</si>
  <si>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</si>
  <si>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</si>
  <si>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</si>
  <si>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</si>
  <si>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</si>
  <si>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</si>
  <si>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</si>
  <si>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</si>
  <si>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</si>
  <si>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</si>
  <si>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</si>
  <si>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</si>
  <si>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</si>
  <si>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</si>
  <si>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</si>
  <si>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</si>
  <si>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</si>
  <si>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</si>
  <si>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</si>
  <si>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</si>
  <si>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</si>
  <si>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</si>
  <si>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</si>
  <si>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</si>
  <si>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</si>
  <si>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</si>
  <si>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</si>
  <si>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</si>
  <si>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</si>
  <si>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</si>
  <si>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</si>
  <si>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</si>
  <si>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</si>
  <si>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</si>
  <si>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</si>
  <si>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</si>
  <si>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</si>
  <si>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</si>
  <si>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</si>
  <si>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</si>
  <si>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</si>
  <si>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</si>
  <si>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</si>
  <si>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</si>
  <si>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</si>
  <si>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</si>
  <si>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</si>
  <si>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</si>
  <si>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</si>
  <si>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</si>
  <si>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</si>
  <si>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</si>
  <si>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</si>
  <si>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</si>
  <si>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</si>
  <si>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</si>
  <si>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</si>
  <si>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</si>
  <si>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</si>
  <si>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</si>
  <si>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</si>
  <si>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</si>
  <si>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</si>
  <si>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</si>
  <si>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</si>
  <si>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</si>
  <si>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</si>
  <si>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</si>
  <si>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</si>
  <si>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</si>
  <si>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</si>
  <si>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</si>
  <si>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</si>
  <si>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</si>
  <si>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</si>
  <si>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</si>
  <si>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</si>
  <si>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</si>
  <si>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</si>
  <si>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</si>
  <si>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</si>
  <si>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</si>
  <si>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</si>
  <si>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</si>
  <si>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</si>
  <si>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</si>
  <si>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</si>
  <si>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</si>
  <si>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</si>
  <si>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</si>
  <si>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</si>
  <si>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</si>
  <si>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</si>
  <si>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</si>
  <si>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</si>
  <si>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</si>
  <si>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</si>
  <si>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</si>
  <si>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</si>
  <si>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</si>
  <si>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</si>
  <si>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</si>
  <si>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</si>
  <si>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</si>
  <si>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</si>
  <si>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</si>
  <si>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</si>
  <si>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</si>
  <si>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</si>
  <si>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</si>
  <si>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</si>
  <si>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</si>
  <si>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</si>
  <si>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</si>
  <si>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</si>
  <si>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</si>
  <si>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</si>
  <si>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</si>
  <si>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</si>
  <si>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</si>
  <si>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</si>
  <si>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</si>
  <si>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</si>
  <si>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</si>
  <si>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</si>
  <si>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</si>
  <si>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</si>
  <si>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</si>
  <si>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</si>
  <si>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</si>
  <si>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</si>
  <si>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</si>
  <si>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</si>
  <si>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</si>
  <si>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</si>
  <si>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</si>
  <si>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</si>
  <si>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</si>
  <si>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</si>
  <si>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</si>
  <si>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</si>
  <si>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</si>
  <si>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</si>
  <si>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</si>
  <si>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</si>
  <si>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</si>
  <si>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</si>
  <si>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</si>
  <si>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</si>
  <si>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</si>
  <si>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</si>
  <si>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</si>
  <si>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</si>
  <si>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</si>
  <si>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</si>
  <si>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</si>
  <si>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</si>
  <si>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</si>
  <si>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</si>
  <si>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</si>
  <si>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</si>
  <si>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</si>
  <si>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</si>
  <si>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</si>
  <si>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</si>
  <si>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</si>
  <si>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</si>
  <si>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</si>
  <si>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</si>
  <si>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</si>
  <si>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</si>
  <si>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</si>
  <si>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</si>
  <si>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</si>
  <si>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</si>
  <si>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</si>
  <si>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</si>
  <si>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</si>
  <si>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</si>
  <si>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</si>
  <si>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</si>
  <si>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</si>
  <si>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</si>
  <si>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</si>
  <si>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</si>
  <si>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</si>
  <si>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</si>
  <si>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</si>
  <si>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</si>
  <si>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</si>
  <si>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</si>
  <si>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</si>
  <si>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</si>
  <si>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</si>
  <si>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</si>
  <si>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</si>
  <si>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</si>
  <si>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</si>
  <si>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</si>
  <si>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</si>
  <si>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</si>
  <si>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</si>
  <si>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</si>
  <si>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</si>
  <si>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</si>
  <si>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</si>
  <si>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</si>
  <si>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</si>
  <si>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</si>
  <si>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</si>
  <si>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</si>
  <si>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</si>
  <si>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</si>
  <si>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</si>
  <si>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</si>
  <si>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</si>
  <si>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</si>
  <si>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</si>
  <si>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</si>
  <si>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</si>
  <si>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</si>
  <si>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</si>
  <si>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</si>
  <si>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</si>
  <si>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</si>
  <si>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</si>
  <si>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</si>
  <si>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</si>
  <si>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</si>
  <si>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</si>
  <si>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</si>
  <si>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</si>
  <si>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</si>
  <si>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</si>
  <si>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</si>
  <si>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</si>
  <si>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</si>
  <si>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</si>
  <si>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</si>
  <si>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</si>
  <si>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</si>
  <si>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</si>
  <si>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</si>
  <si>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</si>
  <si>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</si>
  <si>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</si>
  <si>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</si>
  <si>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</si>
  <si>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</si>
  <si>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</si>
  <si>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</si>
  <si>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</si>
  <si>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</si>
  <si>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</si>
  <si>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</si>
  <si>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</si>
  <si>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</si>
  <si>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</si>
  <si>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</si>
  <si>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</si>
  <si>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</si>
  <si>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</si>
  <si>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</si>
  <si>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</si>
  <si>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</si>
  <si>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</si>
  <si>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</si>
  <si>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</si>
  <si>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</si>
  <si>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</si>
  <si>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</si>
  <si>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</si>
  <si>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</si>
  <si>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</si>
  <si>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</si>
  <si>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</si>
  <si>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</si>
  <si>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</si>
  <si>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</si>
  <si>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</si>
  <si>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</si>
  <si>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</si>
  <si>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</si>
  <si>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</si>
  <si>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</si>
  <si>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</si>
  <si>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</si>
  <si>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</si>
  <si>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</si>
  <si>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</si>
  <si>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</si>
  <si>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</si>
  <si>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</si>
  <si>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</si>
  <si>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</si>
  <si>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</si>
  <si>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</si>
  <si>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</si>
  <si>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</si>
  <si>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</si>
  <si>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</si>
  <si>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</si>
  <si>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</si>
  <si>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</si>
  <si>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</si>
  <si>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</si>
  <si>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</si>
  <si>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</si>
  <si>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</si>
  <si>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</si>
  <si>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</si>
  <si>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</si>
  <si>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</si>
  <si>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</si>
  <si>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</si>
  <si>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</si>
  <si>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</si>
  <si>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</si>
  <si>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</si>
  <si>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</si>
  <si>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</si>
  <si>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</si>
  <si>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</si>
  <si>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</si>
  <si>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</si>
  <si>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</si>
  <si>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</si>
  <si>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</si>
  <si>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</si>
  <si>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</si>
  <si>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</si>
  <si>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</si>
  <si>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</si>
  <si>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</si>
  <si>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</si>
  <si>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</si>
  <si>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</si>
  <si>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</si>
  <si>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</si>
  <si>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</si>
  <si>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</si>
  <si>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</si>
  <si>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</si>
  <si>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</si>
  <si>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</si>
  <si>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</si>
  <si>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</si>
  <si>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</si>
  <si>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</si>
  <si>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</si>
  <si>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</si>
  <si>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</si>
  <si>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</si>
  <si>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</si>
  <si>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</si>
  <si>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</si>
  <si>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</si>
  <si>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</si>
  <si>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</si>
  <si>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</si>
  <si>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</si>
  <si>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</si>
  <si>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</si>
  <si>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</si>
  <si>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</si>
  <si>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</si>
  <si>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</si>
  <si>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</si>
  <si>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</si>
  <si>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</si>
  <si>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</si>
  <si>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</si>
  <si>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</si>
  <si>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</si>
  <si>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</si>
  <si>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</si>
  <si>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</si>
  <si>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</si>
  <si>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</si>
  <si>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</si>
  <si>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</si>
  <si>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</si>
  <si>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</si>
  <si>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</si>
  <si>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</si>
  <si>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</si>
  <si>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</si>
  <si>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</si>
  <si>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</si>
  <si>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</si>
  <si>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</si>
  <si>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</si>
  <si>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</si>
  <si>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</si>
  <si>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</si>
  <si>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</si>
  <si>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</si>
  <si>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</si>
  <si>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</si>
  <si>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</si>
  <si>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</si>
  <si>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</si>
  <si>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</si>
  <si>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</si>
  <si>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</si>
  <si>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</si>
  <si>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</si>
  <si>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</si>
  <si>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</si>
  <si>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</si>
  <si>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</si>
  <si>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</si>
  <si>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</si>
  <si>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</si>
  <si>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</si>
  <si>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</si>
  <si>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</si>
  <si>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</si>
  <si>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</si>
  <si>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</si>
  <si>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</si>
  <si>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</si>
  <si>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</si>
  <si>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</si>
  <si>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</si>
  <si>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</si>
  <si>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</si>
  <si>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</si>
  <si>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</si>
  <si>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</si>
  <si>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</si>
  <si>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</si>
  <si>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</si>
  <si>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</si>
  <si>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</si>
  <si>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</si>
  <si>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</si>
  <si>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</si>
  <si>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</si>
  <si>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</si>
  <si>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</si>
  <si>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</si>
  <si>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</si>
  <si>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</si>
  <si>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</si>
  <si>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</si>
  <si>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</si>
  <si>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</si>
  <si>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</si>
  <si>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</si>
  <si>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</si>
  <si>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</si>
  <si>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</si>
  <si>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</si>
  <si>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</si>
  <si>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</si>
  <si>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</si>
  <si>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</si>
  <si>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</si>
  <si>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</si>
  <si>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</si>
  <si>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</si>
  <si>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</si>
  <si>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</si>
  <si>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</si>
  <si>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</si>
  <si>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</si>
  <si>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</si>
  <si>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</si>
  <si>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</si>
  <si>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</si>
  <si>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</si>
  <si>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</si>
  <si>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</si>
  <si>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</si>
  <si>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</si>
  <si>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</si>
  <si>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</si>
  <si>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</si>
  <si>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</si>
  <si>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</si>
  <si>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</si>
  <si>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</si>
  <si>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</si>
  <si>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</si>
  <si>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</si>
  <si>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</si>
  <si>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</si>
  <si>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</si>
  <si>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</si>
  <si>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</si>
  <si>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</si>
  <si>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</si>
  <si>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</si>
  <si>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</si>
  <si>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</si>
  <si>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</si>
  <si>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</si>
  <si>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</si>
  <si>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</si>
  <si>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</si>
  <si>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</si>
  <si>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</si>
  <si>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</si>
  <si>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</si>
  <si>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</si>
  <si>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</si>
  <si>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</si>
  <si>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</si>
  <si>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</si>
  <si>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</si>
  <si>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</si>
  <si>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</si>
  <si>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</si>
  <si>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</si>
  <si>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</si>
  <si>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</si>
  <si>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</si>
  <si>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</si>
  <si>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</si>
  <si>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</si>
  <si>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</si>
  <si>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</si>
  <si>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</si>
  <si>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</si>
  <si>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</si>
  <si>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</si>
  <si>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</si>
  <si>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</si>
  <si>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</si>
  <si>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</si>
  <si>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</si>
  <si>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</si>
  <si>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</si>
  <si>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</si>
  <si>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</si>
  <si>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</si>
  <si>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</si>
  <si>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</si>
  <si>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</si>
  <si>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</si>
  <si>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</si>
  <si>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</si>
  <si>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</si>
  <si>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</si>
  <si>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</si>
  <si>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</si>
  <si>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</si>
  <si>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</si>
  <si>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</si>
  <si>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</si>
  <si>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</si>
  <si>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</si>
  <si>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</si>
  <si>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</si>
  <si>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</si>
  <si>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</si>
  <si>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</si>
  <si>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</si>
  <si>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</si>
  <si>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</si>
  <si>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</si>
  <si>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</si>
  <si>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</si>
  <si>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</si>
  <si>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</si>
  <si>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</si>
  <si>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</si>
  <si>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</si>
  <si>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</si>
  <si>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</si>
  <si>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</si>
  <si>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</si>
  <si>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</si>
  <si>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</si>
  <si>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</si>
  <si>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</si>
  <si>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</si>
  <si>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</si>
  <si>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</si>
  <si>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</si>
  <si>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</si>
  <si>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</si>
  <si>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</si>
  <si>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</si>
  <si>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</si>
  <si>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</si>
  <si>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</si>
  <si>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</si>
  <si>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</si>
  <si>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</si>
  <si>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</si>
  <si>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</si>
  <si>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</si>
  <si>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</si>
  <si>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</si>
  <si>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</si>
  <si>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</si>
  <si>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</si>
  <si>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</si>
  <si>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</si>
  <si>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</si>
  <si>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</si>
  <si>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</si>
  <si>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</si>
  <si>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</si>
  <si>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</si>
  <si>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</si>
  <si>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</si>
  <si>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</si>
  <si>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</si>
  <si>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</si>
  <si>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</si>
  <si>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</si>
  <si>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</si>
  <si>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</si>
  <si>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</si>
  <si>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</si>
  <si>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</si>
  <si>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</si>
  <si>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</si>
  <si>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</si>
  <si>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</si>
  <si>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</si>
  <si>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</si>
  <si>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</si>
  <si>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</si>
  <si>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</si>
  <si>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</si>
  <si>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</si>
  <si>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</si>
  <si>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</si>
  <si>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</si>
  <si>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</si>
  <si>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</si>
  <si>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</si>
  <si>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</si>
  <si>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</si>
  <si>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</si>
  <si>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</si>
  <si>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</si>
  <si>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</si>
  <si>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</si>
  <si>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</si>
  <si>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</si>
  <si>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</si>
  <si>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</si>
  <si>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</si>
  <si>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</si>
  <si>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</si>
  <si>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</si>
  <si>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</si>
  <si>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</si>
  <si>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</si>
  <si>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</si>
  <si>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</si>
  <si>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</si>
  <si>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</si>
  <si>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</si>
  <si>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</si>
  <si>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</si>
  <si>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</si>
  <si>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</si>
  <si>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</si>
  <si>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</si>
  <si>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</si>
  <si>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</si>
  <si>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</si>
  <si>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</si>
  <si>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</si>
  <si>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</si>
  <si>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</si>
  <si>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</si>
  <si>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</si>
  <si>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</si>
  <si>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</si>
  <si>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</si>
  <si>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</si>
  <si>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</si>
  <si>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</si>
  <si>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</si>
  <si>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</si>
  <si>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</si>
  <si>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</si>
  <si>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</si>
  <si>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</si>
  <si>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</si>
  <si>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</si>
  <si>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</si>
  <si>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</si>
  <si>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</si>
  <si>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</si>
  <si>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</si>
  <si>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</si>
  <si>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</si>
  <si>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</si>
  <si>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</si>
  <si>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</si>
  <si>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</si>
  <si>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</si>
  <si>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</si>
  <si>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</si>
  <si>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</si>
  <si>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</si>
  <si>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</si>
  <si>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</si>
  <si>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</si>
  <si>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</si>
  <si>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</si>
  <si>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</si>
  <si>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</si>
  <si>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</si>
  <si>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</si>
  <si>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</si>
  <si>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</si>
  <si>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</si>
  <si>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</si>
  <si>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</si>
  <si>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</si>
  <si>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</si>
  <si>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</si>
  <si>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</si>
  <si>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</si>
  <si>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</si>
  <si>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</si>
  <si>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</si>
  <si>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</si>
  <si>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</si>
  <si>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</si>
  <si>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</si>
  <si>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</si>
  <si>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</si>
  <si>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</si>
  <si>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</si>
  <si>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</si>
  <si>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</si>
  <si>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</si>
  <si>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</si>
  <si>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</si>
  <si>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</si>
  <si>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</si>
  <si>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</si>
  <si>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</si>
  <si>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</si>
  <si>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</si>
  <si>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</si>
  <si>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</si>
  <si>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</si>
  <si>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</si>
  <si>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</si>
  <si>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</si>
  <si>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</si>
  <si>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</si>
  <si>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</si>
  <si>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</si>
  <si>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</si>
  <si>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</si>
  <si>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</si>
  <si>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</si>
  <si>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</si>
  <si>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</si>
  <si>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</si>
  <si>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</si>
  <si>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</si>
  <si>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</si>
  <si>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</si>
  <si>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</si>
  <si>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</si>
  <si>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</si>
  <si>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</si>
  <si>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</si>
  <si>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</si>
  <si>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</si>
  <si>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</si>
  <si>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</si>
  <si>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</si>
  <si>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</si>
  <si>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</si>
  <si>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</si>
  <si>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</si>
  <si>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</si>
  <si>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</si>
  <si>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</si>
  <si>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</si>
  <si>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</si>
  <si>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</si>
  <si>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</si>
  <si>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</si>
  <si>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</si>
  <si>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</si>
  <si>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</si>
  <si>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</si>
  <si>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</si>
  <si>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</si>
  <si>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</si>
  <si>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</si>
  <si>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</si>
  <si>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</si>
  <si>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</si>
  <si>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</si>
  <si>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</si>
  <si>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</si>
  <si>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</si>
  <si>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</si>
  <si>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</si>
  <si>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</si>
  <si>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</si>
  <si>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</si>
  <si>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</si>
  <si>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</si>
  <si>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</si>
  <si>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</si>
  <si>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</si>
  <si>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</si>
  <si>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</si>
  <si>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</si>
  <si>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</si>
  <si>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</si>
  <si>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</si>
  <si>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</si>
  <si>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</si>
  <si>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</si>
  <si>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</si>
  <si>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</si>
  <si>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</si>
  <si>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</si>
  <si>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</si>
  <si>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</si>
  <si>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</si>
  <si>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</si>
  <si>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</si>
  <si>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</si>
  <si>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</si>
  <si>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</si>
  <si>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</si>
  <si>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</si>
  <si>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</si>
  <si>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</si>
  <si>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</si>
  <si>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</si>
  <si>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</si>
  <si>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</si>
  <si>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</si>
  <si>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</si>
  <si>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</si>
  <si>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</si>
  <si>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</si>
  <si>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</si>
  <si>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</si>
  <si>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</si>
  <si>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</si>
  <si>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</si>
  <si>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</si>
  <si>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</si>
  <si>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</si>
  <si>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</si>
  <si>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</si>
  <si>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</si>
  <si>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</si>
  <si>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</si>
  <si>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</si>
  <si>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</si>
  <si>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</si>
  <si>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</si>
  <si>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</si>
  <si>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</si>
  <si>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</si>
  <si>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</si>
  <si>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</si>
  <si>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</si>
  <si>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</si>
  <si>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</si>
  <si>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</si>
  <si>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</si>
  <si>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</si>
  <si>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</si>
  <si>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</si>
  <si>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</si>
  <si>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</si>
  <si>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</si>
  <si>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</si>
  <si>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</si>
  <si>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</si>
  <si>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</si>
  <si>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</si>
  <si>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</si>
  <si>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</si>
  <si>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</si>
  <si>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</si>
  <si>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</si>
  <si>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</si>
  <si>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</si>
  <si>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</si>
  <si>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</si>
  <si>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</si>
  <si>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</si>
  <si>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</si>
  <si>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</si>
  <si>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</si>
  <si>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</si>
  <si>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</si>
  <si>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</si>
  <si>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</si>
  <si>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</si>
  <si>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</si>
  <si>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</si>
  <si>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</si>
  <si>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</si>
  <si>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</si>
  <si>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</si>
  <si>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</si>
  <si>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</si>
  <si>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</si>
  <si>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</si>
  <si>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</si>
  <si>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</si>
  <si>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</si>
  <si>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</si>
  <si>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</si>
  <si>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</si>
  <si>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</si>
  <si>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</si>
  <si>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</si>
  <si>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</si>
  <si>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</si>
  <si>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</si>
  <si>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</si>
  <si>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</si>
  <si>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</si>
  <si>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</si>
  <si>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</si>
  <si>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</si>
  <si>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</si>
  <si>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</si>
  <si>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</si>
  <si>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</si>
  <si>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</si>
  <si>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</si>
  <si>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</si>
  <si>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</si>
  <si>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</si>
  <si>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</si>
  <si>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</si>
  <si>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</si>
  <si>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</si>
  <si>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</si>
  <si>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</si>
  <si>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</si>
  <si>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</si>
  <si>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</si>
  <si>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</si>
  <si>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</si>
  <si>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</si>
  <si>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</si>
  <si>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</si>
  <si>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</si>
  <si>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</si>
  <si>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</si>
  <si>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</si>
  <si>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</si>
  <si>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</si>
  <si>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</si>
  <si>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</si>
  <si>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</si>
  <si>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</si>
  <si>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</si>
  <si>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</si>
  <si>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</si>
  <si>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</si>
  <si>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</si>
  <si>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</si>
  <si>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</si>
  <si>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</si>
  <si>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</si>
  <si>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</si>
  <si>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</si>
  <si>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</si>
  <si>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</si>
  <si>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</si>
  <si>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</si>
  <si>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</si>
  <si>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</si>
  <si>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</si>
  <si>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</si>
  <si>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</si>
  <si>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</si>
  <si>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</si>
  <si>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</si>
  <si>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</si>
  <si>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</si>
  <si>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</si>
  <si>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</si>
  <si>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</si>
  <si>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</si>
  <si>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</si>
  <si>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</si>
  <si>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</si>
  <si>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</si>
  <si>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</si>
  <si>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</si>
  <si>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</si>
  <si>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</si>
  <si>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</si>
  <si>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</si>
  <si>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</si>
  <si>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</si>
  <si>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</si>
  <si>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</si>
  <si>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</si>
  <si>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</si>
  <si>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</si>
  <si>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</si>
  <si>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</si>
  <si>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</si>
  <si>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</si>
  <si>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</si>
  <si>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</si>
  <si>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</si>
  <si>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</si>
  <si>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</si>
  <si>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</si>
  <si>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</si>
  <si>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</si>
  <si>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</si>
  <si>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</si>
  <si>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</si>
  <si>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</si>
  <si>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</si>
  <si>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</si>
  <si>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</si>
  <si>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</si>
  <si>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</si>
  <si>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</si>
  <si>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</si>
  <si>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</si>
  <si>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</si>
  <si>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</si>
  <si>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</si>
  <si>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</si>
  <si>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</si>
  <si>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</si>
  <si>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</si>
  <si>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</si>
  <si>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</si>
  <si>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</si>
  <si>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</si>
  <si>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</si>
  <si>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</si>
  <si>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</si>
  <si>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</si>
  <si>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</si>
  <si>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</si>
  <si>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</si>
  <si>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</si>
  <si>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</si>
  <si>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</si>
  <si>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</si>
  <si>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</si>
  <si>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</si>
  <si>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</si>
  <si>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</si>
  <si>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</si>
  <si>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</si>
  <si>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</si>
  <si>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</si>
  <si>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</si>
  <si>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</si>
  <si>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</si>
  <si>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</si>
  <si>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</si>
  <si>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</si>
  <si>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</si>
  <si>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</si>
  <si>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</si>
  <si>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</si>
  <si>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</si>
  <si>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</si>
  <si>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</si>
  <si>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</si>
  <si>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</si>
  <si>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</si>
  <si>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</si>
  <si>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</si>
  <si>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</si>
  <si>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</si>
  <si>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</si>
  <si>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</si>
  <si>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</si>
  <si>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</si>
  <si>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</si>
  <si>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</si>
  <si>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</si>
  <si>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</si>
  <si>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</si>
  <si>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</si>
  <si>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</si>
  <si>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</si>
  <si>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</si>
  <si>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</si>
  <si>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</si>
  <si>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</si>
  <si>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</si>
  <si>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</si>
  <si>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</si>
  <si>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</si>
  <si>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</si>
  <si>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</si>
  <si>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</si>
  <si>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</si>
  <si>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</si>
  <si>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</si>
  <si>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</si>
  <si>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</si>
  <si>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</si>
  <si>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</si>
  <si>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</si>
  <si>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</si>
  <si>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</si>
  <si>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</si>
  <si>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</si>
  <si>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</si>
  <si>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</si>
  <si>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</si>
  <si>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</si>
  <si>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</si>
  <si>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</si>
  <si>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</si>
  <si>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</si>
  <si>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</si>
  <si>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</si>
  <si>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</si>
  <si>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</si>
  <si>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</si>
  <si>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</si>
  <si>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</si>
  <si>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</si>
  <si>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</si>
  <si>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</si>
  <si>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</si>
  <si>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</si>
  <si>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</si>
  <si>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</si>
  <si>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</si>
  <si>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</si>
  <si>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</si>
  <si>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</si>
  <si>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</si>
  <si>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</si>
  <si>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</si>
  <si>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</si>
  <si>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</si>
  <si>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</si>
  <si>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</si>
  <si>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</si>
  <si>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</si>
  <si>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</si>
  <si>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</si>
  <si>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</si>
  <si>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</si>
  <si>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</si>
  <si>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</si>
  <si>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</si>
  <si>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</si>
  <si>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</si>
  <si>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</si>
  <si>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</si>
  <si>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</si>
  <si>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</si>
  <si>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</si>
  <si>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</si>
  <si>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</si>
  <si>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</si>
  <si>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</si>
  <si>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</si>
  <si>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</si>
  <si>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</si>
  <si>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</si>
  <si>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</si>
  <si>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</si>
  <si>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</si>
  <si>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</si>
  <si>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</si>
  <si>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</si>
  <si>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</si>
  <si>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</si>
  <si>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</si>
  <si>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</si>
  <si>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</si>
  <si>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</si>
  <si>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</si>
  <si>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</si>
  <si>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</si>
  <si>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</si>
  <si>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</si>
  <si>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</si>
  <si>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</si>
  <si>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</si>
  <si>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</si>
  <si>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</si>
  <si>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</si>
  <si>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</si>
  <si>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</si>
  <si>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</si>
  <si>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</si>
  <si>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</si>
  <si>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</si>
  <si>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</si>
  <si>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</si>
  <si>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</si>
  <si>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</si>
  <si>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</si>
  <si>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</si>
  <si>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</si>
  <si>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</si>
  <si>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</si>
  <si>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</si>
  <si>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</si>
  <si>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</si>
  <si>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</si>
  <si>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</si>
  <si>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</si>
  <si>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</si>
  <si>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</si>
  <si>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</si>
  <si>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</si>
  <si>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</si>
  <si>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</si>
  <si>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</si>
  <si>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</si>
  <si>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</si>
  <si>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</si>
  <si>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</si>
  <si>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</si>
  <si>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</si>
  <si>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</si>
  <si>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</si>
  <si>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</si>
  <si>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</si>
  <si>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</si>
  <si>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</si>
  <si>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</si>
  <si>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</si>
  <si>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</si>
  <si>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</si>
  <si>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</si>
  <si>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</si>
  <si>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</si>
  <si>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</si>
  <si>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</si>
  <si>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</si>
  <si>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</si>
  <si>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</si>
  <si>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</si>
  <si>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</si>
  <si>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</si>
  <si>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</si>
  <si>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</si>
  <si>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</si>
  <si>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</si>
  <si>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</si>
  <si>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</si>
  <si>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</si>
  <si>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</si>
  <si>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</si>
  <si>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</si>
  <si>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</si>
  <si>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</si>
  <si>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</si>
  <si>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</si>
  <si>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</si>
  <si>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</si>
  <si>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</si>
  <si>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</si>
  <si>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</si>
  <si>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</si>
  <si>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</si>
  <si>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</si>
  <si>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</si>
  <si>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</si>
  <si>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</si>
  <si>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</si>
  <si>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</si>
  <si>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</si>
  <si>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</si>
  <si>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</si>
  <si>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</si>
  <si>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</si>
  <si>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</si>
  <si>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</si>
  <si>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</si>
  <si>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</si>
  <si>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</si>
  <si>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</si>
  <si>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</si>
  <si>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</si>
  <si>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</si>
  <si>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</si>
  <si>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</si>
  <si>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</si>
  <si>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</si>
  <si>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</si>
  <si>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</si>
  <si>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</si>
  <si>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</si>
  <si>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</si>
  <si>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</si>
  <si>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</si>
  <si>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</si>
  <si>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</si>
  <si>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</si>
  <si>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</si>
  <si>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</si>
  <si>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</si>
  <si>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</si>
  <si>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</si>
  <si>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</si>
  <si>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</si>
  <si>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</si>
  <si>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</si>
  <si>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</si>
  <si>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</si>
  <si>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</si>
  <si>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</si>
  <si>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</si>
  <si>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</si>
  <si>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</si>
  <si>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</si>
  <si>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</si>
  <si>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</si>
  <si>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</si>
  <si>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</si>
  <si>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</si>
  <si>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</si>
  <si>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</si>
  <si>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</si>
  <si>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</si>
  <si>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</si>
  <si>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</si>
  <si>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</si>
  <si>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</si>
  <si>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</si>
  <si>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</si>
  <si>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</si>
  <si>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</si>
  <si>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</si>
  <si>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</si>
  <si>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</si>
  <si>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</si>
  <si>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</si>
  <si>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</si>
  <si>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</si>
  <si>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</si>
  <si>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</si>
  <si>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</si>
  <si>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</si>
  <si>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</si>
  <si>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</si>
  <si>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</si>
  <si>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</si>
  <si>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</si>
  <si>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</si>
  <si>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</si>
  <si>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</si>
  <si>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</si>
  <si>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</si>
  <si>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</si>
  <si>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</si>
  <si>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</si>
  <si>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</si>
  <si>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</si>
  <si>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</si>
  <si>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</si>
  <si>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</si>
  <si>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</si>
  <si>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</si>
  <si>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</si>
  <si>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</si>
  <si>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</si>
  <si>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</si>
  <si>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</si>
  <si>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</si>
  <si>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</si>
  <si>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</si>
  <si>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</si>
  <si>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</si>
  <si>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</si>
  <si>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</si>
  <si>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</si>
  <si>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</si>
  <si>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</si>
  <si>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</si>
  <si>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</si>
  <si>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</si>
  <si>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</si>
  <si>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</si>
  <si>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</si>
  <si>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</si>
  <si>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</si>
  <si>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</si>
  <si>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</si>
  <si>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</si>
  <si>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</si>
  <si>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</si>
  <si>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</si>
  <si>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</si>
  <si>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</si>
  <si>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</si>
  <si>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</si>
  <si>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</si>
  <si>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</si>
  <si>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</si>
  <si>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</si>
  <si>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</si>
  <si>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</si>
  <si>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</si>
  <si>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</si>
  <si>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</si>
  <si>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</si>
  <si>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</si>
  <si>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</si>
  <si>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</si>
  <si>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</si>
  <si>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</si>
  <si>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</si>
  <si>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</si>
  <si>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</si>
  <si>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</si>
  <si>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</si>
  <si>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</si>
  <si>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</si>
  <si>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</si>
  <si>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</si>
  <si>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</si>
  <si>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</si>
  <si>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</si>
  <si>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</si>
  <si>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</si>
  <si>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</si>
  <si>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</si>
  <si>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</si>
  <si>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</si>
  <si>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</si>
  <si>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</si>
  <si>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</si>
  <si>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</si>
  <si>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</si>
  <si>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</si>
  <si>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</si>
  <si>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</si>
  <si>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</si>
  <si>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</si>
  <si>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</si>
  <si>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</si>
  <si>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</si>
  <si>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</si>
  <si>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</si>
  <si>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</si>
  <si>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</si>
  <si>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</si>
  <si>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</si>
  <si>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</si>
  <si>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</si>
  <si>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</si>
  <si>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</si>
  <si>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</si>
  <si>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</si>
  <si>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</si>
  <si>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</si>
  <si>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</si>
  <si>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</si>
  <si>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</si>
  <si>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</si>
  <si>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</si>
  <si>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</si>
  <si>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</si>
  <si>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</si>
  <si>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</si>
  <si>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</si>
  <si>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</si>
  <si>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</si>
  <si>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</si>
  <si>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</si>
  <si>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</si>
  <si>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</si>
  <si>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</si>
  <si>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</si>
  <si>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</si>
  <si>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</si>
  <si>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</si>
  <si>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</si>
  <si>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</si>
  <si>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</si>
  <si>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</si>
  <si>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</si>
  <si>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</si>
  <si>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</si>
  <si>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</si>
  <si>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</si>
  <si>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</si>
  <si>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</si>
  <si>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</si>
  <si>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</si>
  <si>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</si>
  <si>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</si>
  <si>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</si>
  <si>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</si>
  <si>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</si>
  <si>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</si>
  <si>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</si>
  <si>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</si>
  <si>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</si>
  <si>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</si>
  <si>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</si>
  <si>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</si>
  <si>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</si>
  <si>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</si>
  <si>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</si>
  <si>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</si>
  <si>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</si>
  <si>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</si>
  <si>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</si>
  <si>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</si>
  <si>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</si>
  <si>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</si>
  <si>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</si>
  <si>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</si>
  <si>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</si>
  <si>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</si>
  <si>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</si>
  <si>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</si>
  <si>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</si>
  <si>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</si>
  <si>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</si>
  <si>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</si>
  <si>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</si>
  <si>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</si>
  <si>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</si>
  <si>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</si>
  <si>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</si>
  <si>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</si>
  <si>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</si>
  <si>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</si>
  <si>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</si>
  <si>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</si>
  <si>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</si>
  <si>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</si>
  <si>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</si>
  <si>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</si>
  <si>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</si>
  <si>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</si>
  <si>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</si>
  <si>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</si>
  <si>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</si>
  <si>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</si>
  <si>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</si>
  <si>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</si>
  <si>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</si>
  <si>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</si>
  <si>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</si>
  <si>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</si>
  <si>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</si>
  <si>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</si>
  <si>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</si>
  <si>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</si>
  <si>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</si>
  <si>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</si>
  <si>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</si>
  <si>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</si>
  <si>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</si>
  <si>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</si>
  <si>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</si>
  <si>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</si>
  <si>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</si>
  <si>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</si>
  <si>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</si>
  <si>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</si>
  <si>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</si>
  <si>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</si>
  <si>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</si>
  <si>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</si>
  <si>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</si>
  <si>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</si>
  <si>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</si>
  <si>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</si>
  <si>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</si>
  <si>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</si>
  <si>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</si>
  <si>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</si>
  <si>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</si>
  <si>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</si>
  <si>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</si>
  <si>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</si>
  <si>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</si>
  <si>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</si>
  <si>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</si>
  <si>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</si>
  <si>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</si>
  <si>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</si>
  <si>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</si>
  <si>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</si>
  <si>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</si>
  <si>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</si>
  <si>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</si>
  <si>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</si>
  <si>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</si>
  <si>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</si>
  <si>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</si>
  <si>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</si>
  <si>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</si>
  <si>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</si>
  <si>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</si>
  <si>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</si>
  <si>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</si>
  <si>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</si>
  <si>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</si>
  <si>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</si>
  <si>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</si>
  <si>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</si>
  <si>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</si>
  <si>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</si>
  <si>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</si>
  <si>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</si>
  <si>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</si>
  <si>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</si>
  <si>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</si>
  <si>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</si>
  <si>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</si>
  <si>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</si>
  <si>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</si>
  <si>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</si>
  <si>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</si>
  <si>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</si>
  <si>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</si>
  <si>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</si>
  <si>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</si>
  <si>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</si>
  <si>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</si>
  <si>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</si>
  <si>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</si>
  <si>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</si>
  <si>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</si>
  <si>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</si>
  <si>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</si>
  <si>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</si>
  <si>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</si>
  <si>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</si>
  <si>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</si>
  <si>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</si>
  <si>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</si>
  <si>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</si>
  <si>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</si>
  <si>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</si>
  <si>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</si>
  <si>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</si>
  <si>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</si>
  <si>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</si>
  <si>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</si>
  <si>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</si>
  <si>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</si>
  <si>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</si>
  <si>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</si>
  <si>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</si>
  <si>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</si>
  <si>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</si>
  <si>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</si>
  <si>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</si>
  <si>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</si>
  <si>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</si>
  <si>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</si>
  <si>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</si>
  <si>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</si>
  <si>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</si>
  <si>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</si>
  <si>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</si>
  <si>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</si>
  <si>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</si>
  <si>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</si>
  <si>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</si>
  <si>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</si>
  <si>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</si>
  <si>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</si>
  <si>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</si>
  <si>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</si>
  <si>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</si>
  <si>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</si>
  <si>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</si>
  <si>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</si>
  <si>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</si>
  <si>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</si>
  <si>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</si>
  <si>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</si>
  <si>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</si>
  <si>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</si>
  <si>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</si>
  <si>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</si>
  <si>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</si>
  <si>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</si>
  <si>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</si>
  <si>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</si>
  <si>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</si>
  <si>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</si>
  <si>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</si>
  <si>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</si>
  <si>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</si>
  <si>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</si>
  <si>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</si>
  <si>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</si>
  <si>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</si>
  <si>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</si>
  <si>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</si>
  <si>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</si>
  <si>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</si>
  <si>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</si>
  <si>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</si>
  <si>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</si>
  <si>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</si>
  <si>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</si>
  <si>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</si>
  <si>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</si>
  <si>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</si>
  <si>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</si>
  <si>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</si>
  <si>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</si>
  <si>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</si>
  <si>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</si>
  <si>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</si>
  <si>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</si>
  <si>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</si>
  <si>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</si>
  <si>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</si>
  <si>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</si>
  <si>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</si>
  <si>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</si>
  <si>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</si>
  <si>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</si>
  <si>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</si>
  <si>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</si>
  <si>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</si>
  <si>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</si>
  <si>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</si>
  <si>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</si>
  <si>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</si>
  <si>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</si>
  <si>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</si>
  <si>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</si>
  <si>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</si>
  <si>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</si>
  <si>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</si>
  <si>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</si>
  <si>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</si>
  <si>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</si>
  <si>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</si>
  <si>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</si>
  <si>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</si>
  <si>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</si>
  <si>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</si>
  <si>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</si>
  <si>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</si>
  <si>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</si>
  <si>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</si>
  <si>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</si>
  <si>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</si>
  <si>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</si>
  <si>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</si>
  <si>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</si>
  <si>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</si>
  <si>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</si>
  <si>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</si>
  <si>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</si>
  <si>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</si>
  <si>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</si>
  <si>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</si>
  <si>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</si>
  <si>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</si>
  <si>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</si>
  <si>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</si>
  <si>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</si>
  <si>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</si>
  <si>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</si>
  <si>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</si>
  <si>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</si>
  <si>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</si>
  <si>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</si>
  <si>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</si>
  <si>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</si>
  <si>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</si>
  <si>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</si>
  <si>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</si>
  <si>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</si>
  <si>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</si>
  <si>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</si>
  <si>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</si>
  <si>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</si>
  <si>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</si>
  <si>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</si>
  <si>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</si>
  <si>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</si>
  <si>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</si>
  <si>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</si>
  <si>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</si>
  <si>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</si>
  <si>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</si>
  <si>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</si>
  <si>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</si>
  <si>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</si>
  <si>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</si>
  <si>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</si>
  <si>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</si>
  <si>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</si>
  <si>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</si>
  <si>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</si>
  <si>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</si>
  <si>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</si>
  <si>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</si>
  <si>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</si>
  <si>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</si>
  <si>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</si>
  <si>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</si>
  <si>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</si>
  <si>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</si>
  <si>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</si>
  <si>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</si>
  <si>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</si>
  <si>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</si>
  <si>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</si>
  <si>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</si>
  <si>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</si>
  <si>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</si>
  <si>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</si>
  <si>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</si>
  <si>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</si>
  <si>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</si>
  <si>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</si>
  <si>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</si>
  <si>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</si>
  <si>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</si>
  <si>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</si>
  <si>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</si>
  <si>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</si>
  <si>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</si>
  <si>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</si>
  <si>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</si>
  <si>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</si>
  <si>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</si>
  <si>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</si>
  <si>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</si>
  <si>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</si>
  <si>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</si>
  <si>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</si>
  <si>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</si>
  <si>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</si>
  <si>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</si>
  <si>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</si>
  <si>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</si>
  <si>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</si>
  <si>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</si>
  <si>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</si>
  <si>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</si>
  <si>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</si>
  <si>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</si>
  <si>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</si>
  <si>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</si>
  <si>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</si>
  <si>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</si>
  <si>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</si>
  <si>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</si>
  <si>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</si>
  <si>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</si>
  <si>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</si>
  <si>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</si>
  <si>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</si>
  <si>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</si>
  <si>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</si>
  <si>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</si>
  <si>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</si>
  <si>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</si>
  <si>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</si>
  <si>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</si>
  <si>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</si>
  <si>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</si>
  <si>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</si>
  <si>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</si>
  <si>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</si>
  <si>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</si>
  <si>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</si>
  <si>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</si>
  <si>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</si>
  <si>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</si>
  <si>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</si>
  <si>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</si>
  <si>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</si>
  <si>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</si>
  <si>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</si>
  <si>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</si>
  <si>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</si>
  <si>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</si>
  <si>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</si>
  <si>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</si>
  <si>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</si>
  <si>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</si>
  <si>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</si>
  <si>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</si>
  <si>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</si>
  <si>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</si>
  <si>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</si>
  <si>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</si>
  <si>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</si>
  <si>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</si>
  <si>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</si>
  <si>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</si>
  <si>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</si>
  <si>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</si>
  <si>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</si>
  <si>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</si>
  <si>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</si>
  <si>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</si>
  <si>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</si>
  <si>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</si>
  <si>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</si>
  <si>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</si>
  <si>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</si>
  <si>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</si>
  <si>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</si>
  <si>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</si>
  <si>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</si>
  <si>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</si>
  <si>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</si>
  <si>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</si>
  <si>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</si>
  <si>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</si>
  <si>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</si>
  <si>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</si>
  <si>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</si>
  <si>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</si>
  <si>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</si>
  <si>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</si>
  <si>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</si>
  <si>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</si>
  <si>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</si>
  <si>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</si>
  <si>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</si>
  <si>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</si>
  <si>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</si>
  <si>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</si>
  <si>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</si>
  <si>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</si>
  <si>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</si>
  <si>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</si>
  <si>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</si>
  <si>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</si>
  <si>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</si>
  <si>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</si>
  <si>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</si>
  <si>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</si>
  <si>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</si>
  <si>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</si>
  <si>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</si>
  <si>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</si>
  <si>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</si>
  <si>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</si>
  <si>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</si>
  <si>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</si>
  <si>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</si>
  <si>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</si>
  <si>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</si>
  <si>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</si>
  <si>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</si>
  <si>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</si>
  <si>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</si>
  <si>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</si>
  <si>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</si>
  <si>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</si>
  <si>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</si>
  <si>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</si>
  <si>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</si>
  <si>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</si>
  <si>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</si>
  <si>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</si>
  <si>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</si>
  <si>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</si>
  <si>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</si>
  <si>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</si>
  <si>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</si>
  <si>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</si>
  <si>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</si>
  <si>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</si>
  <si>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</si>
  <si>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</si>
  <si>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</si>
  <si>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</si>
  <si>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</si>
  <si>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</si>
  <si>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</si>
  <si>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</si>
  <si>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</si>
  <si>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</si>
  <si>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</si>
  <si>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</si>
  <si>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</si>
  <si>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</si>
  <si>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</si>
  <si>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</si>
  <si>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</si>
  <si>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</si>
  <si>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</si>
  <si>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</si>
  <si>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</si>
  <si>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</si>
  <si>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</si>
  <si>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</si>
  <si>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</si>
  <si>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</si>
  <si>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</si>
  <si>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</si>
  <si>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</si>
  <si>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</si>
  <si>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</si>
  <si>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</si>
  <si>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</si>
  <si>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</si>
  <si>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</si>
  <si>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</si>
  <si>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</si>
  <si>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</si>
  <si>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</si>
  <si>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</si>
  <si>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</si>
  <si>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</si>
  <si>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</si>
  <si>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</si>
  <si>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</si>
  <si>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</si>
  <si>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</si>
  <si>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</si>
  <si>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</si>
  <si>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</si>
  <si>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</si>
  <si>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</si>
  <si>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</si>
  <si>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</si>
  <si>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</si>
  <si>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</si>
  <si>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</si>
  <si>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</si>
  <si>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</si>
  <si>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</si>
  <si>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</si>
  <si>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</si>
  <si>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</si>
  <si>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</si>
  <si>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</si>
  <si>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</si>
  <si>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</si>
  <si>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</si>
  <si>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</si>
  <si>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</si>
  <si>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</si>
  <si>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</si>
  <si>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</si>
  <si>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</si>
  <si>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</si>
  <si>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</si>
  <si>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</si>
  <si>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</si>
  <si>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</si>
  <si>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</si>
  <si>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</si>
  <si>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</si>
  <si>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</si>
  <si>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</si>
  <si>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</si>
  <si>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</si>
  <si>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</si>
  <si>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</si>
  <si>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</si>
  <si>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</si>
  <si>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</si>
  <si>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</si>
  <si>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</si>
  <si>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</si>
  <si>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</si>
  <si>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</si>
  <si>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</si>
  <si>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</si>
  <si>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</si>
  <si>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</si>
  <si>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</si>
  <si>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</si>
  <si>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</si>
  <si>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</si>
  <si>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</si>
  <si>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</si>
  <si>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</si>
  <si>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</si>
  <si>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</si>
  <si>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</si>
  <si>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</si>
  <si>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</si>
  <si>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</si>
  <si>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</si>
  <si>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</si>
  <si>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</si>
  <si>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</si>
  <si>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</si>
  <si>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</si>
  <si>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</si>
  <si>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</si>
  <si>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</si>
  <si>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</si>
  <si>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</si>
  <si>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</si>
  <si>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</si>
  <si>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</si>
  <si>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</si>
  <si>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</si>
  <si>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</si>
  <si>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</si>
  <si>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</si>
  <si>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</si>
  <si>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</si>
  <si>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</si>
  <si>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</si>
  <si>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</si>
  <si>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</si>
  <si>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</si>
  <si>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</si>
  <si>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</si>
  <si>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</si>
  <si>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</si>
  <si>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</si>
  <si>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</si>
  <si>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</si>
  <si>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</si>
  <si>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</si>
  <si>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</si>
  <si>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</si>
  <si>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</si>
  <si>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</si>
  <si>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</si>
  <si>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</si>
  <si>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</si>
  <si>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</si>
  <si>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</si>
  <si>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</si>
  <si>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</si>
  <si>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</si>
  <si>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</si>
  <si>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</si>
  <si>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</si>
  <si>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</si>
  <si>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</si>
  <si>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</si>
  <si>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</si>
  <si>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</si>
  <si>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</si>
  <si>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</si>
  <si>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</si>
  <si>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</si>
  <si>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</si>
  <si>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</si>
  <si>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</si>
  <si>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</si>
  <si>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</si>
  <si>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</si>
  <si>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</si>
  <si>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</si>
  <si>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</si>
  <si>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</si>
  <si>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</si>
  <si>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</si>
  <si>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</si>
  <si>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</si>
  <si>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</si>
  <si>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</si>
  <si>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</si>
  <si>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</si>
  <si>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</si>
  <si>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</si>
  <si>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</si>
  <si>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</si>
  <si>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</si>
  <si>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</si>
  <si>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</si>
  <si>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</si>
  <si>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</si>
  <si>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</si>
  <si>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</si>
  <si>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</si>
  <si>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</si>
  <si>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</si>
  <si>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</si>
  <si>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</si>
  <si>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</si>
  <si>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</si>
  <si>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</si>
  <si>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</si>
  <si>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</si>
  <si>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</si>
  <si>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</si>
  <si>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</si>
  <si>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</si>
  <si>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</si>
  <si>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</si>
  <si>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</si>
  <si>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</si>
  <si>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</si>
  <si>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</si>
  <si>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</si>
  <si>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</si>
  <si>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</si>
  <si>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</si>
  <si>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</si>
  <si>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</si>
  <si>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</si>
  <si>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</si>
  <si>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</si>
  <si>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</si>
  <si>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</si>
  <si>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</si>
  <si>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</si>
  <si>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</si>
  <si>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</si>
  <si>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</si>
  <si>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</si>
  <si>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</si>
  <si>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</si>
  <si>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</si>
  <si>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</si>
  <si>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</si>
  <si>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</si>
  <si>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</si>
  <si>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</si>
  <si>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</si>
  <si>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</si>
  <si>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</si>
  <si>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</si>
  <si>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</si>
  <si>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</si>
  <si>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</si>
  <si>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</si>
  <si>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</si>
  <si>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</si>
  <si>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</si>
  <si>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</si>
  <si>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</si>
  <si>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</si>
  <si>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</si>
  <si>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</si>
  <si>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</si>
  <si>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</si>
  <si>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</si>
  <si>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</si>
  <si>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</si>
  <si>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</si>
  <si>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</si>
  <si>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</si>
  <si>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</si>
  <si>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</si>
  <si>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</si>
  <si>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</si>
  <si>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</si>
  <si>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</si>
  <si>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</si>
  <si>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</si>
  <si>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</si>
  <si>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</si>
  <si>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</si>
  <si>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</si>
  <si>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</si>
  <si>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</si>
  <si>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</si>
  <si>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</si>
  <si>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</si>
  <si>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</si>
  <si>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</si>
  <si>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</si>
  <si>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</si>
  <si>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</si>
  <si>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</si>
  <si>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</si>
  <si>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</si>
  <si>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</si>
  <si>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</si>
  <si>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</si>
  <si>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</si>
  <si>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</si>
  <si>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</si>
  <si>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</si>
  <si>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</si>
  <si>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</si>
  <si>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</si>
  <si>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</si>
  <si>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</si>
  <si>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</si>
  <si>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</si>
  <si>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</si>
  <si>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</si>
  <si>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</si>
  <si>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</si>
  <si>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</si>
  <si>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</si>
  <si>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</si>
  <si>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</si>
  <si>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</si>
  <si>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</si>
  <si>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</si>
  <si>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</si>
  <si>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</si>
  <si>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</si>
  <si>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</si>
  <si>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</si>
  <si>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</si>
  <si>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</si>
  <si>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</si>
  <si>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</si>
  <si>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</si>
  <si>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</si>
  <si>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</si>
  <si>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</si>
  <si>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</si>
  <si>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</si>
  <si>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</si>
  <si>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</si>
  <si>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</si>
  <si>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</si>
  <si>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</si>
  <si>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</si>
  <si>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</si>
  <si>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</si>
  <si>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</si>
  <si>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</si>
  <si>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</si>
  <si>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</si>
  <si>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</si>
  <si>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</si>
  <si>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</si>
  <si>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</si>
  <si>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</si>
  <si>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</si>
  <si>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</si>
  <si>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</si>
  <si>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</si>
  <si>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</si>
  <si>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</si>
  <si>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</si>
  <si>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</si>
  <si>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</si>
  <si>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</si>
  <si>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</si>
  <si>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</si>
  <si>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</si>
  <si>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</si>
  <si>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</si>
  <si>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</si>
  <si>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</si>
  <si>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</si>
  <si>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</si>
  <si>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</si>
  <si>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</si>
  <si>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</si>
  <si>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</si>
  <si>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</si>
  <si>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</si>
  <si>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</si>
  <si>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</si>
  <si>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</si>
  <si>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</si>
  <si>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</si>
  <si>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</si>
  <si>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</si>
  <si>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</si>
  <si>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</si>
  <si>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</si>
  <si>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</si>
  <si>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</si>
  <si>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</si>
  <si>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</si>
  <si>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</si>
  <si>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</si>
  <si>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</si>
  <si>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</si>
  <si>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</si>
  <si>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</si>
  <si>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</si>
  <si>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</si>
  <si>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</si>
  <si>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</si>
  <si>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</si>
  <si>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</si>
  <si>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</si>
  <si>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</si>
  <si>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</si>
  <si>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</si>
  <si>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</si>
  <si>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</si>
  <si>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</si>
  <si>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</si>
  <si>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</si>
  <si>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</si>
  <si>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</si>
  <si>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</si>
  <si>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</si>
  <si>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</si>
  <si>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</si>
  <si>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</si>
  <si>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</si>
  <si>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</si>
  <si>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</si>
  <si>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</si>
  <si>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</si>
  <si>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</si>
  <si>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</si>
  <si>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</si>
  <si>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</si>
  <si>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</si>
  <si>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</si>
  <si>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</si>
  <si>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</si>
  <si>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</si>
  <si>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</si>
  <si>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</si>
  <si>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</si>
  <si>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</si>
  <si>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</si>
  <si>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</si>
  <si>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</si>
  <si>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</si>
  <si>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</si>
  <si>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</si>
  <si>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</si>
  <si>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</si>
  <si>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</si>
  <si>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</si>
  <si>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</si>
  <si>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</si>
  <si>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</si>
  <si>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</si>
  <si>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</si>
  <si>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</si>
  <si>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</si>
  <si>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</si>
  <si>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</si>
  <si>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</si>
  <si>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</si>
  <si>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</si>
  <si>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</si>
  <si>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</si>
  <si>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</si>
  <si>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</si>
  <si>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</si>
  <si>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</si>
  <si>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</si>
  <si>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</si>
  <si>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</si>
  <si>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</si>
  <si>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</si>
  <si>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</si>
  <si>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</si>
  <si>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</si>
  <si>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</si>
  <si>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</si>
  <si>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</si>
  <si>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</si>
  <si>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</si>
  <si>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</si>
  <si>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</si>
  <si>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</si>
  <si>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</si>
  <si>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</si>
  <si>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</si>
  <si>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</si>
  <si>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</si>
  <si>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</si>
  <si>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</si>
  <si>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</si>
  <si>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</si>
  <si>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</si>
  <si>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</si>
  <si>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</si>
  <si>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</si>
  <si>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</si>
  <si>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</si>
  <si>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</si>
  <si>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</si>
  <si>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</si>
  <si>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</si>
  <si>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</si>
  <si>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</si>
  <si>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</si>
  <si>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</si>
  <si>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</si>
  <si>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</si>
  <si>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</si>
  <si>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</si>
  <si>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</si>
  <si>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</si>
  <si>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</si>
  <si>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</si>
  <si>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</si>
  <si>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</si>
  <si>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</si>
  <si>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</si>
  <si>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</si>
  <si>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</si>
  <si>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</si>
  <si>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</si>
  <si>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</si>
  <si>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</si>
  <si>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</si>
  <si>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</si>
  <si>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</si>
  <si>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</si>
  <si>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</si>
  <si>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</si>
  <si>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</si>
  <si>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</si>
  <si>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</si>
  <si>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</si>
  <si>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</si>
  <si>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</si>
  <si>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</si>
  <si>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</si>
  <si>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</si>
  <si>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</si>
  <si>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</si>
  <si>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</si>
  <si>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</si>
  <si>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</si>
  <si>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</si>
  <si>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</si>
  <si>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</si>
  <si>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</si>
  <si>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</si>
  <si>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</si>
  <si>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</si>
  <si>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</si>
  <si>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</si>
  <si>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</si>
  <si>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</si>
  <si>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</si>
  <si>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</si>
  <si>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</si>
  <si>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</si>
  <si>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</si>
  <si>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</si>
  <si>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</si>
  <si>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</si>
  <si>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</si>
  <si>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</si>
  <si>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</si>
  <si>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</si>
  <si>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</si>
  <si>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</si>
  <si>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</si>
  <si>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</si>
  <si>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</si>
  <si>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</si>
  <si>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</si>
  <si>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</si>
  <si>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</si>
  <si>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</si>
  <si>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</si>
  <si>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</si>
  <si>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</si>
  <si>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</si>
  <si>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</si>
  <si>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</si>
  <si>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</si>
  <si>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</si>
  <si>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</si>
  <si>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</si>
  <si>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</si>
  <si>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</si>
  <si>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</si>
  <si>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</si>
  <si>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</si>
  <si>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</si>
  <si>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</si>
  <si>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</si>
  <si>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</si>
  <si>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</si>
  <si>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</si>
  <si>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</si>
  <si>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</si>
  <si>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</si>
  <si>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</si>
  <si>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</si>
  <si>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</si>
  <si>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</si>
  <si>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</si>
  <si>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</si>
  <si>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</si>
  <si>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</si>
  <si>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</si>
  <si>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</si>
  <si>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</si>
  <si>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</si>
  <si>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</si>
  <si>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</si>
  <si>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</si>
  <si>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</si>
  <si>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</si>
  <si>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</si>
  <si>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</si>
  <si>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</si>
  <si>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</si>
  <si>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</si>
  <si>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</si>
  <si>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</si>
  <si>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</si>
  <si>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</si>
  <si>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</si>
  <si>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</si>
  <si>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</si>
  <si>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</si>
  <si>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</si>
  <si>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</si>
  <si>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</si>
  <si>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</si>
  <si>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</si>
  <si>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</si>
  <si>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</si>
  <si>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</si>
  <si>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</si>
  <si>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</si>
  <si>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</si>
  <si>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</si>
  <si>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</si>
  <si>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</si>
  <si>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</si>
  <si>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</si>
  <si>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</si>
  <si>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</si>
  <si>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</si>
  <si>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</si>
  <si>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</si>
  <si>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</si>
  <si>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</si>
  <si>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</si>
  <si>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</si>
  <si>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</si>
  <si>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</si>
  <si>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</si>
  <si>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</si>
  <si>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</si>
  <si>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</si>
  <si>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</si>
  <si>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</si>
  <si>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</si>
  <si>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</si>
  <si>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</si>
  <si>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</si>
  <si>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</si>
  <si>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</si>
  <si>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</si>
  <si>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</si>
  <si>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</si>
  <si>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</si>
  <si>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</si>
  <si>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</si>
  <si>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</si>
  <si>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</si>
  <si>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</si>
  <si>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</si>
  <si>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</si>
  <si>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</si>
  <si>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</si>
  <si>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</si>
  <si>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</si>
  <si>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</si>
  <si>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</si>
  <si>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</si>
  <si>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</si>
  <si>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</si>
  <si>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</si>
  <si>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</si>
  <si>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</si>
  <si>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</si>
  <si>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</si>
  <si>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</si>
  <si>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</si>
  <si>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</si>
  <si>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</si>
  <si>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</si>
  <si>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</si>
  <si>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</si>
  <si>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</si>
  <si>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</si>
  <si>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</si>
  <si>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</si>
  <si>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</si>
  <si>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</si>
  <si>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</si>
  <si>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</si>
  <si>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</si>
  <si>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</si>
  <si>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</si>
  <si>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</si>
  <si>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</si>
  <si>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</si>
  <si>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</si>
  <si>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</si>
  <si>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</si>
  <si>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</si>
  <si>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</si>
  <si>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</si>
  <si>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</si>
  <si>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</si>
  <si>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</si>
  <si>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</si>
  <si>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</si>
  <si>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</si>
  <si>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</si>
  <si>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</si>
  <si>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</si>
  <si>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</si>
  <si>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</si>
  <si>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</si>
  <si>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</si>
  <si>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</si>
  <si>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</si>
  <si>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</si>
  <si>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</si>
  <si>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</si>
  <si>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</si>
  <si>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</si>
  <si>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</si>
  <si>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</si>
  <si>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</si>
  <si>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</si>
  <si>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</si>
  <si>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</si>
  <si>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</si>
  <si>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</si>
  <si>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</si>
  <si>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</si>
  <si>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</si>
  <si>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</si>
  <si>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</si>
  <si>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</si>
  <si>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</si>
  <si>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</si>
  <si>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</si>
  <si>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</si>
  <si>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</si>
  <si>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</si>
  <si>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</si>
  <si>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</si>
  <si>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</si>
  <si>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</si>
  <si>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</si>
  <si>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</si>
  <si>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</si>
  <si>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</si>
  <si>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</si>
  <si>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</si>
  <si>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</si>
  <si>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</si>
  <si>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</si>
  <si>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</si>
  <si>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</si>
  <si>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</si>
  <si>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</si>
  <si>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</si>
  <si>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</si>
  <si>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</si>
  <si>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</si>
  <si>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</si>
  <si>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</si>
  <si>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</si>
  <si>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</si>
  <si>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</si>
  <si>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</si>
  <si>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</si>
  <si>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</si>
  <si>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</si>
  <si>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</si>
  <si>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</si>
  <si>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</si>
  <si>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</si>
  <si>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</si>
  <si>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</si>
  <si>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</si>
  <si>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</si>
  <si>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</si>
  <si>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</si>
  <si>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</si>
  <si>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</si>
  <si>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</si>
  <si>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</si>
  <si>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</si>
  <si>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</si>
  <si>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</si>
  <si>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</si>
  <si>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</si>
  <si>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</si>
  <si>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</si>
  <si>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</si>
  <si>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</si>
  <si>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</si>
  <si>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</si>
  <si>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</si>
  <si>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</si>
  <si>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</si>
  <si>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</si>
  <si>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</si>
  <si>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</si>
  <si>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</si>
  <si>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</si>
  <si>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</si>
  <si>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</si>
  <si>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</si>
  <si>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</si>
  <si>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</si>
  <si>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</si>
  <si>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</si>
  <si>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</si>
  <si>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</si>
  <si>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</si>
  <si>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</si>
  <si>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</si>
  <si>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</si>
  <si>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</si>
  <si>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</si>
  <si>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</si>
  <si>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</si>
  <si>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</si>
  <si>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</si>
  <si>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</si>
  <si>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</si>
  <si>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</si>
  <si>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</si>
  <si>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</si>
  <si>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</si>
  <si>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</si>
  <si>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</si>
  <si>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</si>
  <si>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</si>
  <si>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</si>
  <si>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</si>
  <si>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</si>
  <si>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</si>
  <si>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</si>
  <si>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</si>
  <si>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</si>
  <si>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</si>
  <si>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</si>
  <si>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</si>
  <si>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</si>
  <si>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</si>
  <si>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</si>
  <si>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</si>
  <si>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</si>
  <si>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</si>
  <si>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</si>
  <si>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</si>
  <si>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</si>
  <si>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</si>
  <si>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</si>
  <si>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</si>
  <si>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</si>
  <si>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</si>
  <si>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</si>
  <si>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</si>
  <si>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</si>
  <si>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</si>
  <si>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</si>
  <si>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</si>
  <si>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</si>
  <si>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</si>
  <si>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</si>
  <si>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</si>
  <si>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</si>
  <si>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</si>
  <si>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</si>
  <si>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</si>
  <si>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</si>
  <si>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</si>
  <si>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</si>
  <si>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</si>
  <si>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</si>
  <si>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</si>
  <si>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</si>
  <si>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</si>
  <si>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</si>
  <si>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</si>
  <si>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</si>
  <si>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</si>
  <si>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</si>
  <si>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</si>
  <si>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</si>
  <si>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</si>
  <si>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</si>
  <si>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</si>
  <si>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</si>
  <si>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</si>
  <si>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</si>
  <si>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</si>
  <si>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</si>
  <si>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</si>
  <si>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</si>
  <si>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</si>
  <si>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</si>
  <si>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</si>
  <si>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</si>
  <si>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</si>
  <si>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</si>
  <si>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</si>
  <si>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</si>
  <si>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</si>
  <si>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</si>
  <si>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</si>
  <si>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</si>
  <si>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</si>
  <si>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</si>
  <si>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</si>
  <si>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</si>
  <si>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</si>
  <si>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</si>
  <si>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</si>
  <si>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</si>
  <si>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</si>
  <si>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</si>
  <si>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</si>
  <si>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</si>
  <si>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</si>
  <si>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</si>
  <si>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</si>
  <si>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</si>
  <si>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</si>
  <si>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</si>
  <si>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</si>
  <si>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</si>
  <si>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</si>
  <si>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</si>
  <si>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</si>
  <si>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</si>
  <si>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</si>
  <si>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</si>
  <si>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</si>
  <si>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</si>
  <si>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</si>
  <si>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</si>
  <si>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</si>
  <si>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</si>
  <si>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</si>
  <si>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</si>
  <si>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</si>
  <si>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</si>
  <si>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</si>
  <si>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</si>
  <si>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</si>
  <si>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</si>
  <si>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</si>
  <si>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</si>
  <si>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</si>
  <si>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</si>
  <si>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</si>
  <si>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</si>
  <si>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</si>
  <si>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</si>
  <si>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</si>
  <si>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</si>
  <si>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</si>
  <si>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</si>
  <si>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</si>
  <si>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</si>
  <si>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</si>
  <si>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</si>
  <si>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</si>
  <si>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</si>
  <si>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</si>
  <si>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</si>
  <si>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</si>
  <si>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</si>
  <si>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</si>
  <si>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</si>
  <si>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</si>
  <si>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</si>
  <si>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</si>
  <si>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</si>
  <si>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</si>
  <si>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</si>
  <si>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</si>
  <si>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</si>
  <si>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</si>
  <si>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</si>
  <si>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</si>
  <si>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</si>
  <si>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</si>
  <si>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</si>
  <si>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</si>
  <si>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</si>
  <si>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</si>
  <si>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</si>
  <si>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</si>
  <si>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</si>
  <si>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</si>
  <si>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</si>
  <si>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</si>
  <si>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</si>
  <si>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</si>
  <si>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</si>
  <si>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</si>
  <si>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</si>
  <si>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</si>
  <si>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</si>
  <si>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</si>
  <si>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</si>
  <si>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</si>
  <si>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</si>
  <si>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</si>
  <si>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</si>
  <si>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</si>
  <si>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</si>
  <si>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</si>
  <si>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</si>
  <si>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</si>
  <si>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</si>
  <si>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</si>
  <si>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</si>
  <si>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</si>
  <si>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</si>
  <si>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</si>
  <si>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</si>
  <si>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</si>
  <si>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</si>
  <si>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</si>
  <si>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</si>
  <si>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</si>
  <si>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</si>
  <si>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</si>
  <si>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</si>
  <si>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</si>
  <si>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</si>
  <si>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</si>
  <si>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</si>
  <si>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</si>
  <si>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</si>
  <si>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</si>
  <si>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</si>
  <si>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</si>
  <si>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</si>
  <si>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</si>
  <si>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</si>
  <si>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</si>
  <si>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</si>
  <si>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</si>
  <si>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</si>
  <si>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</si>
  <si>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</si>
  <si>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</si>
  <si>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</si>
  <si>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</si>
  <si>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</si>
  <si>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</si>
  <si>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</si>
  <si>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</si>
  <si>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</si>
  <si>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</si>
  <si>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</si>
  <si>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</si>
  <si>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</si>
  <si>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</si>
  <si>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</si>
  <si>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</si>
  <si>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</si>
  <si>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</si>
  <si>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</si>
  <si>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</si>
  <si>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</si>
  <si>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</si>
  <si>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</si>
  <si>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</si>
  <si>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</si>
  <si>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</si>
  <si>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</si>
  <si>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</si>
  <si>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</si>
  <si>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</si>
  <si>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</si>
  <si>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</si>
  <si>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</si>
  <si>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</si>
  <si>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</si>
  <si>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</si>
  <si>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</si>
  <si>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</si>
  <si>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</si>
  <si>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</si>
  <si>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</si>
  <si>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</si>
  <si>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</si>
  <si>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</si>
  <si>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</si>
  <si>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</si>
  <si>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</si>
  <si>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</si>
  <si>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</si>
  <si>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</si>
  <si>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</si>
  <si>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</si>
  <si>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</si>
  <si>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</si>
  <si>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</si>
  <si>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</si>
  <si>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</si>
  <si>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</si>
  <si>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</si>
  <si>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</si>
  <si>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</si>
  <si>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</si>
  <si>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</si>
  <si>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</si>
  <si>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</si>
  <si>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</si>
  <si>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</si>
  <si>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</si>
  <si>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</si>
  <si>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</si>
  <si>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</si>
  <si>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</si>
  <si>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</si>
  <si>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</si>
  <si>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</si>
  <si>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</si>
  <si>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</si>
  <si>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</si>
  <si>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</si>
  <si>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</si>
  <si>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</si>
  <si>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</si>
  <si>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</si>
  <si>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</si>
  <si>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</si>
  <si>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</si>
  <si>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</si>
  <si>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</si>
  <si>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</si>
  <si>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</si>
  <si>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</si>
  <si>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</si>
  <si>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</si>
  <si>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</si>
  <si>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</si>
  <si>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</si>
  <si>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</si>
  <si>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</si>
  <si>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</si>
  <si>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</si>
  <si>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</si>
  <si>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</si>
  <si>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</si>
  <si>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</si>
  <si>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</si>
  <si>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</si>
  <si>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</si>
  <si>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</si>
  <si>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</si>
  <si>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</si>
  <si>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</si>
  <si>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</si>
  <si>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</si>
  <si>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</si>
  <si>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</si>
  <si>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</si>
  <si>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</si>
  <si>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</si>
  <si>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</si>
  <si>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</si>
  <si>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</si>
  <si>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</si>
  <si>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</si>
  <si>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</si>
  <si>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</si>
  <si>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</si>
  <si>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</si>
  <si>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</si>
  <si>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</si>
  <si>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</si>
  <si>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</si>
  <si>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</si>
  <si>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</si>
  <si>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</si>
  <si>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</si>
  <si>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</si>
  <si>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</si>
  <si>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</si>
  <si>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</si>
  <si>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</si>
  <si>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</si>
  <si>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</si>
  <si>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</si>
  <si>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</si>
  <si>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</si>
  <si>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</si>
  <si>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</si>
  <si>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</si>
  <si>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</si>
  <si>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</si>
  <si>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</si>
  <si>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</si>
  <si>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</si>
  <si>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</si>
  <si>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</si>
  <si>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</si>
  <si>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</si>
  <si>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</si>
  <si>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</si>
  <si>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</si>
  <si>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</si>
  <si>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</si>
  <si>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</si>
  <si>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</si>
  <si>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</si>
  <si>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</si>
  <si>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</si>
  <si>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</si>
  <si>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</si>
  <si>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</si>
  <si>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</si>
  <si>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</si>
  <si>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</si>
  <si>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</si>
  <si>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</si>
  <si>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</si>
  <si>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</si>
  <si>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</si>
  <si>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</si>
  <si>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</si>
  <si>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</si>
  <si>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</si>
  <si>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</si>
  <si>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</si>
  <si>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</si>
  <si>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</si>
  <si>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</si>
  <si>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</si>
  <si>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</si>
  <si>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</si>
  <si>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</si>
  <si>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</si>
  <si>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</si>
  <si>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</si>
  <si>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</si>
  <si>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</si>
  <si>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</si>
  <si>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</si>
  <si>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</si>
  <si>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</si>
  <si>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</si>
  <si>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</si>
  <si>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</si>
  <si>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</si>
  <si>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</si>
  <si>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</si>
  <si>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</si>
  <si>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</si>
  <si>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</si>
  <si>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</si>
  <si>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</si>
  <si>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</si>
  <si>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</si>
  <si>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</si>
  <si>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</si>
  <si>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</si>
  <si>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</si>
  <si>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</si>
  <si>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</si>
  <si>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</si>
  <si>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</si>
  <si>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</si>
  <si>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</si>
  <si>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</si>
  <si>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</si>
  <si>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</si>
  <si>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</si>
  <si>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</si>
  <si>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</si>
  <si>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</si>
  <si>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</si>
  <si>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</si>
  <si>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</si>
  <si>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</si>
  <si>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</si>
  <si>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</si>
  <si>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</si>
  <si>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</si>
  <si>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</si>
  <si>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</si>
  <si>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</si>
  <si>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</si>
  <si>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</si>
  <si>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</si>
  <si>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</si>
  <si>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</si>
  <si>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</si>
  <si>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</si>
  <si>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</si>
  <si>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</si>
  <si>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</si>
  <si>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</si>
  <si>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</si>
  <si>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</si>
  <si>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</si>
  <si>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</si>
  <si>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</si>
  <si>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</si>
  <si>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</si>
  <si>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</si>
  <si>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</si>
  <si>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</si>
  <si>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</si>
  <si>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</si>
  <si>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</si>
  <si>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</si>
  <si>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</si>
  <si>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</si>
  <si>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</si>
  <si>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</si>
  <si>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</si>
  <si>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</si>
  <si>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</si>
  <si>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</si>
  <si>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</si>
  <si>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</si>
  <si>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</si>
  <si>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</si>
  <si>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</si>
  <si>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</si>
  <si>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</si>
  <si>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</si>
  <si>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</si>
  <si>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</si>
  <si>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</si>
  <si>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</si>
  <si>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</si>
  <si>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</si>
  <si>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</si>
  <si>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</si>
  <si>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</si>
  <si>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</si>
  <si>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</si>
  <si>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</si>
  <si>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</si>
  <si>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</si>
  <si>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</si>
  <si>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</si>
  <si>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</si>
  <si>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</si>
  <si>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</si>
  <si>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</si>
  <si>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</si>
  <si>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</si>
  <si>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</si>
  <si>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</si>
  <si>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</si>
  <si>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</si>
  <si>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</si>
  <si>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</si>
  <si>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</si>
  <si>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</si>
  <si>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</si>
  <si>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</si>
  <si>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</si>
  <si>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</si>
  <si>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</si>
  <si>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</si>
  <si>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</si>
  <si>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</si>
  <si>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</si>
  <si>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</si>
  <si>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</si>
  <si>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</si>
  <si>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</si>
  <si>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</si>
  <si>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</si>
  <si>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</si>
  <si>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</si>
  <si>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</si>
  <si>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</si>
  <si>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</si>
  <si>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</si>
  <si>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</si>
  <si>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</si>
  <si>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</si>
  <si>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</si>
  <si>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</si>
  <si>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</si>
  <si>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</si>
  <si>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</si>
  <si>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</si>
  <si>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</si>
  <si>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</si>
  <si>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</si>
  <si>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</si>
  <si>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</si>
  <si>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</si>
  <si>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</si>
  <si>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</si>
  <si>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</si>
  <si>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</si>
  <si>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</si>
  <si>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</si>
  <si>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</si>
  <si>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</si>
  <si>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</si>
  <si>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</si>
  <si>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</si>
  <si>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</si>
  <si>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</si>
  <si>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</si>
  <si>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</si>
  <si>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</si>
  <si>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</si>
  <si>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</si>
  <si>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</si>
  <si>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</si>
  <si>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</si>
  <si>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</si>
  <si>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</si>
  <si>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</si>
  <si>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</si>
  <si>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</si>
  <si>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</si>
  <si>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</si>
  <si>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</si>
  <si>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</si>
  <si>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</si>
  <si>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</si>
  <si>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</si>
  <si>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</si>
  <si>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</si>
  <si>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</si>
  <si>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</si>
  <si>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</si>
  <si>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</si>
  <si>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</si>
  <si>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</si>
  <si>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</si>
  <si>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</si>
  <si>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</si>
  <si>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</si>
  <si>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</si>
  <si>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</si>
  <si>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</si>
  <si>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</si>
  <si>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</si>
  <si>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</si>
  <si>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</si>
  <si>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</si>
  <si>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</si>
  <si>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</si>
  <si>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</si>
  <si>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</si>
  <si>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</si>
  <si>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</si>
  <si>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</si>
  <si>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</si>
  <si>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</si>
  <si>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</si>
  <si>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</si>
  <si>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</si>
  <si>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</si>
  <si>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</si>
  <si>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</si>
  <si>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</si>
  <si>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</si>
  <si>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</si>
  <si>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</si>
  <si>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</si>
  <si>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</si>
  <si>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</si>
  <si>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</si>
  <si>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</si>
  <si>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</si>
  <si>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</si>
  <si>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</si>
  <si>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</si>
  <si>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</si>
  <si>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</si>
  <si>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</si>
  <si>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</si>
  <si>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</si>
  <si>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</si>
  <si>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</si>
  <si>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</si>
  <si>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</si>
  <si>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</si>
  <si>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</si>
  <si>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</si>
  <si>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</si>
  <si>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</si>
  <si>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</si>
  <si>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</si>
  <si>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</si>
  <si>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</si>
  <si>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</si>
  <si>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</si>
  <si>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</si>
  <si>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</si>
  <si>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</si>
  <si>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</si>
  <si>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</si>
  <si>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</si>
  <si>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</si>
  <si>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</si>
  <si>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</si>
  <si>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</si>
  <si>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</si>
  <si>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</si>
  <si>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</si>
  <si>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</si>
  <si>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</si>
  <si>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</si>
  <si>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</si>
  <si>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</si>
  <si>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</si>
  <si>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</si>
  <si>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</si>
  <si>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</si>
  <si>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</si>
  <si>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</si>
  <si>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</si>
  <si>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</si>
  <si>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</si>
  <si>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</si>
  <si>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</si>
  <si>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</si>
  <si>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</si>
  <si>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</si>
  <si>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</si>
  <si>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</si>
  <si>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</si>
  <si>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</si>
  <si>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</si>
  <si>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</si>
  <si>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</si>
  <si>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</si>
  <si>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</si>
  <si>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</si>
  <si>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</si>
  <si>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</si>
  <si>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</si>
  <si>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</si>
  <si>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</si>
  <si>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</si>
  <si>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</si>
  <si>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</si>
  <si>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</si>
  <si>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</si>
  <si>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</si>
  <si>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</si>
  <si>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</si>
  <si>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</si>
  <si>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</si>
  <si>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</si>
  <si>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</si>
  <si>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</si>
  <si>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</si>
  <si>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</si>
  <si>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</si>
  <si>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</si>
  <si>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</si>
  <si>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</si>
  <si>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</si>
  <si>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</si>
  <si>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</si>
  <si>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</si>
  <si>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</si>
  <si>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</si>
  <si>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</si>
  <si>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</si>
  <si>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</si>
  <si>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</si>
  <si>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</si>
  <si>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</si>
  <si>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</si>
  <si>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</si>
  <si>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</si>
  <si>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</si>
  <si>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</si>
  <si>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</si>
  <si>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</si>
  <si>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</si>
  <si>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</si>
  <si>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</si>
  <si>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</si>
  <si>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</si>
  <si>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</si>
  <si>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</si>
  <si>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</si>
  <si>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</si>
  <si>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</si>
  <si>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</si>
  <si>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</si>
  <si>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</si>
  <si>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</si>
  <si>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</si>
  <si>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</si>
  <si>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</si>
  <si>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</si>
  <si>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</si>
  <si>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</si>
  <si>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</si>
  <si>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</si>
  <si>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</si>
  <si>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</si>
  <si>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</si>
  <si>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</si>
  <si>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</si>
  <si>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</si>
  <si>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</si>
  <si>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</si>
  <si>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</si>
  <si>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</si>
  <si>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</si>
  <si>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</si>
  <si>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</si>
  <si>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</si>
  <si>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</si>
  <si>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</si>
  <si>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</si>
  <si>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</si>
  <si>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</si>
  <si>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</si>
  <si>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</si>
  <si>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</si>
  <si>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</si>
  <si>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</si>
  <si>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</si>
  <si>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</si>
  <si>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</si>
  <si>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</si>
  <si>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</si>
  <si>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</si>
  <si>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</si>
  <si>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</si>
  <si>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</si>
  <si>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</si>
  <si>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</si>
  <si>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</si>
  <si>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</si>
  <si>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</si>
  <si>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</si>
  <si>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</si>
  <si>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</si>
  <si>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</si>
  <si>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</si>
  <si>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</si>
  <si>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</si>
  <si>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</si>
  <si>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</si>
  <si>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</si>
  <si>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</si>
  <si>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</si>
  <si>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</si>
  <si>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</si>
  <si>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</si>
  <si>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</si>
  <si>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</si>
  <si>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</si>
  <si>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</si>
  <si>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</si>
  <si>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</si>
  <si>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</si>
  <si>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</si>
  <si>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</si>
  <si>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</si>
  <si>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</si>
  <si>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</si>
  <si>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</si>
  <si>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</si>
  <si>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</si>
  <si>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</si>
  <si>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</si>
  <si>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</si>
  <si>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</si>
  <si>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</si>
  <si>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</si>
  <si>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</si>
  <si>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</si>
  <si>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</si>
  <si>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</si>
  <si>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</si>
  <si>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</si>
  <si>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</si>
  <si>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</si>
  <si>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</si>
  <si>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</si>
  <si>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</si>
  <si>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</si>
  <si>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</si>
  <si>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</si>
  <si>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</si>
  <si>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</si>
  <si>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</si>
  <si>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</si>
  <si>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</si>
  <si>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</si>
  <si>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</si>
  <si>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</si>
  <si>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</si>
  <si>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</si>
  <si>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</si>
  <si>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</si>
  <si>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</si>
  <si>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</si>
  <si>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</si>
  <si>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</si>
  <si>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</si>
  <si>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</si>
  <si>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</si>
  <si>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</si>
  <si>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</si>
  <si>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</si>
  <si>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</si>
  <si>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</si>
  <si>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</si>
  <si>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</si>
  <si>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</si>
  <si>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</si>
  <si>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</si>
  <si>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</si>
  <si>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</si>
  <si>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</si>
  <si>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</si>
  <si>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</si>
  <si>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</si>
  <si>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</si>
  <si>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</si>
  <si>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</si>
  <si>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</si>
  <si>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</si>
  <si>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</si>
  <si>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</si>
  <si>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</si>
  <si>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</si>
  <si>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</si>
  <si>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</si>
  <si>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</si>
  <si>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</si>
  <si>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</si>
  <si>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</si>
  <si>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</si>
  <si>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</si>
  <si>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</si>
  <si>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</si>
  <si>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</si>
  <si>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</si>
  <si>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</si>
  <si>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</si>
  <si>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</si>
  <si>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</si>
  <si>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</si>
  <si>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</si>
  <si>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</si>
  <si>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</si>
  <si>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</si>
  <si>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</si>
  <si>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</si>
  <si>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</si>
  <si>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</si>
  <si>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</si>
  <si>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</si>
  <si>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</si>
  <si>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</si>
  <si>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</si>
  <si>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</si>
  <si>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</si>
  <si>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</si>
  <si>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</si>
  <si>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</si>
  <si>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</si>
  <si>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</si>
  <si>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</si>
  <si>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</si>
  <si>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</si>
  <si>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</si>
  <si>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</si>
  <si>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</si>
  <si>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</si>
  <si>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</si>
  <si>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</si>
  <si>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</si>
  <si>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</si>
  <si>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</si>
  <si>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</si>
  <si>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</si>
  <si>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</si>
  <si>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</si>
  <si>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</si>
  <si>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</si>
  <si>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</si>
  <si>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</si>
  <si>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</si>
  <si>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</si>
  <si>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</si>
  <si>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</si>
  <si>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</si>
  <si>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</si>
  <si>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</si>
  <si>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</si>
  <si>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</si>
  <si>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</si>
  <si>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</si>
  <si>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</si>
  <si>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</si>
  <si>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</si>
  <si>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</si>
  <si>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</si>
  <si>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</si>
  <si>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</si>
  <si>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</si>
  <si>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</si>
  <si>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</si>
  <si>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</si>
  <si>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</si>
  <si>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</si>
  <si>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</si>
  <si>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</si>
  <si>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</si>
  <si>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</si>
  <si>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</si>
  <si>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</si>
  <si>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</si>
  <si>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</si>
  <si>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</si>
  <si>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</si>
  <si>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</si>
  <si>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</si>
  <si>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</si>
  <si>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</si>
  <si>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</si>
  <si>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</si>
  <si>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</si>
  <si>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</si>
  <si>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</si>
  <si>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</si>
  <si>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</si>
  <si>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</si>
  <si>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</si>
  <si>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</si>
  <si>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</si>
  <si>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</si>
  <si>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</si>
  <si>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</si>
  <si>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</si>
  <si>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</si>
  <si>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</si>
  <si>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</si>
  <si>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</si>
  <si>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</si>
  <si>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</si>
  <si>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</si>
  <si>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</si>
  <si>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</si>
  <si>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</si>
  <si>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</si>
  <si>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</si>
  <si>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</si>
  <si>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</si>
  <si>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</si>
  <si>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</si>
  <si>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</si>
  <si>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</si>
  <si>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</si>
  <si>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</si>
  <si>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</si>
  <si>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</si>
  <si>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</si>
  <si>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</si>
  <si>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</si>
  <si>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</si>
  <si>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</si>
  <si>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</si>
  <si>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</si>
  <si>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</si>
  <si>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</si>
  <si>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</si>
  <si>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</si>
  <si>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</si>
  <si>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</si>
  <si>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</si>
  <si>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</si>
  <si>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</si>
  <si>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</si>
  <si>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</si>
  <si>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</si>
  <si>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</si>
  <si>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</si>
  <si>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</si>
  <si>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</si>
  <si>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</si>
  <si>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</si>
  <si>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</si>
  <si>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</si>
  <si>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</si>
  <si>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</si>
  <si>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</si>
  <si>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</si>
  <si>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</si>
  <si>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</si>
  <si>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</si>
  <si>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</si>
  <si>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</si>
  <si>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</si>
  <si>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</si>
  <si>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</si>
  <si>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</si>
  <si>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</si>
  <si>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</si>
  <si>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</si>
  <si>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</si>
  <si>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</si>
  <si>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</si>
  <si>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</si>
  <si>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</si>
  <si>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</si>
  <si>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</si>
  <si>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</si>
  <si>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</si>
  <si>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</si>
  <si>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</si>
  <si>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</si>
  <si>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</si>
  <si>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</si>
  <si>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</si>
  <si>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</si>
  <si>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</si>
  <si>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</si>
  <si>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</si>
  <si>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</si>
  <si>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</si>
  <si>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</si>
  <si>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</si>
  <si>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</si>
  <si>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</si>
  <si>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</si>
  <si>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</si>
  <si>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</si>
  <si>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</si>
  <si>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</si>
  <si>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</si>
  <si>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</si>
  <si>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</si>
  <si>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</si>
  <si>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</si>
  <si>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</si>
  <si>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</si>
  <si>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</si>
  <si>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</si>
  <si>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</si>
  <si>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</si>
  <si>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</si>
  <si>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</si>
  <si>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</si>
  <si>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</si>
  <si>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</si>
  <si>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</si>
  <si>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</si>
  <si>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</si>
  <si>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</si>
  <si>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</si>
  <si>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</si>
  <si>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</si>
  <si>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</si>
  <si>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</si>
  <si>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</si>
  <si>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</si>
  <si>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</si>
  <si>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</si>
  <si>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</si>
  <si>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</si>
  <si>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</si>
  <si>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</si>
  <si>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</si>
  <si>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</si>
  <si>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</si>
  <si>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</si>
  <si>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</si>
  <si>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</si>
  <si>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</si>
  <si>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</si>
  <si>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</si>
  <si>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</si>
  <si>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</si>
  <si>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</si>
  <si>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</si>
  <si>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</si>
  <si>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</si>
  <si>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</si>
  <si>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</si>
  <si>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</si>
  <si>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</si>
  <si>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</si>
  <si>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</si>
  <si>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</si>
  <si>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</si>
  <si>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</si>
  <si>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</si>
  <si>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</si>
  <si>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</si>
  <si>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</si>
  <si>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</si>
  <si>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</si>
  <si>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</si>
  <si>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</si>
  <si>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</si>
  <si>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</si>
  <si>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</si>
  <si>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</si>
  <si>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</si>
  <si>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</si>
  <si>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</si>
  <si>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</si>
  <si>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</si>
  <si>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</si>
  <si>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</si>
  <si>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</si>
  <si>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</si>
  <si>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</si>
  <si>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</si>
  <si>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</si>
  <si>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</si>
  <si>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</si>
  <si>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</si>
  <si>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</si>
  <si>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</si>
  <si>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</si>
  <si>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</si>
  <si>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</si>
  <si>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</si>
  <si>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</si>
  <si>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</si>
  <si>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</si>
  <si>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</si>
  <si>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</si>
  <si>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</si>
  <si>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</si>
  <si>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</si>
  <si>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</si>
  <si>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</si>
  <si>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</si>
  <si>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</si>
  <si>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</si>
  <si>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</si>
  <si>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</si>
  <si>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</si>
  <si>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</si>
  <si>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</si>
  <si>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</si>
  <si>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</si>
  <si>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</si>
  <si>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</si>
  <si>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</si>
  <si>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</si>
  <si>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</si>
  <si>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</si>
  <si>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</si>
  <si>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</si>
  <si>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</si>
  <si>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</si>
  <si>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</si>
  <si>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</si>
  <si>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</si>
  <si>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</si>
  <si>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</si>
  <si>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</si>
  <si>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</si>
  <si>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</si>
  <si>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</si>
  <si>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</si>
  <si>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</si>
  <si>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</si>
  <si>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</si>
  <si>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</si>
  <si>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</si>
  <si>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</si>
  <si>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</si>
  <si>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</si>
  <si>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</si>
  <si>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</si>
  <si>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</si>
  <si>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</si>
  <si>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</si>
  <si>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</si>
  <si>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</si>
  <si>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</si>
  <si>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</si>
  <si>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</si>
  <si>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</si>
  <si>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</si>
  <si>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</si>
  <si>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</si>
  <si>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</si>
  <si>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</si>
  <si>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</si>
  <si>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</si>
  <si>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</si>
  <si>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</si>
  <si>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</si>
  <si>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</si>
  <si>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</si>
  <si>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</si>
  <si>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</si>
  <si>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</si>
  <si>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</si>
  <si>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</si>
  <si>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</si>
  <si>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</si>
  <si>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</si>
  <si>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</si>
  <si>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</si>
  <si>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</si>
  <si>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</si>
  <si>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</si>
  <si>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</si>
  <si>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</si>
  <si>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</si>
  <si>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</si>
  <si>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</si>
  <si>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</si>
  <si>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</si>
  <si>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</si>
  <si>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</si>
  <si>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</si>
  <si>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</si>
  <si>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</si>
  <si>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</si>
  <si>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</si>
  <si>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</si>
  <si>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</si>
  <si>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</si>
  <si>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</si>
  <si>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</si>
  <si>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</si>
  <si>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</si>
  <si>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</si>
  <si>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</si>
  <si>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</si>
  <si>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</si>
  <si>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</si>
  <si>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</si>
  <si>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</si>
  <si>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</si>
  <si>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</si>
  <si>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</si>
  <si>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</si>
  <si>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</si>
  <si>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</si>
  <si>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</si>
  <si>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</si>
  <si>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</si>
  <si>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</si>
  <si>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</si>
  <si>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</si>
  <si>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</si>
  <si>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</si>
  <si>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</si>
  <si>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</si>
  <si>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</si>
  <si>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</si>
  <si>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</si>
  <si>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</si>
  <si>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</si>
  <si>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</si>
  <si>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</si>
  <si>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</si>
  <si>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</si>
  <si>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</si>
  <si>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</si>
  <si>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</si>
  <si>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</si>
  <si>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</si>
  <si>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</si>
  <si>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</si>
  <si>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</si>
  <si>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</si>
  <si>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</si>
  <si>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</si>
  <si>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</si>
  <si>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</si>
  <si>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</si>
  <si>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</si>
  <si>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</si>
  <si>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</si>
  <si>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</si>
  <si>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</si>
  <si>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</si>
  <si>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</si>
  <si>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</si>
  <si>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</si>
  <si>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</si>
  <si>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</si>
  <si>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</si>
  <si>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</si>
  <si>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</si>
  <si>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</si>
  <si>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</si>
  <si>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</si>
  <si>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</si>
  <si>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</si>
  <si>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</si>
  <si>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</si>
  <si>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</si>
  <si>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</si>
  <si>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</si>
  <si>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</si>
  <si>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</si>
  <si>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</si>
  <si>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</si>
  <si>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</si>
  <si>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</si>
  <si>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</si>
  <si>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</si>
  <si>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</si>
  <si>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</si>
  <si>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</si>
  <si>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</si>
  <si>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</si>
  <si>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</si>
  <si>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</si>
  <si>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</si>
  <si>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</si>
  <si>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</si>
  <si>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</si>
  <si>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</si>
  <si>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</si>
  <si>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</si>
  <si>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</si>
  <si>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</si>
  <si>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</si>
  <si>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</si>
  <si>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</si>
  <si>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</si>
  <si>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</si>
  <si>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</si>
  <si>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</si>
  <si>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</si>
  <si>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</si>
  <si>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</si>
  <si>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</si>
  <si>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</si>
  <si>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</si>
  <si>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</si>
  <si>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</si>
  <si>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</si>
  <si>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</si>
  <si>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</si>
  <si>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</si>
  <si>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</si>
  <si>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</si>
  <si>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</si>
  <si>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</si>
  <si>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</si>
  <si>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</si>
  <si>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</si>
  <si>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</si>
  <si>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</si>
  <si>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</si>
  <si>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</si>
  <si>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</si>
  <si>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</si>
  <si>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</si>
  <si>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</si>
  <si>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</si>
  <si>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</si>
  <si>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</si>
  <si>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</si>
  <si>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</si>
  <si>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</si>
  <si>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</si>
  <si>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</si>
  <si>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</si>
  <si>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</si>
  <si>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</si>
  <si>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</si>
  <si>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</si>
  <si>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</si>
  <si>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</si>
  <si>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</si>
  <si>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</si>
  <si>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</si>
  <si>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</si>
  <si>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</si>
  <si>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</si>
  <si>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</si>
  <si>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</si>
  <si>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</si>
  <si>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</si>
  <si>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</si>
  <si>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</si>
  <si>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</si>
  <si>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</si>
  <si>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</si>
  <si>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</si>
  <si>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</si>
  <si>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</si>
  <si>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</si>
  <si>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</si>
  <si>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</si>
  <si>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</si>
  <si>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</si>
  <si>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</si>
  <si>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</si>
  <si>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</si>
  <si>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</si>
  <si>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</si>
  <si>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</si>
  <si>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</si>
  <si>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</si>
  <si>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</si>
  <si>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</si>
  <si>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</si>
  <si>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</si>
  <si>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</si>
  <si>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</si>
  <si>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</si>
  <si>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</si>
  <si>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</si>
  <si>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</si>
  <si>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</si>
  <si>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</si>
  <si>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</si>
  <si>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</si>
  <si>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</si>
  <si>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</si>
  <si>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</si>
  <si>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</si>
  <si>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</si>
  <si>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</si>
  <si>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</si>
  <si>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</si>
  <si>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</si>
  <si>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</si>
  <si>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</si>
  <si>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</si>
  <si>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</si>
  <si>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</si>
  <si>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</si>
  <si>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</si>
  <si>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</si>
  <si>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</si>
  <si>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</si>
  <si>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</si>
  <si>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</si>
  <si>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</si>
  <si>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</si>
  <si>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</si>
  <si>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</si>
  <si>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</si>
  <si>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</si>
  <si>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</si>
  <si>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</si>
  <si>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</si>
  <si>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</si>
  <si>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</si>
  <si>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</si>
  <si>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</si>
  <si>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</si>
  <si>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</si>
  <si>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</si>
  <si>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</si>
  <si>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</si>
  <si>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</si>
  <si>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</si>
  <si>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</si>
  <si>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</si>
  <si>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</si>
  <si>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</si>
  <si>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</si>
  <si>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</si>
  <si>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</si>
  <si>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</si>
  <si>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</si>
  <si>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</si>
  <si>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</si>
  <si>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</si>
  <si>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</si>
  <si>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</si>
  <si>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</si>
  <si>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</si>
  <si>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</si>
  <si>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</si>
  <si>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</si>
  <si>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</si>
  <si>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</si>
  <si>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</si>
  <si>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</si>
  <si>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</si>
  <si>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</si>
  <si>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</si>
  <si>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</si>
  <si>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</si>
  <si>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</si>
  <si>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</si>
  <si>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</si>
  <si>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</si>
  <si>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</si>
  <si>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</si>
  <si>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</si>
  <si>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</si>
  <si>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</si>
  <si>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</si>
  <si>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</si>
  <si>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</si>
  <si>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</si>
  <si>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</si>
  <si>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</si>
  <si>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</si>
  <si>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</si>
  <si>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</si>
  <si>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</si>
  <si>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</si>
  <si>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</si>
  <si>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</si>
  <si>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</si>
  <si>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</si>
  <si>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</si>
  <si>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</si>
  <si>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</si>
  <si>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</si>
  <si>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</si>
  <si>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</si>
  <si>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</si>
  <si>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</si>
  <si>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</si>
  <si>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</si>
  <si>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</si>
  <si>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</si>
  <si>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</si>
  <si>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</si>
  <si>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</si>
  <si>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</si>
  <si>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</si>
  <si>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</si>
  <si>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</si>
  <si>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</si>
  <si>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</si>
  <si>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</si>
  <si>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</si>
  <si>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</si>
  <si>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</si>
  <si>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</si>
  <si>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</si>
  <si>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</si>
  <si>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</si>
  <si>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</si>
  <si>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</si>
  <si>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</si>
  <si>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</si>
  <si>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</si>
  <si>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</si>
  <si>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</si>
  <si>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</si>
  <si>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</si>
  <si>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</si>
  <si>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</si>
  <si>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</si>
  <si>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</si>
  <si>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</si>
  <si>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</si>
  <si>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</si>
  <si>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</si>
  <si>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</si>
  <si>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</si>
  <si>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</si>
  <si>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</si>
  <si>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</si>
  <si>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</si>
  <si>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</si>
  <si>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</si>
  <si>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</si>
  <si>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</si>
  <si>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</si>
  <si>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</si>
  <si>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</si>
  <si>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</si>
  <si>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</si>
  <si>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</si>
  <si>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</si>
  <si>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</si>
  <si>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</si>
  <si>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</si>
  <si>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</si>
  <si>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</si>
  <si>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</si>
  <si>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</si>
  <si>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</si>
  <si>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</si>
  <si>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</si>
  <si>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</si>
  <si>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</si>
  <si>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</si>
  <si>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</si>
  <si>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</si>
  <si>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</si>
  <si>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</si>
  <si>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</si>
  <si>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</si>
  <si>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</si>
  <si>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</si>
  <si>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</si>
  <si>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</si>
  <si>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</si>
  <si>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</si>
  <si>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</si>
  <si>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</si>
  <si>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</si>
  <si>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</si>
  <si>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</si>
  <si>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</si>
  <si>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</si>
  <si>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</si>
  <si>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</si>
  <si>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</si>
  <si>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</si>
  <si>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</si>
  <si>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</si>
  <si>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</si>
  <si>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</si>
  <si>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</si>
  <si>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</si>
  <si>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</si>
  <si>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</si>
  <si>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</si>
  <si>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</si>
  <si>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</si>
  <si>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</si>
  <si>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</si>
  <si>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</si>
  <si>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</si>
  <si>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</si>
  <si>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</si>
  <si>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</si>
  <si>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</si>
  <si>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</si>
  <si>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</si>
  <si>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</si>
  <si>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</si>
  <si>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</si>
  <si>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</si>
  <si>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</si>
  <si>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</si>
  <si>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</si>
  <si>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</si>
  <si>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</si>
  <si>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</si>
  <si>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</si>
  <si>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</si>
  <si>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</si>
  <si>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</si>
  <si>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</si>
  <si>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</si>
  <si>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</si>
  <si>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</si>
  <si>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</si>
  <si>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</si>
  <si>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</si>
  <si>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</si>
  <si>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</si>
  <si>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</si>
  <si>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</si>
  <si>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</si>
  <si>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</si>
  <si>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</si>
  <si>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</si>
  <si>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</si>
  <si>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</si>
  <si>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</si>
  <si>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</si>
  <si>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</si>
  <si>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</si>
  <si>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</si>
  <si>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</si>
  <si>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</si>
  <si>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</si>
  <si>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</si>
  <si>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</si>
  <si>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</si>
  <si>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</si>
  <si>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</si>
  <si>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</si>
  <si>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</si>
  <si>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</si>
  <si>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</si>
  <si>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</si>
  <si>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</si>
  <si>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</si>
  <si>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</si>
  <si>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</si>
  <si>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</si>
  <si>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</si>
  <si>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</si>
  <si>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</si>
  <si>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</si>
  <si>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</si>
  <si>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</si>
  <si>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</si>
  <si>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</si>
  <si>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</si>
  <si>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</si>
  <si>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</si>
  <si>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</si>
  <si>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</si>
  <si>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</si>
  <si>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</si>
  <si>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</si>
  <si>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</si>
  <si>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</si>
  <si>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</si>
  <si>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</si>
  <si>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</si>
  <si>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</si>
  <si>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</si>
  <si>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</si>
  <si>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</si>
  <si>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</si>
  <si>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</si>
  <si>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</si>
  <si>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</si>
  <si>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</si>
  <si>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</si>
  <si>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</si>
  <si>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</si>
  <si>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</si>
  <si>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</si>
  <si>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</si>
  <si>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</si>
  <si>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</si>
  <si>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</si>
  <si>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</si>
  <si>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</si>
  <si>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</si>
  <si>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</si>
  <si>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</si>
  <si>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</si>
  <si>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</si>
  <si>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</si>
  <si>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</si>
  <si>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</si>
  <si>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</si>
  <si>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</si>
  <si>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</si>
  <si>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</si>
  <si>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</si>
  <si>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</si>
  <si>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</si>
  <si>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</si>
  <si>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</si>
  <si>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</si>
  <si>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</si>
  <si>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</si>
  <si>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</si>
  <si>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</si>
  <si>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</si>
  <si>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</si>
  <si>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</si>
  <si>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</si>
  <si>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</si>
  <si>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</si>
  <si>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</si>
  <si>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</si>
  <si>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</si>
  <si>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</si>
  <si>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</si>
  <si>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</si>
  <si>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</si>
  <si>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</si>
  <si>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</si>
  <si>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</si>
  <si>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</si>
  <si>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</si>
  <si>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</si>
  <si>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</si>
  <si>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</si>
  <si>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</si>
  <si>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</si>
  <si>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</si>
  <si>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</si>
  <si>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</si>
  <si>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</si>
  <si>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</si>
  <si>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</si>
  <si>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</si>
  <si>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</si>
  <si>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</si>
  <si>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</si>
  <si>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</si>
  <si>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</si>
  <si>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</si>
  <si>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</si>
  <si>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</si>
  <si>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</si>
  <si>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</si>
  <si>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</si>
  <si>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</si>
  <si>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</si>
  <si>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</si>
  <si>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</si>
  <si>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</si>
  <si>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</si>
  <si>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</si>
  <si>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</si>
  <si>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</si>
  <si>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</si>
  <si>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</si>
  <si>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</si>
  <si>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</si>
  <si>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</si>
  <si>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</si>
  <si>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</si>
  <si>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</si>
  <si>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</si>
  <si>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</si>
  <si>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</si>
  <si>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</si>
  <si>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</si>
  <si>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</si>
  <si>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</si>
  <si>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</si>
  <si>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</si>
  <si>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</si>
  <si>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</si>
  <si>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</si>
  <si>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</si>
  <si>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</si>
  <si>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</si>
  <si>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</si>
  <si>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</si>
  <si>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</si>
  <si>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</si>
  <si>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</si>
  <si>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</si>
  <si>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</si>
  <si>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</si>
  <si>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</si>
  <si>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</si>
  <si>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</si>
  <si>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</si>
  <si>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</si>
  <si>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</si>
  <si>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</si>
  <si>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</si>
  <si>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</si>
  <si>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</si>
  <si>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</si>
  <si>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</si>
  <si>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</si>
  <si>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</si>
  <si>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</si>
  <si>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</si>
  <si>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</si>
  <si>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</si>
  <si>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</si>
  <si>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</si>
  <si>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</si>
  <si>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</si>
  <si>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</si>
  <si>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</si>
  <si>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</si>
  <si>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</si>
  <si>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</si>
  <si>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</si>
  <si>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</si>
  <si>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</si>
  <si>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</si>
  <si>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</si>
  <si>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</si>
  <si>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</si>
  <si>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</si>
  <si>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</si>
  <si>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</si>
  <si>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</si>
  <si>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</si>
  <si>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</si>
  <si>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</si>
  <si>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</si>
  <si>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</si>
  <si>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</si>
  <si>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</si>
  <si>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</si>
  <si>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</si>
  <si>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</si>
  <si>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</si>
  <si>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</si>
  <si>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</si>
  <si>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</si>
  <si>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</si>
  <si>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</si>
  <si>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</si>
  <si>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</si>
  <si>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</si>
  <si>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</si>
  <si>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</si>
  <si>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</si>
  <si>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</si>
  <si>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</si>
  <si>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</si>
  <si>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</si>
  <si>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</si>
  <si>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</si>
  <si>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</si>
  <si>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</si>
  <si>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</si>
  <si>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</si>
  <si>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</si>
  <si>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</si>
  <si>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</si>
  <si>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</si>
  <si>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</si>
  <si>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</si>
  <si>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</si>
  <si>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</si>
  <si>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</si>
  <si>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</si>
  <si>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</si>
  <si>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</si>
  <si>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</si>
  <si>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</si>
  <si>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</si>
  <si>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</si>
  <si>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</si>
  <si>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</si>
  <si>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</si>
  <si>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</si>
  <si>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</si>
  <si>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</si>
  <si>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</si>
  <si>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</si>
  <si>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</si>
  <si>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</si>
  <si>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</si>
  <si>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</si>
  <si>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</si>
  <si>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</si>
  <si>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</si>
  <si>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</si>
  <si>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</si>
  <si>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</si>
  <si>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</si>
  <si>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</si>
  <si>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</si>
  <si>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</si>
  <si>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</si>
  <si>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</si>
  <si>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</si>
  <si>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</si>
  <si>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</si>
  <si>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</si>
  <si>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</si>
  <si>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</si>
  <si>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</si>
  <si>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</si>
  <si>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</si>
  <si>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</si>
  <si>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</si>
  <si>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</si>
  <si>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</si>
  <si>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</si>
  <si>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</si>
  <si>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</si>
  <si>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</si>
  <si>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</si>
  <si>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</si>
  <si>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</si>
  <si>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</si>
  <si>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</si>
  <si>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</si>
  <si>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</si>
  <si>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</si>
  <si>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</si>
  <si>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</si>
  <si>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</si>
  <si>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</si>
  <si>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</si>
  <si>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</si>
  <si>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</si>
  <si>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</si>
  <si>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</si>
  <si>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</si>
  <si>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</si>
  <si>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</si>
  <si>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</si>
  <si>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</si>
  <si>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</si>
  <si>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</si>
  <si>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</si>
  <si>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</si>
  <si>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</si>
  <si>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</si>
  <si>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</si>
  <si>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</si>
  <si>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</si>
  <si>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</si>
  <si>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</si>
  <si>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</si>
  <si>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</si>
  <si>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</si>
  <si>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</si>
  <si>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</si>
  <si>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</si>
  <si>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</si>
  <si>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</si>
  <si>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</si>
  <si>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</si>
  <si>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</si>
  <si>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</si>
  <si>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</si>
  <si>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</si>
  <si>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</si>
  <si>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</si>
  <si>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</si>
  <si>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</si>
  <si>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</si>
  <si>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</si>
  <si>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</si>
  <si>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</si>
  <si>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</si>
  <si>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</si>
  <si>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</si>
  <si>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</si>
  <si>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</si>
  <si>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</si>
  <si>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</si>
  <si>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</si>
  <si>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</si>
  <si>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</si>
  <si>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</si>
  <si>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</si>
  <si>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</si>
  <si>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</si>
  <si>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</si>
  <si>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</si>
  <si>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</si>
  <si>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</si>
  <si>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</si>
  <si>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</si>
  <si>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</si>
  <si>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</si>
  <si>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</si>
  <si>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</si>
  <si>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</si>
  <si>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</si>
  <si>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</si>
  <si>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</si>
  <si>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</si>
  <si>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</si>
  <si>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</si>
  <si>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</si>
  <si>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</si>
  <si>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</si>
  <si>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</si>
  <si>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</si>
  <si>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</si>
  <si>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</si>
  <si>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</si>
  <si>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</si>
  <si>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</si>
  <si>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</si>
  <si>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</si>
  <si>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</si>
  <si>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</si>
  <si>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</si>
  <si>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</si>
  <si>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</si>
  <si>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</si>
  <si>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</si>
  <si>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</si>
  <si>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</si>
  <si>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</si>
  <si>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</si>
  <si>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</si>
  <si>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</si>
  <si>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</si>
  <si>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</si>
  <si>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</si>
  <si>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</si>
  <si>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</si>
  <si>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</si>
  <si>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</si>
  <si>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</si>
  <si>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</si>
  <si>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</si>
  <si>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</si>
  <si>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</si>
  <si>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</si>
  <si>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</si>
  <si>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</si>
  <si>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</si>
  <si>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</si>
  <si>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</si>
  <si>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</si>
  <si>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</si>
  <si>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</si>
  <si>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</si>
  <si>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</si>
  <si>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</si>
  <si>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</si>
  <si>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</si>
  <si>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</si>
  <si>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</si>
  <si>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</si>
  <si>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</si>
  <si>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</si>
  <si>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</si>
  <si>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</si>
  <si>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</si>
  <si>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</si>
  <si>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</si>
  <si>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</si>
  <si>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</si>
  <si>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</si>
  <si>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</si>
  <si>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</si>
  <si>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</si>
  <si>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</si>
  <si>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</si>
  <si>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</si>
  <si>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</si>
  <si>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</si>
  <si>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</si>
  <si>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</si>
  <si>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</si>
  <si>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</si>
  <si>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</si>
  <si>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</si>
  <si>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</si>
  <si>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</si>
  <si>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</si>
  <si>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</si>
  <si>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</si>
  <si>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</si>
  <si>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</si>
  <si>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</si>
  <si>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</si>
  <si>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</si>
  <si>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</si>
  <si>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</si>
  <si>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</si>
  <si>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</si>
  <si>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</si>
  <si>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</si>
  <si>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</si>
  <si>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</si>
  <si>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</si>
  <si>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</si>
  <si>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</si>
  <si>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</si>
  <si>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</si>
  <si>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</si>
  <si>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</si>
  <si>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</si>
  <si>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</si>
  <si>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</si>
  <si>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</si>
  <si>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</si>
  <si>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</si>
  <si>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</si>
  <si>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</si>
  <si>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</si>
  <si>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</si>
  <si>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</si>
  <si>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</si>
  <si>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</si>
  <si>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</si>
  <si>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</si>
  <si>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</si>
  <si>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</si>
  <si>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</si>
  <si>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</si>
  <si>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</si>
  <si>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</si>
  <si>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</si>
  <si>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</si>
  <si>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</si>
  <si>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</si>
  <si>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</si>
  <si>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</si>
  <si>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</si>
  <si>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</si>
  <si>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</si>
  <si>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</si>
  <si>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</si>
  <si>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</si>
  <si>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</si>
  <si>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</si>
  <si>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</si>
  <si>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</si>
  <si>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</si>
  <si>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</si>
  <si>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</si>
  <si>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</si>
  <si>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</si>
  <si>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</si>
  <si>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</si>
  <si>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</si>
  <si>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</si>
  <si>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</si>
  <si>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</si>
  <si>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</si>
  <si>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</si>
  <si>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</si>
  <si>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</si>
  <si>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</si>
  <si>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</si>
  <si>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</si>
  <si>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</si>
  <si>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</si>
  <si>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</si>
  <si>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</si>
  <si>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</si>
  <si>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</si>
  <si>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</si>
  <si>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</si>
  <si>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</si>
  <si>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</si>
  <si>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</si>
  <si>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</si>
  <si>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</si>
  <si>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</si>
  <si>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</si>
  <si>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</si>
  <si>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</si>
  <si>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</si>
  <si>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</si>
  <si>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</si>
  <si>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</si>
  <si>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</si>
  <si>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</si>
  <si>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</si>
  <si>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</si>
  <si>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</si>
  <si>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</si>
  <si>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</si>
  <si>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</si>
  <si>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</si>
  <si>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</si>
  <si>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</si>
  <si>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</si>
  <si>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</si>
  <si>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</si>
  <si>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</si>
  <si>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</si>
  <si>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</si>
  <si>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</si>
  <si>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</si>
  <si>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</si>
  <si>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</si>
  <si>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</si>
  <si>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</si>
  <si>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</si>
  <si>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</si>
  <si>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</si>
  <si>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</si>
  <si>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</si>
  <si>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</si>
  <si>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</si>
  <si>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</si>
  <si>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</si>
  <si>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</si>
  <si>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</si>
  <si>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</si>
  <si>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</si>
  <si>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</si>
  <si>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</si>
  <si>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</si>
  <si>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</si>
  <si>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</si>
  <si>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</si>
  <si>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</si>
  <si>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</si>
  <si>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</si>
  <si>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</si>
  <si>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</si>
  <si>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</si>
  <si>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</si>
  <si>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</si>
  <si>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</si>
  <si>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</si>
  <si>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</si>
  <si>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</si>
  <si>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</si>
  <si>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</si>
  <si>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</si>
  <si>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</si>
  <si>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</si>
  <si>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</si>
  <si>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</si>
  <si>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</si>
  <si>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</si>
  <si>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</si>
  <si>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</si>
  <si>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</si>
  <si>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</si>
  <si>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</si>
  <si>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</si>
  <si>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</si>
  <si>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</si>
  <si>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</si>
  <si>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</si>
  <si>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</si>
  <si>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</si>
  <si>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</si>
  <si>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</si>
  <si>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</si>
  <si>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</si>
  <si>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</si>
  <si>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</si>
  <si>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</si>
  <si>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</si>
  <si>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</si>
  <si>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</si>
  <si>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</si>
  <si>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</si>
  <si>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</si>
  <si>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</si>
  <si>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</si>
  <si>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</si>
  <si>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</si>
  <si>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</si>
  <si>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</si>
  <si>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</si>
  <si>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</si>
  <si>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</si>
  <si>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</si>
  <si>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</si>
  <si>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</si>
  <si>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</si>
  <si>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</si>
  <si>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</si>
  <si>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</si>
  <si>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</si>
  <si>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</si>
  <si>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</si>
  <si>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</si>
  <si>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</si>
  <si>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</si>
  <si>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</si>
  <si>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</si>
  <si>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</si>
  <si>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</si>
  <si>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</si>
  <si>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</si>
  <si>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</si>
  <si>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</si>
  <si>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</si>
  <si>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</si>
  <si>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</si>
  <si>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</si>
  <si>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</si>
  <si>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</si>
  <si>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</si>
  <si>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</si>
  <si>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</si>
  <si>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</si>
  <si>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</si>
  <si>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</si>
  <si>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</si>
  <si>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</si>
  <si>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</si>
  <si>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</si>
  <si>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</si>
  <si>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</si>
  <si>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</si>
  <si>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</si>
  <si>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</si>
  <si>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</si>
  <si>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</si>
  <si>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</si>
  <si>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</si>
  <si>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</si>
  <si>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</si>
  <si>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</si>
  <si>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</si>
  <si>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</si>
  <si>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</si>
  <si>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</si>
  <si>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</si>
  <si>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</si>
  <si>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</si>
  <si>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</si>
  <si>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</si>
  <si>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</si>
  <si>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</si>
  <si>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</si>
  <si>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</si>
  <si>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</si>
  <si>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</si>
  <si>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</si>
  <si>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</si>
  <si>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</si>
  <si>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</si>
  <si>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</si>
  <si>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</si>
  <si>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</si>
  <si>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</si>
  <si>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</si>
  <si>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</si>
  <si>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</si>
  <si>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</si>
  <si>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</si>
  <si>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</si>
  <si>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</si>
  <si>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</si>
  <si>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</si>
  <si>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</si>
  <si>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</si>
  <si>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</si>
  <si>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</si>
  <si>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</si>
  <si>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</si>
  <si>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</si>
  <si>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</si>
  <si>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</si>
  <si>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</si>
  <si>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</si>
  <si>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</si>
  <si>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</si>
  <si>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</si>
  <si>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</si>
  <si>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</si>
  <si>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</si>
  <si>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</si>
  <si>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</si>
  <si>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</si>
  <si>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</si>
  <si>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</si>
  <si>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</si>
  <si>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</si>
  <si>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</si>
  <si>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</si>
  <si>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</si>
  <si>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</si>
  <si>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</si>
  <si>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</si>
  <si>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</si>
  <si>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</si>
  <si>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</si>
  <si>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</si>
  <si>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</si>
  <si>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</si>
  <si>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</si>
  <si>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</si>
  <si>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</si>
  <si>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</si>
  <si>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</si>
  <si>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</si>
  <si>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</si>
  <si>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</si>
  <si>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</si>
  <si>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</si>
  <si>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</si>
  <si>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</si>
  <si>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</si>
  <si>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</si>
  <si>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</si>
  <si>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</si>
  <si>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</si>
  <si>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</si>
  <si>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</si>
  <si>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</si>
  <si>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</si>
  <si>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</si>
  <si>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</si>
  <si>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</si>
  <si>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</si>
  <si>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</si>
  <si>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</si>
  <si>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</si>
  <si>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</si>
  <si>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</si>
  <si>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</si>
  <si>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</si>
  <si>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</si>
  <si>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</si>
  <si>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</si>
  <si>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</si>
  <si>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</si>
  <si>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</si>
  <si>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</si>
  <si>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</si>
  <si>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</si>
  <si>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</si>
  <si>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</si>
  <si>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</si>
  <si>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</si>
  <si>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</si>
  <si>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</si>
  <si>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</si>
  <si>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</si>
  <si>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</si>
  <si>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</si>
  <si>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</si>
  <si>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</si>
  <si>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</si>
  <si>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</si>
  <si>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</si>
  <si>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</si>
  <si>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</si>
  <si>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</si>
  <si>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</si>
  <si>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</si>
  <si>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</si>
  <si>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</si>
  <si>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</si>
  <si>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</si>
  <si>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</si>
  <si>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</si>
  <si>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</si>
  <si>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</si>
  <si>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</si>
  <si>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</si>
  <si>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</si>
  <si>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</si>
  <si>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</si>
  <si>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</si>
  <si>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</si>
  <si>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</si>
  <si>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</si>
  <si>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</si>
  <si>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</si>
  <si>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</si>
  <si>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</si>
  <si>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</si>
  <si>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</si>
  <si>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</si>
  <si>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</si>
  <si>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</si>
  <si>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</si>
  <si>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</si>
  <si>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</si>
  <si>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</si>
  <si>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</si>
  <si>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</si>
  <si>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</si>
  <si>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</si>
  <si>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</si>
  <si>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</si>
  <si>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</si>
  <si>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</si>
  <si>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</si>
  <si>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</si>
  <si>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</si>
  <si>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</si>
  <si>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</si>
  <si>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</si>
  <si>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</si>
  <si>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</si>
  <si>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</si>
  <si>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</si>
  <si>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</si>
  <si>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</si>
  <si>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</si>
  <si>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</si>
  <si>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</si>
  <si>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</si>
  <si>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</si>
  <si>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</si>
  <si>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</si>
  <si>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</si>
  <si>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</si>
  <si>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</si>
  <si>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</si>
  <si>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</si>
  <si>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</si>
  <si>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</si>
  <si>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</si>
  <si>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</si>
  <si>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</si>
  <si>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</si>
  <si>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</si>
  <si>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</si>
  <si>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</si>
  <si>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</si>
  <si>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</si>
  <si>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</si>
  <si>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</si>
  <si>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</si>
  <si>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</si>
  <si>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</si>
  <si>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</si>
  <si>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</si>
  <si>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</si>
  <si>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</si>
  <si>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</si>
  <si>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</si>
  <si>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</si>
  <si>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</si>
  <si>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</si>
  <si>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</si>
  <si>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</si>
  <si>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</si>
  <si>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</si>
  <si>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</si>
  <si>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</si>
  <si>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</si>
  <si>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</si>
  <si>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</si>
  <si>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</si>
  <si>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</si>
  <si>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</si>
  <si>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</si>
  <si>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</si>
  <si>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</si>
  <si>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</si>
  <si>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</si>
  <si>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</si>
  <si>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</si>
  <si>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</si>
  <si>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</si>
  <si>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</si>
  <si>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</si>
  <si>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</si>
  <si>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</si>
  <si>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</si>
  <si>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</si>
  <si>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</si>
  <si>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</si>
  <si>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</si>
  <si>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</si>
  <si>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</si>
  <si>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</si>
  <si>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</si>
  <si>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</si>
  <si>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</si>
  <si>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</si>
  <si>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</si>
  <si>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</si>
  <si>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</si>
  <si>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</si>
  <si>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</si>
  <si>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</si>
  <si>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</si>
  <si>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</si>
  <si>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</si>
  <si>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</si>
  <si>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</si>
  <si>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</si>
  <si>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</si>
  <si>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</si>
  <si>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</si>
  <si>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</si>
  <si>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</si>
  <si>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</si>
  <si>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</si>
  <si>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</si>
  <si>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</si>
  <si>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</si>
  <si>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</si>
  <si>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</si>
  <si>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</si>
  <si>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</si>
  <si>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</si>
  <si>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</si>
  <si>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</si>
  <si>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</si>
  <si>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</si>
  <si>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</si>
  <si>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</si>
  <si>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</si>
  <si>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</si>
  <si>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</si>
  <si>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</si>
  <si>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</si>
  <si>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</si>
  <si>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</si>
  <si>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</si>
  <si>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</si>
  <si>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</si>
  <si>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</si>
  <si>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</si>
  <si>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</si>
  <si>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</si>
  <si>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</si>
  <si>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</si>
  <si>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</si>
  <si>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</si>
  <si>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</si>
  <si>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</si>
  <si>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</si>
  <si>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</si>
  <si>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</si>
  <si>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</si>
  <si>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</si>
  <si>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</si>
  <si>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</si>
  <si>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</si>
  <si>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</si>
  <si>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</si>
  <si>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</si>
  <si>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</si>
  <si>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</si>
  <si>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</si>
  <si>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</si>
  <si>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</si>
  <si>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</si>
  <si>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</si>
  <si>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</si>
  <si>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</si>
  <si>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</si>
  <si>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</si>
  <si>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</si>
  <si>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</si>
  <si>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</si>
  <si>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</si>
  <si>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</si>
  <si>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</si>
  <si>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</si>
  <si>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</si>
  <si>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</si>
  <si>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</si>
  <si>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</si>
  <si>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</si>
  <si>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</si>
  <si>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</si>
  <si>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</si>
  <si>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</si>
  <si>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</si>
  <si>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</si>
  <si>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</si>
  <si>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</si>
  <si>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</si>
  <si>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</si>
  <si>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</si>
  <si>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</si>
  <si>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</si>
  <si>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</si>
  <si>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</si>
  <si>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</si>
  <si>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</si>
  <si>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</si>
  <si>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</si>
  <si>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</si>
  <si>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</si>
  <si>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</si>
  <si>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</si>
  <si>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</si>
  <si>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</si>
  <si>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</si>
  <si>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</si>
  <si>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</si>
  <si>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</si>
  <si>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</si>
  <si>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</si>
  <si>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</si>
  <si>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</si>
  <si>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</si>
  <si>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</si>
  <si>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</si>
  <si>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</si>
  <si>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</si>
  <si>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</si>
  <si>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</si>
  <si>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</si>
  <si>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</si>
  <si>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</si>
  <si>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</si>
  <si>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</si>
  <si>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</si>
  <si>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</si>
  <si>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</si>
  <si>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</si>
  <si>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</si>
  <si>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</si>
  <si>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</si>
  <si>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</si>
  <si>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</si>
  <si>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</si>
  <si>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</si>
  <si>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</si>
  <si>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</si>
  <si>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</si>
  <si>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</si>
  <si>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</si>
  <si>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</si>
  <si>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</si>
  <si>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</si>
  <si>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</si>
  <si>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</si>
  <si>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</si>
  <si>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</si>
  <si>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</si>
  <si>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</si>
  <si>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</si>
  <si>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</si>
  <si>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</si>
  <si>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</si>
  <si>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</si>
  <si>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</si>
  <si>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</si>
  <si>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</si>
  <si>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</si>
  <si>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</si>
  <si>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</si>
  <si>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</si>
  <si>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</si>
  <si>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</si>
  <si>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</si>
  <si>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</si>
  <si>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</si>
  <si>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</si>
  <si>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</si>
  <si>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</si>
  <si>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</si>
  <si>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</si>
  <si>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</si>
  <si>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</si>
  <si>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</si>
  <si>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</si>
  <si>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</si>
  <si>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</si>
  <si>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</si>
  <si>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</si>
  <si>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</si>
  <si>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</si>
  <si>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</si>
  <si>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</si>
  <si>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</si>
  <si>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</si>
  <si>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</si>
  <si>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</si>
  <si>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</si>
  <si>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</si>
  <si>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</si>
  <si>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</si>
  <si>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</si>
  <si>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</si>
  <si>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</si>
  <si>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</si>
  <si>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</si>
  <si>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</si>
  <si>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</si>
  <si>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</si>
  <si>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</si>
  <si>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</si>
  <si>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</si>
  <si>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</si>
  <si>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</si>
  <si>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</si>
  <si>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</si>
  <si>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</si>
  <si>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</si>
  <si>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</si>
  <si>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</si>
  <si>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</si>
  <si>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</si>
  <si>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</si>
  <si>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</si>
  <si>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</si>
  <si>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</si>
  <si>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</si>
  <si>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</si>
  <si>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</si>
  <si>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</si>
  <si>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</si>
  <si>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</si>
  <si>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</si>
  <si>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</si>
  <si>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</si>
  <si>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</si>
  <si>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</si>
  <si>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</si>
  <si>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</si>
  <si>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</si>
  <si>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</si>
  <si>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</si>
  <si>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</si>
  <si>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</si>
  <si>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</si>
  <si>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</si>
  <si>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</si>
  <si>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</si>
  <si>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</si>
  <si>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</si>
  <si>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</si>
  <si>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</si>
  <si>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</si>
  <si>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</si>
  <si>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</si>
  <si>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</si>
  <si>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</si>
  <si>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</si>
  <si>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</si>
  <si>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</si>
  <si>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</si>
  <si>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</si>
  <si>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</si>
  <si>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</si>
  <si>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</si>
  <si>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</si>
  <si>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</si>
  <si>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</si>
  <si>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</si>
  <si>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</si>
  <si>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</si>
  <si>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</si>
  <si>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</si>
  <si>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</si>
  <si>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</si>
  <si>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</si>
  <si>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</si>
  <si>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</si>
  <si>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</si>
  <si>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</si>
  <si>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</si>
  <si>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</si>
  <si>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</si>
  <si>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</si>
  <si>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</si>
  <si>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</si>
  <si>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</si>
  <si>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</si>
  <si>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</si>
  <si>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</si>
  <si>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</si>
  <si>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</si>
  <si>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</si>
  <si>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</si>
  <si>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</si>
  <si>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</si>
  <si>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</si>
  <si>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</si>
  <si>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</si>
  <si>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</si>
  <si>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</si>
  <si>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</si>
  <si>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</si>
  <si>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</si>
  <si>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</si>
  <si>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</si>
  <si>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</si>
  <si>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</si>
  <si>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</si>
  <si>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</si>
  <si>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</si>
  <si>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</si>
  <si>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</si>
  <si>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</si>
  <si>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</si>
  <si>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</si>
  <si>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</si>
  <si>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</si>
  <si>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</si>
  <si>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</si>
  <si>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</si>
  <si>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</si>
  <si>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</si>
  <si>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</si>
  <si>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</si>
  <si>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</si>
  <si>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</si>
  <si>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</si>
  <si>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</si>
  <si>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</si>
  <si>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</si>
  <si>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</si>
  <si>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</si>
  <si>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</si>
  <si>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</si>
  <si>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</si>
  <si>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</si>
  <si>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</si>
  <si>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</si>
  <si>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</si>
  <si>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</si>
  <si>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</si>
  <si>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</si>
  <si>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</si>
  <si>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</si>
  <si>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</si>
  <si>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</si>
  <si>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</si>
  <si>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</si>
  <si>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</si>
  <si>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</si>
  <si>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</si>
  <si>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</si>
  <si>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</si>
  <si>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</si>
  <si>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</si>
  <si>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</si>
  <si>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</si>
  <si>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</si>
  <si>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</si>
  <si>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</si>
  <si>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</si>
  <si>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</si>
  <si>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</si>
  <si>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</si>
  <si>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</si>
  <si>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</si>
  <si>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</si>
  <si>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</si>
  <si>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</si>
  <si>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</si>
  <si>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</si>
  <si>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</si>
  <si>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</si>
  <si>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</si>
  <si>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</si>
  <si>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</si>
  <si>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</si>
  <si>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</si>
  <si>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</si>
  <si>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</si>
  <si>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</si>
  <si>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</si>
  <si>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</si>
  <si>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</si>
  <si>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</si>
  <si>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</si>
  <si>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</si>
  <si>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</si>
  <si>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</si>
  <si>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</si>
  <si>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</si>
  <si>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</si>
  <si>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</si>
  <si>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</si>
  <si>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</si>
  <si>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</si>
  <si>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</si>
  <si>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</si>
  <si>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</si>
  <si>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</si>
  <si>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</si>
  <si>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</si>
  <si>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</si>
  <si>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</si>
  <si>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</si>
  <si>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</si>
  <si>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</si>
  <si>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</si>
  <si>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</si>
  <si>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</si>
  <si>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</si>
  <si>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</si>
  <si>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</si>
  <si>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</si>
  <si>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</si>
  <si>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</si>
  <si>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</si>
  <si>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</si>
  <si>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</si>
  <si>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</si>
  <si>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</si>
  <si>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</si>
  <si>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</si>
  <si>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</si>
  <si>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</si>
  <si>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</si>
  <si>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</si>
  <si>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</si>
  <si>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</si>
  <si>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</si>
  <si>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</si>
  <si>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</si>
  <si>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</si>
  <si>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</si>
  <si>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</si>
  <si>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</si>
  <si>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</si>
  <si>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</si>
  <si>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</si>
  <si>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</si>
  <si>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</si>
  <si>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</si>
  <si>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</si>
  <si>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</si>
  <si>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</si>
  <si>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</si>
  <si>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</si>
  <si>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</si>
  <si>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</si>
  <si>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</si>
  <si>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</si>
  <si>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</si>
  <si>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</si>
  <si>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</si>
  <si>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</si>
  <si>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</si>
  <si>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</si>
  <si>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</si>
  <si>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</si>
  <si>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</si>
  <si>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</si>
  <si>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</si>
  <si>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</si>
  <si>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</si>
  <si>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</si>
  <si>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</si>
  <si>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</si>
  <si>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</si>
  <si>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</si>
  <si>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</si>
  <si>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</si>
  <si>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</si>
  <si>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</si>
  <si>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</si>
  <si>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</si>
  <si>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</si>
  <si>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</si>
  <si>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</si>
  <si>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</si>
  <si>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</si>
  <si>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</si>
  <si>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</si>
  <si>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</si>
  <si>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</si>
  <si>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</si>
  <si>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</si>
  <si>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</si>
  <si>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</si>
  <si>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</si>
  <si>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</si>
  <si>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</si>
  <si>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</si>
  <si>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</si>
  <si>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</si>
  <si>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</si>
  <si>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</si>
  <si>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</si>
  <si>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</si>
  <si>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</si>
  <si>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</si>
  <si>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</si>
  <si>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</si>
  <si>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</si>
  <si>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</si>
  <si>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</si>
  <si>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</si>
  <si>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</si>
  <si>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</si>
  <si>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</si>
  <si>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</si>
  <si>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</si>
  <si>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</si>
  <si>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</si>
  <si>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</si>
  <si>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</si>
  <si>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</si>
  <si>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</si>
  <si>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</si>
  <si>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</si>
  <si>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</si>
  <si>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</si>
  <si>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</si>
  <si>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</si>
  <si>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</si>
  <si>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</si>
  <si>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</si>
  <si>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</si>
  <si>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</si>
  <si>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</si>
  <si>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</si>
  <si>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</si>
  <si>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</si>
  <si>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</si>
  <si>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</si>
  <si>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</si>
  <si>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</si>
  <si>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</si>
  <si>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</si>
  <si>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</si>
  <si>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</si>
  <si>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</si>
  <si>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</si>
  <si>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</si>
  <si>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</si>
  <si>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</si>
  <si>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</si>
  <si>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</si>
  <si>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</si>
  <si>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</si>
  <si>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</si>
  <si>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</si>
  <si>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</si>
  <si>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</si>
  <si>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</si>
  <si>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</si>
  <si>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</si>
  <si>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</si>
  <si>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</si>
  <si>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</si>
  <si>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</si>
  <si>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</si>
  <si>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</si>
  <si>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</si>
  <si>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</si>
  <si>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</si>
  <si>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</si>
  <si>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</si>
  <si>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</si>
  <si>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</si>
  <si>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</si>
  <si>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</si>
  <si>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</si>
  <si>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</si>
  <si>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</si>
  <si>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</si>
  <si>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</si>
  <si>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</si>
  <si>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</si>
  <si>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</si>
  <si>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</si>
  <si>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</si>
  <si>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</si>
  <si>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</si>
  <si>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</si>
  <si>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</si>
  <si>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</si>
  <si>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</si>
  <si>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</si>
  <si>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</si>
  <si>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</si>
  <si>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</si>
  <si>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</si>
  <si>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</si>
  <si>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</si>
  <si>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</si>
  <si>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</si>
  <si>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</si>
  <si>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</si>
  <si>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</si>
  <si>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</si>
  <si>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</si>
  <si>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</si>
  <si>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</si>
  <si>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</si>
  <si>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</si>
  <si>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</si>
  <si>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</si>
  <si>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</si>
  <si>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</si>
  <si>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</si>
  <si>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</si>
  <si>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</si>
  <si>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</si>
  <si>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</si>
  <si>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</si>
  <si>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</si>
  <si>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</si>
  <si>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</si>
  <si>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</si>
  <si>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</si>
  <si>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</si>
  <si>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</si>
  <si>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</si>
  <si>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</si>
  <si>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</si>
  <si>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</si>
  <si>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</si>
  <si>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</si>
  <si>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</si>
  <si>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</si>
  <si>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</si>
  <si>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</si>
  <si>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</si>
  <si>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</si>
  <si>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</si>
  <si>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</si>
  <si>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</si>
  <si>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</si>
  <si>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</si>
  <si>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</si>
  <si>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</si>
  <si>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</si>
  <si>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</si>
  <si>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</si>
  <si>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</si>
  <si>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</si>
  <si>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</si>
  <si>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</si>
  <si>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</si>
  <si>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</si>
  <si>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</si>
  <si>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</si>
  <si>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</si>
  <si>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</si>
  <si>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</si>
  <si>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</si>
  <si>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</si>
  <si>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</si>
  <si>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</si>
  <si>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</si>
  <si>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</si>
  <si>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</si>
  <si>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</si>
  <si>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</si>
  <si>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</si>
  <si>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</si>
  <si>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</si>
  <si>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</si>
  <si>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</si>
  <si>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</si>
  <si>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</si>
  <si>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</si>
  <si>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</si>
  <si>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</si>
  <si>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</si>
  <si>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</si>
  <si>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</si>
  <si>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</si>
  <si>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</si>
  <si>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</si>
  <si>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</si>
  <si>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</si>
  <si>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</si>
  <si>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</si>
  <si>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</si>
  <si>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</si>
  <si>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</si>
  <si>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</si>
  <si>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</si>
  <si>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</si>
  <si>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</si>
  <si>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</si>
  <si>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</si>
  <si>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</si>
  <si>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</si>
  <si>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</si>
  <si>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</si>
  <si>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</si>
  <si>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</si>
  <si>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</si>
  <si>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</si>
  <si>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</si>
  <si>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</si>
  <si>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</si>
  <si>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</si>
  <si>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</si>
  <si>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</si>
  <si>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</si>
  <si>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</si>
  <si>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</si>
  <si>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</si>
  <si>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</si>
  <si>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</si>
  <si>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</si>
  <si>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</si>
  <si>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</si>
  <si>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</si>
  <si>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</si>
  <si>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</si>
  <si>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</si>
  <si>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</si>
  <si>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</si>
  <si>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</si>
  <si>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</si>
  <si>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</si>
  <si>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</si>
  <si>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</si>
  <si>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</si>
  <si>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</si>
  <si>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</si>
  <si>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</si>
  <si>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</si>
  <si>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</si>
  <si>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</si>
  <si>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</si>
  <si>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</si>
  <si>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</si>
  <si>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</si>
  <si>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</si>
  <si>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</si>
  <si>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</si>
  <si>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</si>
  <si>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</si>
  <si>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</si>
  <si>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</si>
  <si>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</si>
  <si>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</si>
  <si>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</si>
  <si>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</si>
  <si>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</si>
  <si>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</si>
  <si>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</si>
  <si>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</si>
  <si>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</si>
  <si>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</si>
  <si>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</si>
  <si>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</si>
  <si>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</si>
  <si>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</si>
  <si>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</si>
  <si>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</si>
  <si>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</si>
  <si>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</si>
  <si>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</si>
  <si>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</si>
  <si>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</si>
  <si>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</si>
  <si>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</si>
  <si>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</si>
  <si>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</si>
  <si>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</si>
  <si>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</si>
  <si>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</si>
  <si>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</si>
  <si>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</si>
  <si>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</si>
  <si>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</si>
  <si>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</si>
  <si>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</si>
  <si>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</si>
  <si>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</si>
  <si>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</si>
  <si>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</si>
  <si>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</si>
  <si>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</si>
  <si>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</si>
  <si>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</si>
  <si>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</si>
  <si>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</si>
  <si>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</si>
  <si>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</si>
  <si>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</si>
  <si>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</si>
  <si>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</si>
  <si>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</si>
  <si>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</si>
  <si>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</si>
  <si>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</si>
  <si>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</si>
  <si>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</si>
  <si>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</si>
  <si>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</si>
  <si>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</si>
  <si>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</si>
  <si>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</si>
  <si>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</si>
  <si>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</si>
  <si>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</si>
  <si>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</si>
  <si>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</si>
  <si>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</si>
  <si>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</si>
  <si>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</si>
  <si>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</si>
  <si>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</si>
  <si>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</si>
  <si>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</si>
  <si>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</si>
  <si>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</si>
  <si>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</si>
  <si>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</si>
  <si>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</si>
  <si>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</si>
  <si>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</si>
  <si>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</si>
  <si>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</si>
  <si>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</si>
  <si>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</si>
  <si>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</si>
  <si>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</si>
  <si>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</si>
  <si>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</si>
  <si>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</si>
  <si>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</si>
  <si>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</si>
  <si>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</si>
  <si>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</si>
  <si>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</si>
  <si>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</si>
  <si>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</si>
  <si>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</si>
  <si>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</si>
  <si>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</si>
  <si>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</si>
  <si>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</si>
  <si>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</si>
  <si>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</si>
  <si>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</si>
  <si>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</si>
  <si>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</si>
  <si>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</si>
  <si>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</si>
  <si>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</si>
  <si>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</si>
  <si>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</si>
  <si>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</si>
  <si>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</si>
  <si>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</si>
  <si>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</si>
  <si>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</si>
  <si>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</si>
  <si>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</si>
  <si>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</si>
  <si>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</si>
  <si>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</si>
  <si>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</si>
  <si>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</si>
  <si>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</si>
  <si>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</si>
  <si>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</si>
  <si>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</si>
  <si>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</si>
  <si>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</si>
  <si>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</si>
  <si>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</si>
  <si>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</si>
  <si>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</si>
  <si>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</si>
  <si>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</si>
  <si>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</si>
  <si>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</si>
  <si>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</si>
  <si>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</si>
  <si>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</si>
  <si>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</si>
  <si>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</si>
  <si>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</si>
  <si>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</si>
  <si>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</si>
  <si>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</si>
  <si>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</si>
  <si>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</si>
  <si>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</si>
  <si>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</si>
  <si>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</si>
  <si>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</si>
  <si>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</si>
  <si>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</si>
  <si>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</si>
  <si>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</si>
  <si>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</si>
  <si>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</si>
  <si>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</si>
  <si>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</si>
  <si>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</si>
  <si>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</si>
  <si>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</si>
  <si>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</si>
  <si>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</si>
  <si>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</si>
  <si>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</si>
  <si>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</si>
  <si>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</si>
  <si>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</si>
  <si>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</si>
  <si>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</si>
  <si>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</si>
  <si>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</si>
  <si>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</si>
  <si>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</si>
  <si>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</si>
  <si>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</si>
  <si>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</si>
  <si>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</si>
  <si>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</si>
  <si>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</si>
  <si>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</si>
  <si>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</si>
  <si>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</si>
  <si>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</si>
  <si>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</si>
  <si>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</si>
  <si>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</si>
  <si>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</si>
  <si>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</si>
  <si>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</si>
  <si>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</si>
  <si>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</si>
  <si>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</si>
  <si>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</si>
  <si>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</si>
  <si>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</si>
  <si>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</si>
  <si>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</si>
  <si>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</si>
  <si>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</si>
  <si>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</si>
  <si>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</si>
  <si>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</si>
  <si>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</si>
  <si>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</si>
  <si>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</si>
  <si>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</si>
  <si>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</si>
  <si>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</si>
  <si>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</si>
  <si>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</si>
  <si>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</si>
  <si>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</si>
  <si>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</si>
  <si>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</si>
  <si>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</si>
  <si>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</si>
  <si>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</si>
  <si>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</si>
  <si>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</si>
  <si>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</si>
  <si>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</si>
  <si>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</si>
  <si>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</si>
  <si>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</si>
  <si>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</si>
  <si>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</si>
  <si>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</si>
  <si>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</si>
  <si>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</si>
  <si>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</si>
  <si>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</si>
  <si>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</si>
  <si>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</si>
  <si>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</si>
  <si>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</si>
  <si>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</si>
  <si>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</si>
  <si>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</si>
  <si>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</si>
  <si>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</si>
  <si>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</si>
  <si>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</si>
  <si>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</si>
  <si>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</si>
  <si>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</si>
  <si>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</si>
  <si>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</si>
  <si>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</si>
  <si>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</si>
  <si>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</si>
  <si>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</si>
  <si>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</si>
  <si>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</si>
  <si>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</si>
  <si>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</si>
  <si>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</si>
  <si>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</si>
  <si>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</si>
  <si>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</si>
  <si>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</si>
  <si>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</si>
  <si>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</si>
  <si>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</si>
  <si>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</si>
  <si>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</si>
  <si>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</si>
  <si>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</si>
  <si>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</si>
  <si>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</si>
  <si>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</si>
  <si>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</si>
  <si>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</si>
  <si>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</si>
  <si>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</si>
  <si>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</si>
  <si>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</si>
  <si>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</si>
  <si>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</si>
  <si>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</si>
  <si>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</si>
  <si>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</si>
  <si>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</si>
  <si>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</si>
  <si>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</si>
  <si>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</si>
  <si>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</si>
  <si>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</si>
  <si>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</si>
  <si>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</si>
  <si>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</si>
  <si>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</si>
  <si>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</si>
  <si>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</si>
  <si>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</si>
  <si>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</si>
  <si>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</si>
  <si>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</si>
  <si>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</si>
  <si>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</si>
  <si>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</si>
  <si>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</si>
  <si>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</si>
  <si>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</si>
  <si>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</si>
  <si>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</si>
  <si>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</si>
  <si>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</si>
  <si>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</si>
  <si>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</si>
  <si>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</si>
  <si>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</si>
  <si>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</si>
  <si>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</si>
  <si>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</si>
  <si>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</si>
  <si>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</si>
  <si>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</si>
  <si>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</si>
  <si>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</si>
  <si>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</si>
  <si>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</si>
  <si>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</si>
  <si>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</si>
  <si>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</si>
  <si>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</si>
  <si>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</si>
  <si>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</si>
  <si>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</si>
  <si>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</si>
  <si>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</si>
  <si>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</si>
  <si>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</si>
  <si>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</si>
  <si>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</si>
  <si>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</si>
  <si>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</si>
  <si>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</si>
  <si>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</si>
  <si>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</si>
  <si>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</si>
  <si>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</si>
  <si>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</si>
  <si>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</si>
  <si>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</si>
  <si>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</si>
  <si>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</si>
  <si>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</si>
  <si>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</si>
  <si>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</si>
  <si>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</si>
  <si>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</si>
  <si>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</si>
  <si>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</si>
  <si>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</si>
  <si>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</si>
  <si>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</si>
  <si>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</si>
  <si>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</si>
  <si>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</si>
  <si>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</si>
  <si>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</si>
  <si>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</si>
  <si>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</si>
  <si>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</si>
  <si>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</si>
  <si>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</si>
  <si>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</si>
  <si>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</si>
  <si>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</si>
  <si>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</si>
  <si>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</si>
  <si>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</si>
  <si>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</si>
  <si>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</si>
  <si>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</si>
  <si>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</si>
  <si>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</si>
  <si>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</si>
  <si>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</si>
  <si>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</si>
  <si>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</si>
  <si>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</si>
  <si>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</si>
  <si>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</si>
  <si>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</si>
  <si>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</si>
  <si>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</si>
  <si>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</si>
  <si>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</si>
  <si>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</si>
  <si>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</si>
  <si>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</si>
  <si>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</si>
  <si>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</si>
  <si>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</si>
  <si>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</si>
  <si>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</si>
  <si>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</si>
  <si>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</si>
  <si>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</si>
  <si>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</si>
  <si>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</si>
  <si>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</si>
  <si>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</si>
  <si>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</si>
  <si>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</si>
  <si>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</si>
  <si>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</si>
  <si>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</si>
  <si>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</si>
  <si>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</si>
  <si>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</si>
  <si>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</si>
  <si>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</si>
  <si>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</si>
  <si>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</si>
  <si>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</si>
  <si>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</si>
  <si>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</si>
  <si>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</si>
  <si>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</si>
  <si>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</si>
  <si>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</si>
  <si>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</si>
  <si>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</si>
  <si>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</si>
  <si>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</si>
  <si>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</si>
  <si>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</si>
  <si>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</si>
  <si>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</si>
  <si>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</si>
  <si>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</si>
  <si>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</si>
  <si>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</si>
  <si>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</si>
  <si>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</si>
  <si>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</si>
  <si>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</si>
  <si>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</si>
  <si>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</si>
  <si>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</si>
  <si>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</si>
  <si>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</si>
  <si>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</si>
  <si>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</si>
  <si>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</si>
  <si>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</si>
  <si>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</si>
  <si>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</si>
  <si>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</si>
  <si>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</si>
  <si>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</si>
  <si>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</si>
  <si>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</si>
  <si>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</si>
  <si>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</si>
  <si>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</si>
  <si>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</si>
  <si>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</si>
  <si>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</si>
  <si>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</si>
  <si>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</si>
  <si>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</si>
  <si>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</si>
  <si>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</si>
  <si>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</si>
  <si>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</si>
  <si>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</si>
  <si>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</si>
  <si>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</si>
  <si>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</si>
  <si>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</si>
  <si>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</si>
  <si>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</si>
  <si>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</si>
  <si>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</si>
  <si>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</si>
  <si>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</si>
  <si>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</si>
  <si>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</si>
  <si>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</si>
  <si>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</si>
  <si>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</si>
  <si>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</si>
  <si>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</si>
  <si>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</si>
  <si>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</si>
  <si>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</si>
  <si>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</si>
  <si>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</si>
  <si>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</si>
  <si>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</si>
  <si>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</si>
  <si>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</si>
  <si>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</si>
  <si>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</si>
  <si>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</si>
  <si>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</si>
  <si>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</si>
  <si>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</si>
  <si>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</si>
  <si>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</si>
  <si>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</si>
  <si>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</si>
  <si>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</si>
  <si>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</si>
  <si>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</si>
  <si>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</si>
  <si>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</si>
  <si>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</si>
  <si>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</si>
  <si>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</si>
  <si>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</si>
  <si>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</si>
  <si>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</si>
  <si>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</si>
  <si>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</si>
  <si>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</si>
  <si>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</si>
  <si>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</si>
  <si>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</si>
  <si>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</si>
  <si>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</si>
  <si>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</si>
  <si>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</si>
  <si>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</si>
  <si>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</si>
  <si>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</si>
  <si>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</si>
  <si>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</si>
  <si>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</si>
  <si>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</si>
  <si>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</si>
  <si>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</si>
  <si>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</si>
  <si>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</si>
  <si>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</si>
  <si>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</si>
  <si>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</si>
  <si>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</si>
  <si>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</si>
  <si>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</si>
  <si>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</si>
  <si>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</si>
  <si>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</si>
  <si>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</si>
  <si>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</si>
  <si>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</si>
  <si>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</si>
  <si>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</si>
  <si>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</si>
  <si>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</si>
  <si>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</si>
  <si>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</si>
  <si>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</si>
  <si>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</si>
  <si>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</si>
  <si>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</si>
  <si>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</si>
  <si>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</si>
  <si>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</si>
  <si>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</si>
  <si>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</si>
  <si>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</si>
  <si>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</si>
  <si>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</si>
  <si>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</si>
  <si>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</si>
  <si>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</si>
  <si>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</si>
  <si>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</si>
  <si>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</si>
  <si>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</si>
  <si>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</si>
  <si>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</si>
  <si>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</si>
  <si>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</si>
  <si>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</si>
  <si>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</si>
  <si>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</si>
  <si>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</si>
  <si>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</si>
  <si>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</si>
  <si>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</si>
  <si>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</si>
  <si>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</si>
  <si>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</si>
  <si>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</si>
  <si>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</si>
  <si>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</si>
  <si>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</si>
  <si>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</si>
  <si>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</si>
  <si>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</si>
  <si>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</si>
  <si>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</si>
  <si>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</si>
  <si>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</si>
  <si>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</si>
  <si>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</si>
  <si>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</si>
  <si>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</si>
  <si>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</si>
  <si>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</si>
  <si>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</si>
  <si>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</si>
  <si>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</si>
  <si>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</si>
  <si>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</si>
  <si>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</si>
  <si>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</si>
  <si>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</si>
  <si>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</si>
  <si>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</si>
  <si>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</si>
  <si>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</si>
  <si>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</si>
  <si>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</si>
  <si>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</si>
  <si>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</si>
  <si>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</si>
  <si>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</si>
  <si>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</si>
  <si>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</si>
  <si>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</si>
  <si>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</si>
  <si>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</si>
  <si>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</si>
  <si>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</si>
  <si>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</si>
  <si>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</si>
  <si>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</si>
  <si>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</si>
  <si>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</si>
  <si>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</si>
  <si>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</si>
  <si>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</si>
  <si>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</si>
  <si>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</si>
  <si>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</si>
  <si>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</si>
  <si>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</si>
  <si>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</si>
  <si>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</si>
  <si>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</si>
  <si>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</si>
  <si>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</si>
  <si>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</si>
  <si>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</si>
  <si>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</si>
  <si>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</si>
  <si>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</si>
  <si>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</si>
  <si>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</si>
  <si>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</si>
  <si>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</si>
  <si>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</si>
  <si>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</si>
  <si>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</si>
  <si>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</si>
  <si>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</si>
  <si>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</si>
  <si>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</si>
  <si>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</si>
  <si>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</si>
  <si>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</si>
  <si>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</si>
  <si>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</si>
  <si>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</si>
  <si>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</si>
  <si>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</si>
  <si>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</si>
  <si>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</si>
  <si>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</si>
  <si>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</si>
  <si>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</si>
  <si>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</si>
  <si>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</si>
  <si>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</si>
  <si>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</si>
  <si>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</si>
  <si>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</si>
  <si>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</si>
  <si>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</si>
  <si>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</si>
  <si>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</si>
  <si>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</si>
  <si>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</si>
  <si>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</si>
  <si>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</si>
  <si>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</si>
  <si>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</si>
  <si>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</si>
  <si>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</si>
  <si>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</si>
  <si>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</si>
  <si>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</si>
  <si>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</si>
  <si>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</si>
  <si>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</si>
  <si>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</si>
  <si>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</si>
  <si>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</si>
  <si>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</si>
  <si>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</si>
  <si>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</si>
  <si>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</si>
  <si>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</si>
  <si>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</si>
  <si>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</si>
  <si>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</si>
  <si>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</si>
  <si>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</si>
  <si>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</si>
  <si>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</si>
  <si>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</si>
  <si>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</si>
  <si>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</si>
  <si>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</si>
  <si>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</si>
  <si>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</si>
  <si>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</si>
  <si>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</si>
  <si>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</si>
  <si>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</si>
  <si>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</si>
  <si>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</si>
  <si>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</si>
  <si>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</si>
  <si>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</si>
  <si>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</si>
  <si>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</si>
  <si>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</si>
  <si>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</si>
  <si>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</si>
  <si>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</si>
  <si>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</si>
  <si>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</si>
  <si>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</si>
  <si>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</si>
  <si>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</si>
  <si>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</si>
  <si>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</si>
  <si>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</si>
  <si>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</si>
  <si>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</si>
  <si>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</si>
  <si>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</si>
  <si>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</si>
  <si>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</si>
  <si>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</si>
  <si>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</si>
  <si>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</si>
  <si>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</si>
  <si>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</si>
  <si>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</si>
  <si>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</si>
  <si>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</si>
  <si>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</si>
  <si>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</si>
  <si>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</si>
  <si>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</si>
  <si>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</si>
  <si>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</si>
  <si>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</si>
  <si>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</si>
  <si>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</si>
  <si>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</si>
  <si>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</si>
  <si>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</si>
  <si>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</si>
  <si>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</si>
  <si>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</si>
  <si>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</si>
  <si>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</si>
  <si>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</si>
  <si>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</si>
  <si>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</si>
  <si>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</si>
  <si>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</si>
  <si>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</si>
  <si>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</si>
  <si>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</si>
  <si>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</si>
  <si>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</si>
  <si>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</si>
  <si>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</si>
  <si>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</si>
  <si>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</si>
  <si>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</si>
  <si>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</si>
  <si>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</si>
  <si>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</si>
  <si>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</si>
  <si>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</si>
  <si>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</si>
  <si>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</si>
  <si>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</si>
  <si>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</si>
  <si>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</si>
  <si>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</si>
  <si>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</si>
  <si>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</si>
  <si>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</si>
  <si>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</si>
  <si>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</si>
  <si>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</si>
  <si>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</si>
  <si>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</si>
  <si>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</si>
  <si>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</si>
  <si>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</si>
  <si>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</si>
  <si>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</si>
  <si>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</si>
  <si>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</si>
  <si>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</si>
  <si>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</si>
  <si>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</si>
  <si>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</si>
  <si>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</si>
  <si>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</si>
  <si>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</si>
  <si>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</si>
  <si>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</si>
  <si>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</si>
  <si>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</si>
  <si>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</si>
  <si>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</si>
  <si>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</si>
  <si>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</si>
  <si>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</si>
  <si>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</si>
  <si>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</si>
  <si>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</si>
  <si>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</si>
  <si>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</si>
  <si>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</si>
  <si>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</si>
  <si>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</si>
  <si>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</si>
  <si>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</si>
  <si>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</si>
  <si>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</si>
  <si>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</si>
  <si>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</si>
  <si>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</si>
  <si>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</si>
  <si>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</si>
  <si>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</si>
  <si>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</si>
  <si>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</si>
  <si>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</si>
  <si>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</si>
  <si>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</si>
  <si>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</si>
  <si>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</si>
  <si>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</si>
  <si>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</si>
  <si>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</si>
  <si>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</si>
  <si>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</si>
  <si>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</si>
  <si>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</si>
  <si>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</si>
  <si>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</si>
  <si>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</si>
  <si>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</si>
  <si>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</si>
  <si>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</si>
  <si>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</si>
  <si>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</si>
  <si>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</si>
  <si>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</si>
  <si>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</si>
  <si>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</si>
  <si>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</si>
  <si>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</si>
  <si>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</si>
  <si>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</si>
  <si>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</si>
  <si>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</si>
  <si>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</si>
  <si>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</si>
  <si>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</si>
  <si>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</si>
  <si>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</si>
  <si>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</si>
  <si>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</si>
  <si>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</si>
  <si>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</si>
  <si>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</si>
  <si>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</si>
  <si>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</si>
  <si>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</si>
  <si>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</si>
  <si>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</si>
  <si>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</si>
  <si>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</si>
  <si>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</si>
  <si>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</si>
  <si>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</si>
  <si>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</si>
  <si>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</si>
  <si>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</si>
  <si>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</si>
  <si>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</si>
  <si>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</si>
  <si>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</si>
  <si>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</si>
  <si>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</si>
  <si>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</si>
  <si>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</si>
  <si>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</si>
  <si>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</si>
  <si>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</si>
  <si>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</si>
  <si>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</si>
  <si>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</si>
  <si>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</si>
  <si>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</si>
  <si>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</si>
  <si>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</si>
  <si>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</si>
  <si>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</si>
  <si>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</si>
  <si>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</si>
  <si>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</si>
  <si>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</si>
  <si>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</si>
  <si>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</si>
  <si>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</si>
  <si>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</si>
  <si>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</si>
  <si>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</si>
  <si>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</si>
  <si>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</si>
  <si>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</si>
  <si>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</si>
  <si>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</si>
  <si>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</si>
  <si>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</si>
  <si>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</si>
  <si>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</si>
  <si>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</si>
  <si>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</si>
  <si>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</si>
  <si>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</si>
  <si>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</si>
  <si>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</si>
  <si>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</si>
  <si>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</si>
  <si>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</si>
  <si>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</si>
  <si>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</si>
  <si>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</si>
  <si>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</si>
  <si>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</si>
  <si>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</si>
  <si>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</si>
  <si>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</si>
  <si>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</si>
  <si>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</si>
  <si>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</si>
  <si>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</si>
  <si>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</si>
  <si>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</si>
  <si>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</si>
  <si>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</si>
  <si>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</si>
  <si>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</si>
  <si>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</si>
  <si>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</si>
  <si>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</si>
  <si>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</si>
  <si>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</si>
  <si>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</si>
  <si>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</si>
  <si>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</si>
  <si>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</si>
  <si>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</si>
  <si>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</si>
  <si>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</si>
  <si>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</si>
  <si>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</si>
  <si>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</si>
  <si>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</si>
  <si>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</si>
  <si>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</si>
  <si>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</si>
  <si>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</si>
  <si>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</si>
  <si>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</si>
  <si>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</si>
  <si>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</si>
  <si>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</si>
  <si>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</si>
  <si>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</si>
  <si>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</si>
  <si>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</si>
  <si>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</si>
  <si>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</si>
  <si>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</si>
  <si>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</si>
  <si>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</si>
  <si>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</si>
  <si>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</si>
  <si>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</si>
  <si>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</si>
  <si>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</si>
  <si>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</si>
  <si>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</si>
  <si>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</si>
  <si>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</si>
  <si>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</si>
  <si>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</si>
  <si>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</si>
  <si>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</si>
  <si>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</si>
  <si>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</si>
  <si>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</si>
  <si>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</si>
  <si>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</si>
  <si>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</si>
  <si>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</si>
  <si>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</si>
  <si>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</si>
  <si>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</si>
  <si>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</si>
  <si>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</si>
  <si>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</si>
  <si>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</si>
  <si>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</si>
  <si>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</si>
  <si>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</si>
  <si>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</si>
  <si>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</si>
  <si>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</si>
  <si>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</si>
  <si>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</si>
  <si>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</si>
  <si>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</si>
  <si>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</si>
  <si>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</si>
  <si>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</si>
  <si>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</si>
  <si>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</si>
  <si>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</si>
  <si>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</si>
  <si>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</si>
  <si>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</si>
  <si>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</si>
  <si>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</si>
  <si>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</si>
  <si>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</si>
  <si>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</si>
  <si>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</si>
  <si>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</si>
  <si>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</si>
  <si>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</si>
  <si>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</si>
  <si>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</si>
  <si>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</si>
  <si>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</si>
  <si>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</si>
  <si>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</si>
  <si>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</si>
  <si>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</si>
  <si>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</si>
  <si>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</si>
  <si>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</si>
  <si>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</si>
  <si>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</si>
  <si>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</si>
  <si>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</si>
  <si>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</si>
  <si>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</si>
  <si>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</si>
  <si>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</si>
  <si>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</si>
  <si>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</si>
  <si>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</si>
  <si>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</si>
  <si>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</si>
  <si>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</si>
  <si>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</si>
  <si>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</si>
  <si>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</si>
  <si>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</si>
  <si>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</si>
  <si>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</si>
  <si>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</si>
  <si>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</si>
  <si>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</si>
  <si>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</si>
  <si>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</si>
  <si>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</si>
  <si>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</si>
  <si>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</si>
  <si>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</si>
  <si>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</si>
  <si>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</si>
  <si>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</si>
  <si>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</si>
  <si>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</si>
  <si>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</si>
  <si>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</si>
  <si>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</si>
  <si>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</si>
  <si>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</si>
  <si>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</si>
  <si>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</si>
  <si>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</si>
  <si>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</si>
  <si>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</si>
  <si>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</si>
  <si>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</si>
  <si>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</si>
  <si>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</si>
  <si>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</si>
  <si>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</si>
  <si>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</si>
  <si>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</si>
  <si>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</si>
  <si>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</si>
  <si>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</si>
  <si>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</si>
  <si>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</si>
  <si>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</si>
  <si>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</si>
  <si>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</si>
  <si>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</si>
  <si>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</si>
  <si>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</si>
  <si>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</si>
  <si>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</si>
  <si>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</si>
  <si>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</si>
  <si>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</si>
  <si>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</si>
  <si>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</si>
  <si>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</si>
  <si>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</si>
  <si>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</si>
  <si>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</si>
  <si>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</si>
  <si>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</si>
  <si>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</si>
  <si>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</si>
  <si>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</si>
  <si>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</si>
  <si>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</si>
  <si>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</si>
  <si>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</si>
  <si>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</si>
  <si>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</si>
  <si>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</si>
  <si>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</si>
  <si>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</si>
  <si>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</si>
  <si>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</si>
  <si>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</si>
  <si>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</si>
  <si>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</si>
  <si>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</si>
  <si>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</si>
  <si>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</si>
  <si>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</si>
  <si>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</si>
  <si>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</si>
  <si>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</si>
  <si>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</si>
  <si>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</si>
  <si>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</si>
  <si>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</si>
  <si>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</si>
  <si>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</si>
  <si>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</si>
  <si>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</si>
  <si>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</si>
  <si>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</si>
  <si>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</si>
  <si>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</si>
  <si>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</si>
  <si>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</si>
  <si>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</si>
  <si>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</si>
  <si>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</si>
  <si>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</si>
  <si>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</si>
  <si>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</si>
  <si>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</si>
  <si>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</si>
  <si>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</si>
  <si>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</si>
  <si>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</si>
  <si>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</si>
  <si>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</si>
  <si>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</si>
  <si>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</si>
  <si>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</si>
  <si>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</si>
  <si>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</si>
  <si>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</si>
  <si>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</si>
  <si>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</si>
  <si>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</si>
  <si>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</si>
  <si>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</si>
  <si>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</si>
  <si>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</si>
  <si>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</si>
  <si>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</si>
  <si>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</si>
  <si>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</si>
  <si>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</si>
  <si>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</si>
  <si>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</si>
  <si>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</si>
  <si>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</si>
  <si>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</si>
  <si>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</si>
  <si>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</si>
  <si>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</si>
  <si>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</si>
  <si>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</si>
  <si>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</si>
  <si>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</si>
  <si>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</si>
  <si>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</si>
  <si>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</si>
  <si>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</si>
  <si>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</si>
  <si>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</si>
  <si>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</si>
  <si>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</si>
  <si>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</si>
  <si>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</si>
  <si>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</si>
  <si>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</si>
  <si>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</si>
  <si>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</si>
  <si>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</si>
  <si>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</si>
  <si>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</si>
  <si>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</si>
  <si>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</si>
  <si>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</si>
  <si>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</si>
  <si>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</si>
  <si>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</si>
  <si>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</si>
  <si>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</si>
  <si>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</si>
  <si>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</si>
  <si>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</si>
  <si>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</si>
  <si>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</si>
  <si>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</si>
  <si>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</si>
  <si>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</si>
  <si>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</si>
  <si>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</si>
  <si>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</si>
  <si>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</si>
  <si>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</si>
  <si>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</si>
  <si>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</si>
  <si>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</si>
  <si>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</si>
  <si>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</si>
  <si>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</si>
  <si>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</si>
  <si>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</si>
  <si>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</si>
  <si>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</si>
  <si>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</si>
  <si>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</si>
  <si>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</si>
  <si>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</si>
  <si>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</si>
  <si>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</si>
  <si>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</si>
  <si>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</si>
  <si>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</si>
  <si>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</si>
  <si>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</si>
  <si>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</si>
  <si>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</si>
  <si>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</si>
  <si>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</si>
  <si>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</si>
  <si>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</si>
  <si>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</si>
  <si>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</si>
  <si>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</si>
  <si>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</si>
  <si>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</si>
  <si>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</si>
  <si>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</si>
  <si>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</si>
  <si>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</si>
  <si>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</si>
  <si>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</si>
  <si>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</si>
  <si>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</si>
  <si>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</si>
  <si>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</si>
  <si>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</si>
  <si>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</si>
  <si>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</si>
  <si>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</si>
  <si>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</si>
  <si>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</si>
  <si>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</si>
  <si>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</si>
  <si>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</si>
  <si>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</si>
  <si>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</si>
  <si>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</si>
  <si>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</si>
  <si>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</si>
  <si>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</si>
  <si>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</si>
  <si>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</si>
  <si>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</si>
  <si>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</si>
  <si>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</si>
  <si>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</si>
  <si>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</si>
  <si>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</si>
  <si>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</si>
  <si>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</si>
  <si>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</si>
  <si>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</si>
  <si>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</si>
  <si>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</si>
  <si>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</si>
  <si>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</si>
  <si>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</si>
  <si>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</si>
  <si>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</si>
  <si>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</si>
  <si>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</si>
  <si>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</si>
  <si>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</si>
  <si>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</si>
  <si>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</si>
  <si>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</si>
  <si>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</si>
  <si>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</si>
  <si>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</si>
  <si>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</si>
  <si>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</si>
  <si>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</si>
  <si>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</si>
  <si>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</si>
  <si>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</si>
  <si>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</si>
  <si>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</si>
  <si>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</si>
  <si>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</si>
  <si>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</si>
  <si>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</si>
  <si>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</si>
  <si>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</si>
  <si>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</si>
  <si>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</si>
  <si>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</si>
  <si>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</si>
  <si>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</si>
  <si>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</si>
  <si>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</si>
  <si>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</si>
  <si>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</si>
  <si>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</si>
  <si>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</si>
  <si>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</si>
  <si>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</si>
  <si>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</si>
  <si>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</si>
  <si>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</si>
  <si>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</si>
  <si>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</si>
  <si>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</si>
  <si>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</si>
  <si>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</si>
  <si>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</si>
  <si>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</si>
  <si>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</si>
  <si>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</si>
  <si>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</si>
  <si>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</si>
  <si>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</si>
  <si>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</si>
  <si>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</si>
  <si>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</si>
  <si>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</si>
  <si>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</si>
  <si>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</si>
  <si>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</si>
  <si>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</si>
  <si>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</si>
  <si>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</si>
  <si>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</si>
  <si>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</si>
  <si>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</si>
  <si>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</si>
  <si>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</si>
  <si>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</si>
  <si>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</si>
  <si>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</si>
  <si>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</si>
  <si>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</si>
  <si>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</si>
  <si>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</si>
  <si>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</si>
  <si>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</si>
  <si>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</si>
  <si>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</si>
  <si>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</si>
  <si>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</si>
  <si>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</si>
  <si>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</si>
  <si>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</si>
  <si>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</si>
  <si>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</si>
  <si>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</si>
  <si>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</si>
  <si>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</si>
  <si>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</si>
  <si>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</si>
  <si>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</si>
  <si>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</si>
  <si>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</si>
  <si>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</si>
  <si>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</si>
  <si>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</si>
  <si>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</si>
  <si>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</si>
  <si>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</si>
  <si>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</si>
  <si>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</si>
  <si>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</si>
  <si>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</si>
  <si>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</si>
  <si>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</si>
  <si>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</si>
  <si>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</si>
  <si>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</si>
  <si>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</si>
  <si>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</si>
  <si>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</si>
  <si>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</si>
  <si>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</si>
  <si>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</si>
  <si>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</si>
  <si>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</si>
  <si>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</si>
  <si>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</si>
  <si>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</si>
  <si>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</si>
  <si>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</si>
  <si>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</si>
  <si>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</si>
  <si>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</si>
  <si>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</si>
  <si>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</si>
  <si>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</si>
  <si>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</si>
  <si>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</si>
  <si>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</si>
  <si>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</si>
  <si>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</si>
  <si>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</si>
  <si>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</si>
  <si>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</si>
  <si>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</si>
  <si>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</si>
  <si>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</si>
  <si>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</si>
  <si>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</si>
  <si>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</si>
  <si>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</si>
  <si>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</si>
  <si>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</si>
  <si>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</si>
  <si>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</si>
  <si>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</si>
  <si>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</si>
  <si>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</si>
  <si>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</si>
  <si>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</si>
  <si>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Ended Conversion</t>
  </si>
  <si>
    <t>Date Created Conversion</t>
  </si>
  <si>
    <t xml:space="preserve">Years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</si>
  <si>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</si>
  <si>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</si>
  <si>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</si>
  <si>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</si>
  <si>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</si>
  <si>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</si>
  <si>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</si>
  <si>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</si>
  <si>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</si>
  <si>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</si>
  <si>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</si>
  <si>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</si>
  <si>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</si>
  <si>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</si>
  <si>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 xml:space="preserve">Number Failed </t>
  </si>
  <si>
    <t>Number Canceled</t>
  </si>
  <si>
    <t>Total Projects</t>
  </si>
  <si>
    <t>Percentage Successful</t>
  </si>
  <si>
    <t>Percentage Failed</t>
  </si>
  <si>
    <t xml:space="preserve">Percentage Canceled </t>
  </si>
  <si>
    <t>Less than 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</si>
  <si>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</si>
  <si>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</si>
  <si>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</si>
  <si>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</si>
  <si>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</si>
  <si>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</si>
  <si>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</si>
  <si>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</si>
  <si>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</si>
  <si>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50000</t>
  </si>
  <si>
    <t xml:space="preserve">S_outcome </t>
  </si>
  <si>
    <t xml:space="preserve">U_outcome </t>
  </si>
  <si>
    <t>Stats</t>
  </si>
  <si>
    <t>mean</t>
  </si>
  <si>
    <t xml:space="preserve">median </t>
  </si>
  <si>
    <t xml:space="preserve">minimum 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</si>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</sst>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applyNumberFormat="1"/>
    <xf numFmtId="2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1" fontId="0" fillId="0" borderId="0" xfId="1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/>
    <xf numFmtId="14" fontId="3" fillId="0" borderId="0" xfId="0" applyNumberFormat="1" applyFont="1"/>
  </cellXfs>
  <cellStyles count="2">
    <cellStyle name="Normal" xfId="0" builtinId="0"/>
    <cellStyle name="Percent" xfId="1" builtinId="5"/>
  </cellStyles>
  <dxfs count="12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[ExcelBootcampHW.xlsx]Category Pivot 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41-4CC0-8A95-18379085F29E}"/>
            </c:ext>
          </c:extLst>
        </c:ser>
        <c:ser>
          <c:idx val="1"/>
          <c:order val="1"/>
          <c:tx>
            <c:strRef>
              <c:f>'Category Pivot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41-4CC0-8A95-18379085F29E}"/>
            </c:ext>
          </c:extLst>
        </c:ser>
        <c:ser>
          <c:idx val="2"/>
          <c:order val="2"/>
          <c:tx>
            <c:strRef>
              <c:f>'Category Pivot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41-4CC0-8A95-18379085F29E}"/>
            </c:ext>
          </c:extLst>
        </c:ser>
        <c:ser>
          <c:idx val="3"/>
          <c:order val="3"/>
          <c:tx>
            <c:strRef>
              <c:f>'Category Pivot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41-4CC0-8A95-18379085F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0120608"/>
        <c:axId val="590122576"/>
      </c:barChart>
      <c:catAx>
        <c:axId val="59012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122576"/>
        <c:crosses val="autoZero"/>
        <c:auto val="1"/>
        <c:lblAlgn val="ctr"/>
        <c:lblOffset val="100"/>
        <c:noMultiLvlLbl val="0"/>
      </c:catAx>
      <c:valAx>
        <c:axId val="59012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12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[ExcelBootcampHW.xlsx]Sub-Category Pivot!PivotTable2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6E-4D86-BBA6-90463893DB30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6E-4D86-BBA6-90463893DB30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6E-4D86-BBA6-90463893DB30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6E-4D86-BBA6-90463893D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672040"/>
        <c:axId val="613674008"/>
      </c:barChart>
      <c:catAx>
        <c:axId val="613672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74008"/>
        <c:crosses val="autoZero"/>
        <c:auto val="1"/>
        <c:lblAlgn val="ctr"/>
        <c:lblOffset val="100"/>
        <c:noMultiLvlLbl val="0"/>
      </c:catAx>
      <c:valAx>
        <c:axId val="613674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72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[ExcelBootcampHW.xlsx]Date Created Conversion!PivotTable8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percentStacked"/>
        <c:varyColors val="0"/>
        <c:ser>
          <c:idx val="0"/>
          <c:order val="0"/>
          <c:tx>
            <c:strRef>
              <c:f>'Date Created Conversion'!$B$4:$B$5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Conversion'!$B$6:$B$18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F7-47C1-BE09-4554F1FF1DB9}"/>
            </c:ext>
          </c:extLst>
        </c:ser>
        <c:ser>
          <c:idx val="1"/>
          <c:order val="1"/>
          <c:tx>
            <c:strRef>
              <c:f>'Date Created Conversion'!$C$4:$C$5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Conversion'!$C$6:$C$18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F7-47C1-BE09-4554F1FF1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3798832"/>
        <c:axId val="513799488"/>
      </c:lineChart>
      <c:catAx>
        <c:axId val="51379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799488"/>
        <c:crosses val="autoZero"/>
        <c:auto val="1"/>
        <c:lblAlgn val="ctr"/>
        <c:lblOffset val="100"/>
        <c:noMultiLvlLbl val="0"/>
      </c:catAx>
      <c:valAx>
        <c:axId val="51379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79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percentStacked"/>
        <c:varyColors val="0"/>
        <c:ser>
          <c:idx val="4"/>
          <c:order val="4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'Bonus 1'!$A$2:$A$12</c:f>
              <c:strCache>
                <c:ptCount val="11"/>
                <c:pt idx="0">
                  <c:v>Less than 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'Bonus 1'!$F$2:$F$12</c:f>
              <c:numCache>
                <c:formatCode>0%</c:formatCode>
                <c:ptCount val="11"/>
                <c:pt idx="0">
                  <c:v>0.82350427350427347</c:v>
                </c:pt>
                <c:pt idx="1">
                  <c:v>0.8743633276740238</c:v>
                </c:pt>
                <c:pt idx="2">
                  <c:v>0.88995873452544705</c:v>
                </c:pt>
                <c:pt idx="3">
                  <c:v>0.89333333333333331</c:v>
                </c:pt>
                <c:pt idx="4">
                  <c:v>0.89638554216867472</c:v>
                </c:pt>
                <c:pt idx="5">
                  <c:v>0.9</c:v>
                </c:pt>
                <c:pt idx="6">
                  <c:v>0.89655172413793105</c:v>
                </c:pt>
                <c:pt idx="7">
                  <c:v>0.89268292682926831</c:v>
                </c:pt>
                <c:pt idx="8">
                  <c:v>0.91111111111111109</c:v>
                </c:pt>
                <c:pt idx="9">
                  <c:v>0.90740740740740744</c:v>
                </c:pt>
                <c:pt idx="10">
                  <c:v>0.54072698328469093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8A-4F5E-B763-580DECEB20D8}"/>
            </c:ext>
          </c:extLst>
        </c:ser>
        <c:ser>
          <c:idx val="5"/>
          <c:order val="5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'Bonus 1'!$A$2:$A$12</c:f>
              <c:strCache>
                <c:ptCount val="11"/>
                <c:pt idx="0">
                  <c:v>Less than 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'Bonus 1'!$G$2:$G$12</c:f>
              <c:numCache>
                <c:formatCode>0%</c:formatCode>
                <c:ptCount val="11"/>
                <c:pt idx="0">
                  <c:v>0.13931623931623932</c:v>
                </c:pt>
                <c:pt idx="1">
                  <c:v>9.2529711375212223E-2</c:v>
                </c:pt>
                <c:pt idx="2">
                  <c:v>7.5653370013755161E-2</c:v>
                </c:pt>
                <c:pt idx="3">
                  <c:v>7.047619047619047E-2</c:v>
                </c:pt>
                <c:pt idx="4">
                  <c:v>6.746987951807229E-2</c:v>
                </c:pt>
                <c:pt idx="5">
                  <c:v>6.4705882352941183E-2</c:v>
                </c:pt>
                <c:pt idx="6">
                  <c:v>5.6034482758620691E-2</c:v>
                </c:pt>
                <c:pt idx="7">
                  <c:v>5.3658536585365853E-2</c:v>
                </c:pt>
                <c:pt idx="8">
                  <c:v>3.888888888888889E-2</c:v>
                </c:pt>
                <c:pt idx="9">
                  <c:v>3.7037037037037035E-2</c:v>
                </c:pt>
                <c:pt idx="10">
                  <c:v>0.37702308304590076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8A-4F5E-B763-580DECEB20D8}"/>
            </c:ext>
          </c:extLst>
        </c:ser>
        <c:ser>
          <c:idx val="6"/>
          <c:order val="6"/>
          <c:tx>
            <c:strRef>
              <c:f>'Bonus 1'!$H$1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'Bonus 1'!$A$2:$A$12</c:f>
              <c:strCache>
                <c:ptCount val="11"/>
                <c:pt idx="0">
                  <c:v>Less than 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'Bonus 1'!$H$2:$H$12</c:f>
              <c:numCache>
                <c:formatCode>0%</c:formatCode>
                <c:ptCount val="11"/>
                <c:pt idx="0">
                  <c:v>3.7179487179487179E-2</c:v>
                </c:pt>
                <c:pt idx="1">
                  <c:v>3.3106960950764007E-2</c:v>
                </c:pt>
                <c:pt idx="2">
                  <c:v>3.4387895460797797E-2</c:v>
                </c:pt>
                <c:pt idx="3">
                  <c:v>3.619047619047619E-2</c:v>
                </c:pt>
                <c:pt idx="4">
                  <c:v>3.614457831325301E-2</c:v>
                </c:pt>
                <c:pt idx="5">
                  <c:v>3.5294117647058823E-2</c:v>
                </c:pt>
                <c:pt idx="6">
                  <c:v>4.7413793103448273E-2</c:v>
                </c:pt>
                <c:pt idx="7">
                  <c:v>5.3658536585365853E-2</c:v>
                </c:pt>
                <c:pt idx="8">
                  <c:v>0.05</c:v>
                </c:pt>
                <c:pt idx="9">
                  <c:v>5.5555555555555552E-2</c:v>
                </c:pt>
                <c:pt idx="10">
                  <c:v>8.2249933669408332E-2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8A-4F5E-B763-580DECEB2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9971272"/>
        <c:axId val="5699716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1'!$B$1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'Bonus 1'!$A$2:$A$12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1'!$B$2:$B$12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1927</c:v>
                      </c:pt>
                      <c:pt idx="1">
                        <c:v>1030</c:v>
                      </c:pt>
                      <c:pt idx="2">
                        <c:v>647</c:v>
                      </c:pt>
                      <c:pt idx="3">
                        <c:v>469</c:v>
                      </c:pt>
                      <c:pt idx="4">
                        <c:v>372</c:v>
                      </c:pt>
                      <c:pt idx="5">
                        <c:v>306</c:v>
                      </c:pt>
                      <c:pt idx="6">
                        <c:v>208</c:v>
                      </c:pt>
                      <c:pt idx="7">
                        <c:v>183</c:v>
                      </c:pt>
                      <c:pt idx="8">
                        <c:v>164</c:v>
                      </c:pt>
                      <c:pt idx="9">
                        <c:v>147</c:v>
                      </c:pt>
                      <c:pt idx="10">
                        <c:v>2038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D8A-4F5E-B763-580DECEB20D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1'!$C$1</c15:sqref>
                        </c15:formulaRef>
                      </c:ext>
                    </c:extLst>
                    <c:strCache>
                      <c:ptCount val="1"/>
                      <c:pt idx="0">
                        <c:v>Number Failed 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1'!$C$2:$C$12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326</c:v>
                      </c:pt>
                      <c:pt idx="1">
                        <c:v>109</c:v>
                      </c:pt>
                      <c:pt idx="2">
                        <c:v>55</c:v>
                      </c:pt>
                      <c:pt idx="3">
                        <c:v>37</c:v>
                      </c:pt>
                      <c:pt idx="4">
                        <c:v>28</c:v>
                      </c:pt>
                      <c:pt idx="5">
                        <c:v>22</c:v>
                      </c:pt>
                      <c:pt idx="6">
                        <c:v>13</c:v>
                      </c:pt>
                      <c:pt idx="7">
                        <c:v>11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1421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D8A-4F5E-B763-580DECEB20D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1'!$D$2:$D$12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87</c:v>
                      </c:pt>
                      <c:pt idx="1">
                        <c:v>39</c:v>
                      </c:pt>
                      <c:pt idx="2">
                        <c:v>25</c:v>
                      </c:pt>
                      <c:pt idx="3">
                        <c:v>19</c:v>
                      </c:pt>
                      <c:pt idx="4">
                        <c:v>15</c:v>
                      </c:pt>
                      <c:pt idx="5">
                        <c:v>12</c:v>
                      </c:pt>
                      <c:pt idx="6">
                        <c:v>11</c:v>
                      </c:pt>
                      <c:pt idx="7">
                        <c:v>11</c:v>
                      </c:pt>
                      <c:pt idx="8">
                        <c:v>9</c:v>
                      </c:pt>
                      <c:pt idx="9">
                        <c:v>9</c:v>
                      </c:pt>
                      <c:pt idx="10">
                        <c:v>310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D8A-4F5E-B763-580DECEB20D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1'!$E$2:$E$12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2340</c:v>
                      </c:pt>
                      <c:pt idx="1">
                        <c:v>1178</c:v>
                      </c:pt>
                      <c:pt idx="2">
                        <c:v>727</c:v>
                      </c:pt>
                      <c:pt idx="3">
                        <c:v>525</c:v>
                      </c:pt>
                      <c:pt idx="4">
                        <c:v>415</c:v>
                      </c:pt>
                      <c:pt idx="5">
                        <c:v>340</c:v>
                      </c:pt>
                      <c:pt idx="6">
                        <c:v>232</c:v>
                      </c:pt>
                      <c:pt idx="7">
                        <c:v>205</c:v>
                      </c:pt>
                      <c:pt idx="8">
                        <c:v>180</c:v>
                      </c:pt>
                      <c:pt idx="9">
                        <c:v>162</c:v>
                      </c:pt>
                      <c:pt idx="10">
                        <c:v>3769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D8A-4F5E-B763-580DECEB20D8}"/>
                  </c:ext>
                </c:extLst>
              </c15:ser>
            </c15:filteredLineSeries>
          </c:ext>
        </c:extLst>
      </c:lineChart>
      <c:catAx>
        <c:axId val="569971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971600"/>
        <c:crossesAt val="0"/>
        <c:auto val="1"/>
        <c:lblAlgn val="ctr"/>
        <c:lblOffset val="100"/>
        <c:noMultiLvlLbl val="0"/>
      </c:catAx>
      <c:valAx>
        <c:axId val="56997160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971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Unsuccessful outcome</a:t>
            </a:r>
          </a:p>
          <a:p>
            <a:pPr>
              <a:defRPr/>
            </a:pPr>
            <a:r>
              <a:rPr lang="en-US"/>
              <a:t>mean vs median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'Statistical Analysis '!$H$2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'Statistical Analysis '!$I$2</c:f>
              <c:numCache>
                <c:formatCode>General</c:formatCode>
                <c:ptCount val="1"/>
                <c:pt idx="0">
                  <c:v>19.530148786217698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0F-44D6-BC6F-89E4BC647471}"/>
            </c:ext>
          </c:extLst>
        </c:ser>
        <c:ser>
          <c:idx val="1"/>
          <c:order val="1"/>
          <c:tx>
            <c:strRef>
              <c:f>'Statistical Analysis '!$H$3</c:f>
              <c:strCache>
                <c:ptCount val="1"/>
                <c:pt idx="0">
                  <c:v>median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'Statistical Analysis '!$I$3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0F-44D6-BC6F-89E4BC64747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69988000"/>
        <c:axId val="569991608"/>
      </c:barChart>
      <c:catAx>
        <c:axId val="5699880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69991608"/>
        <c:crosses val="autoZero"/>
        <c:auto val="1"/>
        <c:lblAlgn val="ctr"/>
        <c:lblOffset val="100"/>
        <c:noMultiLvlLbl val="0"/>
      </c:catAx>
      <c:valAx>
        <c:axId val="569991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98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 outcome</a:t>
            </a:r>
          </a:p>
          <a:p>
            <a:pPr>
              <a:defRPr/>
            </a:pPr>
            <a:r>
              <a:rPr lang="en-US"/>
              <a:t>mean vs median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'Statistical Analysis '!$C$2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'Statistical Analysis '!$D$2</c:f>
              <c:numCache>
                <c:formatCode>General</c:formatCode>
                <c:ptCount val="1"/>
                <c:pt idx="0">
                  <c:v>194.42517162471395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2-4567-A964-9B83D77271FD}"/>
            </c:ext>
          </c:extLst>
        </c:ser>
        <c:ser>
          <c:idx val="1"/>
          <c:order val="1"/>
          <c:tx>
            <c:strRef>
              <c:f>'Statistical Analysis '!$C$3</c:f>
              <c:strCache>
                <c:ptCount val="1"/>
                <c:pt idx="0">
                  <c:v>median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'Statistical Analysis '!$D$3</c:f>
              <c:numCache>
                <c:formatCode>General</c:formatCode>
                <c:ptCount val="1"/>
                <c:pt idx="0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C2-4567-A964-9B83D77271F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69988000"/>
        <c:axId val="569991608"/>
      </c:barChart>
      <c:catAx>
        <c:axId val="5699880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69991608"/>
        <c:crosses val="autoZero"/>
        <c:auto val="1"/>
        <c:lblAlgn val="ctr"/>
        <c:lblOffset val="100"/>
        <c:noMultiLvlLbl val="0"/>
      </c:catAx>
      <c:valAx>
        <c:axId val="569991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98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66675</xdr:colOff>
      <xdr:row>3</xdr:row>
      <xdr:rowOff>109537</xdr:rowOff>
    </xdr:from>
    <xdr:to>
      <xdr:col>15</xdr:col>
      <xdr:colOff>371475</xdr:colOff>
      <xdr:row>17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91110F-3D04-489E-8225-550AE8C347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285750</xdr:colOff>
      <xdr:row>4</xdr:row>
      <xdr:rowOff>176211</xdr:rowOff>
    </xdr:from>
    <xdr:to>
      <xdr:col>17</xdr:col>
      <xdr:colOff>333375</xdr:colOff>
      <xdr:row>24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1C2E84-387E-4A06-906E-2A5E361BE2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7</xdr:row>
      <xdr:rowOff>138111</xdr:rowOff>
    </xdr:from>
    <xdr:to>
      <xdr:col>15</xdr:col>
      <xdr:colOff>504825</xdr:colOff>
      <xdr:row>22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389E6C-0C2B-42B8-B5C3-38945F6DBA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247648</xdr:colOff>
      <xdr:row>13</xdr:row>
      <xdr:rowOff>147636</xdr:rowOff>
    </xdr:from>
    <xdr:to>
      <xdr:col>16</xdr:col>
      <xdr:colOff>304799</xdr:colOff>
      <xdr:row>34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6B6E16-2F84-4C04-8320-C2AD975443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</xdr:colOff>
      <xdr:row>9</xdr:row>
      <xdr:rowOff>23812</xdr:rowOff>
    </xdr:from>
    <xdr:to>
      <xdr:col>12</xdr:col>
      <xdr:colOff>38100</xdr:colOff>
      <xdr:row>23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231466-E808-450E-886D-E32DABF99D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47624</xdr:colOff>
      <xdr:row>9</xdr:row>
      <xdr:rowOff>0</xdr:rowOff>
    </xdr:from>
    <xdr:to>
      <xdr:col>4</xdr:col>
      <xdr:colOff>1695449</xdr:colOff>
      <xdr:row>22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C4E2F9F-E2C0-471F-8498-5AD1A09D23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rious Matthews" refreshedDate="44170.774147222219" createdVersion="6" refreshedVersion="6" minRefreshableVersion="3" recordCount="4114" xr:uid="{310FFC61-2909-45BC-A441-3E4B2676FD58}">
  <cacheSource type="worksheet">
    <worksheetSource ref="A1:U4115" sheet="Initial 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rious Matthews" refreshedDate="44170.977518865744" createdVersion="6" refreshedVersion="6" minRefreshableVersion="3" recordCount="4114" xr:uid="{FB938E9A-9EC6-4D97-B34A-C1C9DFE8A23D}">
  <cacheSource type="worksheet">
    <worksheetSource ref="F1:U4115" sheet="Initial Data"/>
  </cacheSource>
  <cacheFields count="18"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7" base="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 " numFmtId="14">
      <sharedItems count="9">
        <s v="2015"/>
        <s v="2017"/>
        <s v="2016"/>
        <s v="2014"/>
        <s v="2013"/>
        <s v="2012"/>
        <s v="2011"/>
        <s v="2010"/>
        <s v="200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s v="film &amp; video/television"/>
    <n v="136.85882352941178"/>
    <n v="63.917582417582416"/>
    <x v="0"/>
    <x v="0"/>
  </r>
  <r>
    <x v="1"/>
    <x v="1"/>
    <s v="A Hannibal TV Show Fan Convention and Art Collective"/>
    <n v="10275"/>
    <n v="14653"/>
    <x v="0"/>
    <x v="0"/>
    <s v="USD"/>
    <x v="1"/>
    <n v="1485872683"/>
    <b v="0"/>
    <n v="79"/>
    <b v="1"/>
    <s v="film &amp; video/television"/>
    <n v="142.60827250608273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s v="film &amp; video/television"/>
    <n v="105"/>
    <n v="15"/>
    <x v="0"/>
    <x v="0"/>
  </r>
  <r>
    <x v="3"/>
    <x v="3"/>
    <s v="We already produced the *very* beginning of this story. Help us to see it through?"/>
    <n v="10000"/>
    <n v="10390"/>
    <x v="0"/>
    <x v="0"/>
    <s v="USD"/>
    <x v="3"/>
    <n v="1404822107"/>
    <b v="0"/>
    <n v="150"/>
    <b v="1"/>
    <s v="film &amp; video/television"/>
    <n v="103.89999999999999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s v="film &amp; video/television"/>
    <n v="122.99154545454545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s v="film &amp; video/television"/>
    <n v="109.77744436109028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s v="film &amp; video/television"/>
    <n v="106.4875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s v="film &amp; video/television"/>
    <n v="101.22222222222221"/>
    <n v="159.82456140350877"/>
    <x v="0"/>
    <x v="0"/>
  </r>
  <r>
    <x v="8"/>
    <x v="8"/>
    <s v="Help us raise the funds to film our pilot episode!"/>
    <n v="3500"/>
    <n v="3501.52"/>
    <x v="0"/>
    <x v="0"/>
    <s v="USD"/>
    <x v="8"/>
    <n v="1460155212"/>
    <b v="0"/>
    <n v="12"/>
    <b v="1"/>
    <s v="film &amp; video/television"/>
    <n v="100.04342857142856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s v="film &amp; video/television"/>
    <n v="125.998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s v="film &amp; video/television"/>
    <n v="100.49999999999999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s v="film &amp; video/television"/>
    <n v="120.5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s v="film &amp; video/television"/>
    <n v="165.29333333333335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s v="film &amp; video/television"/>
    <n v="159.97142857142856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x v="14"/>
    <n v="1403051888"/>
    <b v="0"/>
    <n v="41"/>
    <b v="1"/>
    <s v="film &amp; video/television"/>
    <n v="100.9333333333333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s v="film &amp; video/television"/>
    <n v="106.60000000000001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s v="film &amp; video/television"/>
    <n v="100.24166666666667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s v="film &amp; video/television"/>
    <n v="100.66666666666666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s v="film &amp; video/television"/>
    <n v="106.32110000000002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s v="film &amp; video/television"/>
    <n v="145.29411764705881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s v="film &amp; video/television"/>
    <n v="100.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s v="film &amp; video/television"/>
    <n v="109.13513513513513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x v="22"/>
    <n v="1418766740"/>
    <b v="0"/>
    <n v="8"/>
    <b v="1"/>
    <s v="film &amp; video/television"/>
    <n v="117.14285714285715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s v="film &amp; video/television"/>
    <n v="118.5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x v="24"/>
    <n v="1439494863"/>
    <b v="0"/>
    <n v="574"/>
    <b v="1"/>
    <s v="film &amp; video/television"/>
    <n v="108.80768571428572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s v="film &amp; video/television"/>
    <n v="133.33333333333331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s v="film &amp; video/television"/>
    <n v="155.20000000000002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s v="film &amp; video/television"/>
    <n v="111.72500000000001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x v="28"/>
    <n v="1447715284"/>
    <b v="0"/>
    <n v="71"/>
    <b v="1"/>
    <s v="film &amp; video/television"/>
    <n v="100.35000000000001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s v="film &amp; video/television"/>
    <n v="123.33333333333334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s v="film &amp; video/television"/>
    <n v="101.29975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s v="film &amp; video/television"/>
    <n v="100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s v="film &amp; video/television"/>
    <n v="100.24604569420035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s v="film &amp; video/television"/>
    <n v="102.095238095238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s v="film &amp; video/television"/>
    <n v="130.46153846153845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s v="film &amp; video/television"/>
    <n v="166.5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x v="36"/>
    <n v="1425540125"/>
    <b v="0"/>
    <n v="44"/>
    <b v="1"/>
    <s v="film &amp; video/television"/>
    <n v="142.15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s v="film &amp; video/television"/>
    <n v="183.44090909090909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s v="film &amp; video/television"/>
    <n v="110.04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s v="film &amp; video/television"/>
    <n v="130.98000000000002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s v="film &amp; video/television"/>
    <n v="101.35000000000001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s v="film &amp; video/television"/>
    <n v="100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s v="film &amp; video/television"/>
    <n v="141.85714285714286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s v="film &amp; video/television"/>
    <n v="308.65999999999997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s v="film &amp; video/television"/>
    <n v="100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s v="film &amp; video/television"/>
    <n v="120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s v="film &amp; video/television"/>
    <n v="104.16666666666667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s v="film &amp; video/television"/>
    <n v="107.61100000000002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s v="film &amp; video/television"/>
    <n v="107.94999999999999"/>
    <n v="56.815789473684212"/>
    <x v="0"/>
    <x v="0"/>
  </r>
  <r>
    <x v="49"/>
    <x v="49"/>
    <s v="Driving Jersey is real people telling real stories."/>
    <n v="12000"/>
    <n v="12000"/>
    <x v="0"/>
    <x v="0"/>
    <s v="USD"/>
    <x v="49"/>
    <n v="1443068045"/>
    <b v="0"/>
    <n v="87"/>
    <b v="1"/>
    <s v="film &amp; video/television"/>
    <n v="100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s v="film &amp; video/television"/>
    <n v="100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s v="film &amp; video/television"/>
    <n v="128.0181818181818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s v="film &amp; video/television"/>
    <n v="116.21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x v="53"/>
    <n v="1395407445"/>
    <b v="0"/>
    <n v="117"/>
    <b v="1"/>
    <s v="film &amp; video/television"/>
    <n v="109.63333333333334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s v="film &amp; video/television"/>
    <n v="101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s v="film &amp; video/television"/>
    <n v="128.95348837209301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x v="56"/>
    <n v="1432559424"/>
    <b v="0"/>
    <n v="174"/>
    <b v="1"/>
    <s v="film &amp; video/television"/>
    <n v="107.26249999999999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s v="film &amp; video/television"/>
    <n v="101.89999999999999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s v="film &amp; video/television"/>
    <n v="102.91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s v="film &amp; video/television"/>
    <n v="100.12570000000001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s v="film &amp; video/shorts"/>
    <n v="103.29622222222221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s v="film &amp; video/shorts"/>
    <n v="148.30000000000001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s v="film &amp; video/shorts"/>
    <n v="154.73333333333332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s v="film &amp; video/shorts"/>
    <n v="113.5184999999999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s v="film &amp; video/shorts"/>
    <n v="173.33333333333334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s v="film &amp; video/shorts"/>
    <n v="107.52857142857141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x v="66"/>
    <n v="1466281420"/>
    <b v="0"/>
    <n v="26"/>
    <b v="1"/>
    <s v="film &amp; video/shorts"/>
    <n v="118.6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s v="film &amp; video/shorts"/>
    <n v="116.25000000000001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s v="film &amp; video/shorts"/>
    <n v="127.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s v="film &amp; video/shorts"/>
    <n v="110.9423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s v="film &amp; video/shorts"/>
    <n v="127.2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s v="film &amp; video/shorts"/>
    <n v="123.94444444444443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s v="film &amp; video/shorts"/>
    <n v="108.40909090909091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s v="film &amp; video/shorts"/>
    <n v="100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s v="film &amp; video/shorts"/>
    <n v="112.9319999999999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s v="film &amp; video/shorts"/>
    <n v="115.42857142857143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s v="film &amp; video/shorts"/>
    <n v="153.33333333333334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s v="film &amp; video/shorts"/>
    <n v="392.5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s v="film &amp; video/shorts"/>
    <n v="27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s v="film &amp; video/shorts"/>
    <n v="12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s v="film &amp; video/shorts"/>
    <n v="107.2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s v="film &amp; video/shorts"/>
    <n v="19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s v="film &amp; video/shorts"/>
    <n v="100.01249999999999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s v="film &amp; video/shorts"/>
    <n v="102.49999999999999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s v="film &amp; video/shorts"/>
    <n v="100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s v="film &amp; video/shorts"/>
    <n v="125.49999999999999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s v="film &amp; video/shorts"/>
    <n v="106.46666666666667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s v="film &amp; video/shorts"/>
    <n v="104.60000000000001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s v="film &amp; video/shorts"/>
    <n v="102.85714285714285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s v="film &amp; video/shorts"/>
    <n v="115.06666666666668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x v="90"/>
    <n v="1307862499"/>
    <b v="0"/>
    <n v="16"/>
    <b v="1"/>
    <s v="film &amp; video/shorts"/>
    <n v="100.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s v="film &amp; video/shorts"/>
    <n v="120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s v="film &amp; video/shorts"/>
    <n v="105.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s v="film &amp; video/shorts"/>
    <n v="110.60000000000001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s v="film &amp; video/shorts"/>
    <n v="104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s v="film &amp; video/shorts"/>
    <n v="131.42857142857142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s v="film &amp; video/shorts"/>
    <n v="114.66666666666667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s v="film &amp; video/shorts"/>
    <n v="106.25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s v="film &amp; video/shorts"/>
    <n v="106.25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s v="film &amp; video/shorts"/>
    <n v="106.01933333333334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s v="film &amp; video/shorts"/>
    <n v="100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s v="film &amp; video/shorts"/>
    <n v="100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s v="film &amp; video/shorts"/>
    <n v="127.75000000000001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s v="film &amp; video/shorts"/>
    <n v="105.15384615384616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x v="104"/>
    <n v="1299775266"/>
    <b v="0"/>
    <n v="10"/>
    <b v="1"/>
    <s v="film &amp; video/shorts"/>
    <n v="120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s v="film &amp; video/shorts"/>
    <n v="107.40909090909089"/>
    <n v="39.383333333333333"/>
    <x v="0"/>
    <x v="1"/>
  </r>
  <r>
    <x v="106"/>
    <x v="106"/>
    <s v="A Boy. A Girl. A Car. A Serial Killer."/>
    <n v="5000"/>
    <n v="5025"/>
    <x v="0"/>
    <x v="0"/>
    <s v="USD"/>
    <x v="106"/>
    <n v="1332182301"/>
    <b v="0"/>
    <n v="27"/>
    <b v="1"/>
    <s v="film &amp; video/shorts"/>
    <n v="100.49999999999999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s v="film &amp; video/shorts"/>
    <n v="102.46666666666667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s v="film &amp; video/shorts"/>
    <n v="246.66666666666669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s v="film &amp; video/shorts"/>
    <n v="219.49999999999997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s v="film &amp; video/shorts"/>
    <n v="130.76923076923077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s v="film &amp; video/shorts"/>
    <n v="154.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s v="film &amp; video/shorts"/>
    <n v="104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x v="113"/>
    <n v="1311963128"/>
    <b v="0"/>
    <n v="78"/>
    <b v="1"/>
    <s v="film &amp; video/shorts"/>
    <n v="141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s v="film &amp; video/shorts"/>
    <n v="103.33333333333334"/>
    <n v="88.571428571428569"/>
    <x v="0"/>
    <x v="1"/>
  </r>
  <r>
    <x v="115"/>
    <x v="115"/>
    <s v="Never judge a book (or a lover) by their cover."/>
    <n v="450"/>
    <n v="632"/>
    <x v="0"/>
    <x v="0"/>
    <s v="USD"/>
    <x v="115"/>
    <n v="1326217444"/>
    <b v="0"/>
    <n v="22"/>
    <b v="1"/>
    <s v="film &amp; video/shorts"/>
    <n v="140.44444444444443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s v="film &amp; video/shorts"/>
    <n v="113.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s v="film &amp; video/shorts"/>
    <n v="100.49377777777779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x v="118"/>
    <n v="1309310236"/>
    <b v="0"/>
    <n v="39"/>
    <b v="1"/>
    <s v="film &amp; video/shorts"/>
    <n v="113.03159999999998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s v="film &amp; video/shorts"/>
    <n v="104.55692307692308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s v="film &amp; video/science fiction"/>
    <n v="1.4285714285714287E-2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s v="film &amp; video/science fiction"/>
    <n v="3.3333333333333333E-2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s v="film &amp; video/science fiction"/>
    <n v="0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s v="film &amp; video/science fiction"/>
    <n v="0.27454545454545454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s v="film &amp; video/science fiction"/>
    <n v="0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s v="film &amp; video/science fiction"/>
    <n v="14.000000000000002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s v="film &amp; video/science fiction"/>
    <n v="5.548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s v="film &amp; video/science fiction"/>
    <n v="2.375"/>
    <n v="47.5"/>
    <x v="0"/>
    <x v="2"/>
  </r>
  <r>
    <x v="128"/>
    <x v="128"/>
    <s v="A Science Fiction film filled with entertainment and Excitement"/>
    <n v="100000"/>
    <n v="1867"/>
    <x v="1"/>
    <x v="0"/>
    <s v="USD"/>
    <x v="128"/>
    <n v="1473917293"/>
    <b v="0"/>
    <n v="6"/>
    <b v="0"/>
    <s v="film &amp; video/science fiction"/>
    <n v="1.867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s v="film &amp; video/science fiction"/>
    <n v="0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s v="film &amp; video/science fiction"/>
    <n v="0"/>
    <e v="#DIV/0!"/>
    <x v="0"/>
    <x v="2"/>
  </r>
  <r>
    <x v="131"/>
    <x v="131"/>
    <s v="I"/>
    <n v="1200"/>
    <n v="0"/>
    <x v="1"/>
    <x v="0"/>
    <s v="USD"/>
    <x v="131"/>
    <n v="1466453161"/>
    <b v="0"/>
    <n v="0"/>
    <b v="0"/>
    <s v="film &amp; video/science fiction"/>
    <n v="0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s v="film &amp; video/science fiction"/>
    <n v="9.5687499999999996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x v="133"/>
    <n v="1462130584"/>
    <b v="0"/>
    <n v="0"/>
    <b v="0"/>
    <s v="film &amp; video/science fiction"/>
    <n v="0"/>
    <e v="#DIV/0!"/>
    <x v="0"/>
    <x v="2"/>
  </r>
  <r>
    <x v="134"/>
    <x v="134"/>
    <s v="steampunk  remake of &quot;a Christmas carol&quot;"/>
    <n v="5000"/>
    <n v="0"/>
    <x v="1"/>
    <x v="0"/>
    <s v="USD"/>
    <x v="134"/>
    <n v="1438811418"/>
    <b v="0"/>
    <n v="0"/>
    <b v="0"/>
    <s v="film &amp; video/science fiction"/>
    <n v="0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s v="film &amp; video/science fiction"/>
    <n v="13.433333333333334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s v="film &amp; video/science fiction"/>
    <n v="0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s v="film &amp; video/science fiction"/>
    <n v="0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s v="film &amp; video/science fiction"/>
    <n v="3.1413333333333333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s v="film &amp; video/science fiction"/>
    <n v="100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s v="film &amp; video/science fiction"/>
    <n v="0"/>
    <e v="#DIV/0!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s v="film &amp; video/science fiction"/>
    <n v="10.775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s v="film &amp; video/science fiction"/>
    <n v="0.33333333333333337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s v="film &amp; video/science fiction"/>
    <n v="0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s v="film &amp; video/science fiction"/>
    <n v="27.6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s v="film &amp; video/science fiction"/>
    <n v="7.5111111111111111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s v="film &amp; video/science fiction"/>
    <n v="0.57499999999999996"/>
    <n v="38.333333333333336"/>
    <x v="0"/>
    <x v="2"/>
  </r>
  <r>
    <x v="147"/>
    <x v="147"/>
    <s v="Film makers catch live footage beyond their wildest dreams."/>
    <n v="7000"/>
    <n v="0"/>
    <x v="1"/>
    <x v="1"/>
    <s v="GBP"/>
    <x v="147"/>
    <n v="1417026340"/>
    <b v="0"/>
    <n v="0"/>
    <b v="0"/>
    <s v="film &amp; video/science fiction"/>
    <n v="0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s v="film &amp; video/science fiction"/>
    <n v="0.08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s v="film &amp; video/science fiction"/>
    <n v="0.91999999999999993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s v="film &amp; video/science fiction"/>
    <n v="23.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s v="film &amp; video/science fiction"/>
    <n v="5.5999999999999994E-2"/>
    <n v="28"/>
    <x v="0"/>
    <x v="2"/>
  </r>
  <r>
    <x v="152"/>
    <x v="152"/>
    <s v="The Great Dark is a journey through the unimaginable...and un foreseeable..."/>
    <n v="380000"/>
    <n v="30"/>
    <x v="1"/>
    <x v="0"/>
    <s v="USD"/>
    <x v="152"/>
    <n v="1408845100"/>
    <b v="0"/>
    <n v="2"/>
    <b v="0"/>
    <s v="film &amp; video/science fiction"/>
    <n v="7.8947368421052634E-3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s v="film &amp; video/science fiction"/>
    <n v="0.71799999999999997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s v="film &amp; video/science fiction"/>
    <n v="2.666666666666667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s v="film &amp; video/science fiction"/>
    <n v="6.0000000000000001E-3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s v="film &amp; video/science fiction"/>
    <n v="5.0999999999999996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s v="film &amp; video/science fiction"/>
    <n v="0.26711185308848079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s v="film &amp; video/science fiction"/>
    <n v="0"/>
    <e v="#DIV/0!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s v="film &amp; video/science fiction"/>
    <n v="2E-3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s v="film &amp; video/drama"/>
    <n v="0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s v="film &amp; video/drama"/>
    <n v="0.01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s v="film &amp; video/drama"/>
    <n v="15.53571428571428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s v="film &amp; video/drama"/>
    <n v="0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s v="film &amp; video/drama"/>
    <n v="0.53333333333333333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x v="165"/>
    <n v="1450021724"/>
    <b v="0"/>
    <n v="0"/>
    <b v="0"/>
    <s v="film &amp; video/drama"/>
    <n v="0"/>
    <e v="#DIV/0!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s v="film &amp; video/drama"/>
    <n v="60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s v="film &amp; video/drama"/>
    <n v="0.01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s v="film &amp; video/drama"/>
    <n v="4.0625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s v="film &amp; video/drama"/>
    <n v="22.400000000000002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s v="film &amp; video/drama"/>
    <n v="3.25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s v="film &amp; video/drama"/>
    <n v="2E-3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s v="film &amp; video/drama"/>
    <n v="0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s v="film &amp; video/drama"/>
    <n v="0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s v="film &amp; video/drama"/>
    <n v="0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s v="film &amp; video/drama"/>
    <n v="6.4850000000000003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s v="film &amp; video/drama"/>
    <n v="0"/>
    <e v="#DIV/0!"/>
    <x v="0"/>
    <x v="3"/>
  </r>
  <r>
    <x v="177"/>
    <x v="177"/>
    <s v="I'm making a modern day version of the bible story &quot; The Good Samaritan&quot;"/>
    <n v="450"/>
    <n v="180"/>
    <x v="2"/>
    <x v="0"/>
    <s v="USD"/>
    <x v="177"/>
    <n v="1425690526"/>
    <b v="0"/>
    <n v="7"/>
    <b v="0"/>
    <s v="film &amp; video/drama"/>
    <n v="40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s v="film &amp; video/drama"/>
    <n v="0"/>
    <e v="#DIV/0!"/>
    <x v="0"/>
    <x v="3"/>
  </r>
  <r>
    <x v="179"/>
    <x v="179"/>
    <s v="A feature-length film about how three people survive in a diseased world."/>
    <n v="1000"/>
    <n v="200"/>
    <x v="2"/>
    <x v="0"/>
    <s v="USD"/>
    <x v="179"/>
    <n v="1454464555"/>
    <b v="0"/>
    <n v="2"/>
    <b v="0"/>
    <s v="film &amp; video/drama"/>
    <n v="20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s v="film &amp; video/drama"/>
    <n v="33.416666666666664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s v="film &amp; video/drama"/>
    <n v="21.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s v="film &amp; video/drama"/>
    <n v="0"/>
    <e v="#DIV/0!"/>
    <x v="0"/>
    <x v="3"/>
  </r>
  <r>
    <x v="183"/>
    <x v="183"/>
    <s v="Don't kill me until I meet my Dad"/>
    <n v="12500"/>
    <n v="4482"/>
    <x v="2"/>
    <x v="1"/>
    <s v="GBP"/>
    <x v="183"/>
    <n v="1414438010"/>
    <b v="0"/>
    <n v="12"/>
    <b v="0"/>
    <s v="film &amp; video/drama"/>
    <n v="35.856000000000002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s v="film &amp; video/drama"/>
    <n v="3.4000000000000004"/>
    <n v="25.5"/>
    <x v="0"/>
    <x v="3"/>
  </r>
  <r>
    <x v="185"/>
    <x v="185"/>
    <s v="Love has no boundaries!"/>
    <n v="40000"/>
    <n v="2200"/>
    <x v="2"/>
    <x v="10"/>
    <s v="NOK"/>
    <x v="185"/>
    <n v="1468965139"/>
    <b v="0"/>
    <n v="10"/>
    <b v="0"/>
    <s v="film &amp; video/drama"/>
    <n v="5.5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s v="film &amp; video/drama"/>
    <n v="0"/>
    <e v="#DIV/0!"/>
    <x v="0"/>
    <x v="3"/>
  </r>
  <r>
    <x v="187"/>
    <x v="187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s v="film &amp; video/drama"/>
    <n v="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s v="film &amp; video/drama"/>
    <n v="0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s v="film &amp; video/drama"/>
    <n v="6.8999999999999992E-2"/>
    <n v="69"/>
    <x v="0"/>
    <x v="3"/>
  </r>
  <r>
    <x v="190"/>
    <x v="190"/>
    <s v="Because hope can be a 4 letter word"/>
    <n v="12000"/>
    <n v="50"/>
    <x v="2"/>
    <x v="0"/>
    <s v="USD"/>
    <x v="190"/>
    <n v="1465227446"/>
    <b v="0"/>
    <n v="1"/>
    <b v="0"/>
    <s v="film &amp; video/drama"/>
    <n v="0.41666666666666669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s v="film &amp; video/drama"/>
    <n v="5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s v="film &amp; video/drama"/>
    <n v="1.6999999999999999E-3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s v="film &amp; video/drama"/>
    <n v="0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s v="film &amp; video/drama"/>
    <n v="0.12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s v="film &amp; video/drama"/>
    <n v="0"/>
    <e v="#DIV/0!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s v="film &amp; video/drama"/>
    <n v="41.857142857142861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s v="film &amp; video/drama"/>
    <n v="10.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s v="film &amp; video/drama"/>
    <n v="1.1159999999999999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s v="film &amp; video/drama"/>
    <n v="0"/>
    <e v="#DIV/0!"/>
    <x v="0"/>
    <x v="3"/>
  </r>
  <r>
    <x v="200"/>
    <x v="200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s v="film &amp; video/drama"/>
    <n v="26.192500000000003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s v="film &amp; video/drama"/>
    <n v="58.461538461538467"/>
    <n v="54.285714285714285"/>
    <x v="0"/>
    <x v="3"/>
  </r>
  <r>
    <x v="202"/>
    <x v="202"/>
    <s v="new web series created by jonney terry"/>
    <n v="6000"/>
    <n v="0"/>
    <x v="2"/>
    <x v="0"/>
    <s v="USD"/>
    <x v="202"/>
    <n v="1441750564"/>
    <b v="0"/>
    <n v="0"/>
    <b v="0"/>
    <s v="film &amp; video/drama"/>
    <n v="0"/>
    <e v="#DIV/0!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s v="film &amp; video/drama"/>
    <n v="29.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s v="film &amp; video/drama"/>
    <n v="50.721666666666664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s v="film &amp; video/drama"/>
    <n v="16.25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x v="206"/>
    <n v="1468627583"/>
    <b v="0"/>
    <n v="0"/>
    <b v="0"/>
    <s v="film &amp; video/drama"/>
    <n v="0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s v="film &amp; video/drama"/>
    <n v="15.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s v="film &amp; video/drama"/>
    <n v="0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s v="film &amp; video/drama"/>
    <n v="0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s v="film &amp; video/drama"/>
    <n v="25.25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s v="film &amp; video/drama"/>
    <n v="44.6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s v="film &amp; video/drama"/>
    <n v="1.5873015873015872E-2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s v="film &amp; video/drama"/>
    <n v="0.0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s v="film &amp; video/drama"/>
    <n v="8.0000000000000002E-3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s v="film &amp; video/drama"/>
    <n v="0.22727272727272727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s v="film &amp; video/drama"/>
    <n v="55.698440000000005"/>
    <n v="331.53833333333336"/>
    <x v="0"/>
    <x v="3"/>
  </r>
  <r>
    <x v="217"/>
    <x v="217"/>
    <s v="A roadmovie by paw"/>
    <n v="100000"/>
    <n v="11943"/>
    <x v="2"/>
    <x v="11"/>
    <s v="SEK"/>
    <x v="217"/>
    <n v="1417101749"/>
    <b v="0"/>
    <n v="38"/>
    <b v="0"/>
    <s v="film &amp; video/drama"/>
    <n v="11.943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s v="film &amp; video/drama"/>
    <n v="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s v="film &amp; video/drama"/>
    <n v="17.630000000000003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s v="film &amp; video/drama"/>
    <n v="0.72"/>
    <n v="120"/>
    <x v="0"/>
    <x v="3"/>
  </r>
  <r>
    <x v="221"/>
    <x v="221"/>
    <s v="Film about Schizophrenia with Surreal Twists!"/>
    <n v="50000"/>
    <n v="0"/>
    <x v="2"/>
    <x v="0"/>
    <s v="USD"/>
    <x v="221"/>
    <n v="1422389164"/>
    <b v="0"/>
    <n v="0"/>
    <b v="0"/>
    <s v="film &amp; video/drama"/>
    <n v="0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s v="film &amp; video/drama"/>
    <n v="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s v="film &amp; video/drama"/>
    <n v="0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s v="film &amp; video/drama"/>
    <n v="0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s v="film &amp; video/drama"/>
    <n v="0"/>
    <e v="#DIV/0!"/>
    <x v="0"/>
    <x v="3"/>
  </r>
  <r>
    <x v="226"/>
    <x v="226"/>
    <s v="A TRUE STORY OF DOMESTIC VILOLENCE THAT SEEKS TO OFFER THE VIEWER OUTLEST OF SUPPORT."/>
    <n v="29000"/>
    <n v="250"/>
    <x v="2"/>
    <x v="1"/>
    <s v="GBP"/>
    <x v="226"/>
    <n v="1428854344"/>
    <b v="0"/>
    <n v="2"/>
    <b v="0"/>
    <s v="film &amp; video/drama"/>
    <n v="0.8620689655172413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s v="film &amp; video/drama"/>
    <n v="0"/>
    <e v="#DIV/0!"/>
    <x v="0"/>
    <x v="3"/>
  </r>
  <r>
    <x v="228"/>
    <x v="228"/>
    <s v="I am making a film from one one of my books called facets of a Geek life."/>
    <n v="8000"/>
    <n v="0"/>
    <x v="2"/>
    <x v="1"/>
    <s v="GBP"/>
    <x v="228"/>
    <n v="1427992105"/>
    <b v="0"/>
    <n v="0"/>
    <b v="0"/>
    <s v="film &amp; video/drama"/>
    <n v="0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s v="film &amp; video/drama"/>
    <n v="0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s v="film &amp; video/drama"/>
    <n v="0.4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s v="film &amp; video/drama"/>
    <n v="0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s v="film &amp; video/drama"/>
    <n v="2.75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s v="film &amp; video/drama"/>
    <n v="0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s v="film &amp; video/drama"/>
    <n v="40.1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s v="film &amp; video/drama"/>
    <n v="0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s v="film &amp; video/drama"/>
    <n v="0"/>
    <e v="#DIV/0!"/>
    <x v="0"/>
    <x v="3"/>
  </r>
  <r>
    <x v="237"/>
    <x v="237"/>
    <s v="Making The Choice is a christian short film series."/>
    <n v="15000"/>
    <n v="50"/>
    <x v="2"/>
    <x v="0"/>
    <s v="USD"/>
    <x v="237"/>
    <n v="1452261069"/>
    <b v="0"/>
    <n v="1"/>
    <b v="0"/>
    <s v="film &amp; video/drama"/>
    <n v="0.33333333333333337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s v="film &amp; video/drama"/>
    <n v="0"/>
    <e v="#DIV/0!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s v="film &amp; video/drama"/>
    <n v="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s v="film &amp; video/documentary"/>
    <n v="107.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s v="film &amp; video/documentary"/>
    <n v="112.63736263736264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s v="film &amp; video/documentary"/>
    <n v="113.46153846153845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s v="film &amp; video/documentary"/>
    <n v="102.592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s v="film &amp; video/documentary"/>
    <n v="113.75714285714287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s v="film &amp; video/documentary"/>
    <n v="103.71999999999998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s v="film &amp; video/documentary"/>
    <n v="305.46000000000004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s v="film &amp; video/documentary"/>
    <n v="134.1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s v="film &amp; video/documentary"/>
    <n v="101.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s v="film &amp; video/documentary"/>
    <n v="112.92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s v="film &amp; video/documentary"/>
    <n v="105.58333333333334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s v="film &amp; video/documentary"/>
    <n v="125.57142857142858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s v="film &amp; video/documentary"/>
    <n v="184.56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s v="film &amp; video/documentary"/>
    <n v="100.73333333333335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s v="film &amp; video/documentary"/>
    <n v="116.94725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x v="255"/>
    <n v="1297687082"/>
    <b v="1"/>
    <n v="188"/>
    <b v="1"/>
    <s v="film &amp; video/documentary"/>
    <n v="106.73325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s v="film &amp; video/documentary"/>
    <n v="139.1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s v="film &amp; video/documentary"/>
    <n v="106.72648571428572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s v="film &amp; video/documentary"/>
    <n v="191.14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s v="film &amp; video/documentary"/>
    <n v="131.93789333333334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s v="film &amp; video/documentary"/>
    <n v="106.4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s v="film &amp; video/documentary"/>
    <n v="107.4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s v="film &amp; video/documentary"/>
    <n v="240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s v="film &amp; video/documentary"/>
    <n v="118.08108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s v="film &amp; video/documentary"/>
    <n v="118.1999999999999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s v="film &amp; video/documentary"/>
    <n v="111.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s v="film &amp; video/documentary"/>
    <n v="145.5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s v="film &amp; video/documentary"/>
    <n v="131.62883248730967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s v="film &amp; video/documentary"/>
    <n v="111.4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s v="film &amp; video/documentary"/>
    <n v="147.23376999999999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s v="film &amp; video/documentary"/>
    <n v="152.60869565217391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s v="film &amp; video/documentary"/>
    <n v="104.67999999999999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s v="film &amp; video/documentary"/>
    <n v="177.43366666666668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s v="film &amp; video/documentary"/>
    <n v="107.7758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s v="film &amp; video/documentary"/>
    <n v="156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s v="film &amp; video/documentary"/>
    <n v="108.395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s v="film &amp; video/documentary"/>
    <n v="147.6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s v="film &amp; video/documentary"/>
    <n v="110.38153846153847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s v="film &amp; video/documentary"/>
    <n v="150.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s v="film &amp; video/documentary"/>
    <n v="157.31829411764707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s v="film &amp; video/documentary"/>
    <n v="156.14400000000001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s v="film &amp; video/documentary"/>
    <n v="120.58763636363636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s v="film &amp; video/documentary"/>
    <n v="101.18888888888888"/>
    <n v="254.38547486033519"/>
    <x v="0"/>
    <x v="4"/>
  </r>
  <r>
    <x v="283"/>
    <x v="283"/>
    <s v="What is the impact of survivorship on the human condition?"/>
    <n v="18000"/>
    <n v="20569.05"/>
    <x v="0"/>
    <x v="0"/>
    <s v="USD"/>
    <x v="283"/>
    <n v="1305219744"/>
    <b v="1"/>
    <n v="202"/>
    <b v="1"/>
    <s v="film &amp; video/documentary"/>
    <n v="114.27249999999999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s v="film &amp; video/documentary"/>
    <n v="104.6261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s v="film &amp; video/documentary"/>
    <n v="228.82507142857142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s v="film &amp; video/documentary"/>
    <n v="109.15333333333332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x v="287"/>
    <n v="1349160018"/>
    <b v="1"/>
    <n v="290"/>
    <b v="1"/>
    <s v="film &amp; video/documentary"/>
    <n v="176.29999999999998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s v="film &amp; video/documentary"/>
    <n v="103.2106199999999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s v="film &amp; video/documentary"/>
    <n v="104.82000000000001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s v="film &amp; video/documentary"/>
    <n v="106.68444444444445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s v="film &amp; video/documentary"/>
    <n v="120.02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s v="film &amp; video/documentary"/>
    <n v="101.50693333333334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s v="film &amp; video/documentary"/>
    <n v="101.38461538461539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s v="film &amp; video/documentary"/>
    <n v="100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s v="film &amp; video/documentary"/>
    <n v="133.10911999999999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s v="film &amp; video/documentary"/>
    <n v="118.72620000000001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s v="film &amp; video/documentary"/>
    <n v="100.64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x v="298"/>
    <n v="1394536048"/>
    <b v="1"/>
    <n v="2436"/>
    <b v="1"/>
    <s v="film &amp; video/documentary"/>
    <n v="108.93241269841269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s v="film &amp; video/documentary"/>
    <n v="178.95250000000001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s v="film &amp; video/documentary"/>
    <n v="101.72264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s v="film &amp; video/documentary"/>
    <n v="118.7349999999999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s v="film &amp; video/documentary"/>
    <n v="100.46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s v="film &amp; video/documentary"/>
    <n v="137.46666666666667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s v="film &amp; video/documentary"/>
    <n v="231.64705882352939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s v="film &amp; video/documentary"/>
    <n v="130.33333333333331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x v="306"/>
    <n v="1362081933"/>
    <b v="1"/>
    <n v="80"/>
    <b v="1"/>
    <s v="film &amp; video/documentary"/>
    <n v="292.89999999999998"/>
    <n v="36.612499999999997"/>
    <x v="0"/>
    <x v="4"/>
  </r>
  <r>
    <x v="307"/>
    <x v="307"/>
    <s v="Why is grammar important?"/>
    <n v="22000"/>
    <n v="24490"/>
    <x v="0"/>
    <x v="0"/>
    <s v="USD"/>
    <x v="307"/>
    <n v="1357684801"/>
    <b v="1"/>
    <n v="576"/>
    <b v="1"/>
    <s v="film &amp; video/documentary"/>
    <n v="111.31818181818183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s v="film &amp; video/documentary"/>
    <n v="105.5666666666666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s v="film &amp; video/documentary"/>
    <n v="118.94444444444446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s v="film &amp; video/documentary"/>
    <n v="104.129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s v="film &amp; video/documentary"/>
    <n v="104.10165000000001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s v="film &amp; video/documentary"/>
    <n v="111.87499999999999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s v="film &amp; video/documentary"/>
    <n v="104.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s v="film &amp; video/documentary"/>
    <n v="385.15000000000003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s v="film &amp; video/documentary"/>
    <n v="101.248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s v="film &amp; video/documentary"/>
    <n v="113.77333333333333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s v="film &amp; video/documentary"/>
    <n v="100.80333333333333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s v="film &amp; video/documentary"/>
    <n v="283.3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s v="film &amp; video/documentary"/>
    <n v="112.68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s v="film &amp; video/documentary"/>
    <n v="106.58000000000001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s v="film &amp; video/documentary"/>
    <n v="102.66285714285715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s v="film &amp; video/documentary"/>
    <n v="107.91200000000001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s v="film &amp; video/documentary"/>
    <n v="123.07407407407408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s v="film &amp; video/documentary"/>
    <n v="101.6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s v="film &amp; video/documentary"/>
    <n v="104.396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s v="film &amp; video/documentary"/>
    <n v="112.92973333333333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s v="film &amp; video/documentary"/>
    <n v="136.4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s v="film &amp; video/documentary"/>
    <n v="103.61439999999999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s v="film &amp; video/documentary"/>
    <n v="105.5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s v="film &amp; video/documentary"/>
    <n v="101.82857142857142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s v="film &amp; video/documentary"/>
    <n v="106.60499999999999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s v="film &amp; video/documentary"/>
    <n v="113.015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s v="film &amp; video/documentary"/>
    <n v="125.22750000000001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s v="film &amp; video/documentary"/>
    <n v="101.19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s v="film &amp; video/documentary"/>
    <n v="102.76470588235294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s v="film &amp; video/documentary"/>
    <n v="116.83911999999998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s v="film &amp; video/documentary"/>
    <n v="101.16833333333335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s v="film &amp; video/documentary"/>
    <n v="110.13360000000002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s v="film &amp; video/documentary"/>
    <n v="108.08333333333333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s v="film &amp; video/documentary"/>
    <n v="125.02285714285715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s v="film &amp; video/documentary"/>
    <n v="106.71428571428572"/>
    <n v="67.909090909090907"/>
    <x v="0"/>
    <x v="4"/>
  </r>
  <r>
    <x v="342"/>
    <x v="342"/>
    <s v="BREAKING A MONSTER needs your help to play in THEATERS!"/>
    <n v="55000"/>
    <n v="55201.52"/>
    <x v="0"/>
    <x v="0"/>
    <s v="USD"/>
    <x v="342"/>
    <n v="1459363465"/>
    <b v="1"/>
    <n v="325"/>
    <b v="1"/>
    <s v="film &amp; video/documentary"/>
    <n v="100.36639999999998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s v="film &amp; video/documentary"/>
    <n v="102.02863333333335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s v="film &amp; video/documentary"/>
    <n v="102.0835820895522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s v="film &amp; video/documentary"/>
    <n v="123.27586206896552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s v="film &amp; video/documentary"/>
    <n v="170.28880000000001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s v="film &amp; video/documentary"/>
    <n v="111.59049999999999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s v="film &amp; video/documentary"/>
    <n v="10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s v="film &amp; video/documentary"/>
    <n v="106.63570159857905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s v="film &amp; video/documentary"/>
    <n v="114.75999999999999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s v="film &amp; video/documentary"/>
    <n v="127.34117647058822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s v="film &amp; video/documentary"/>
    <n v="116.56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s v="film &amp; video/documentary"/>
    <n v="108.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s v="film &amp; video/documentary"/>
    <n v="103.9428571428571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x v="355"/>
    <n v="1414738994"/>
    <b v="1"/>
    <n v="165"/>
    <b v="1"/>
    <s v="film &amp; video/documentary"/>
    <n v="116.25714285714285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s v="film &amp; video/documentary"/>
    <n v="102.69239999999999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s v="film &amp; video/documentary"/>
    <n v="174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s v="film &amp; video/documentary"/>
    <n v="103.08800000000001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s v="film &amp; video/documentary"/>
    <n v="104.85537190082646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s v="film &amp; video/documentary"/>
    <n v="101.375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s v="film &amp; video/documentary"/>
    <n v="111.07699999999998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s v="film &amp; video/documentary"/>
    <n v="124.15933781686496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s v="film &amp; video/documentary"/>
    <n v="101.33333333333334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s v="film &amp; video/documentary"/>
    <n v="110.16142857142856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s v="film &amp; video/documentary"/>
    <n v="103.97333333333334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s v="film &amp; video/documentary"/>
    <n v="101.31578947368421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s v="film &amp; video/documentary"/>
    <n v="103.3501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s v="film &amp; video/documentary"/>
    <n v="104.11200000000001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s v="film &amp; video/documentary"/>
    <n v="110.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s v="film &amp; video/documentary"/>
    <n v="122.02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s v="film &amp; video/documentary"/>
    <n v="114.16866666666667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x v="372"/>
    <n v="1456408244"/>
    <b v="0"/>
    <n v="9"/>
    <b v="1"/>
    <s v="film &amp; video/documentary"/>
    <n v="125.33333333333334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s v="film &amp; video/documentary"/>
    <n v="106.66666666666667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s v="film &amp; video/documentary"/>
    <n v="130.65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s v="film &amp; video/documentary"/>
    <n v="120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s v="film &amp; video/documentary"/>
    <n v="105.9591836734694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s v="film &amp; video/documentary"/>
    <n v="114.39999999999999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s v="film &amp; video/documentary"/>
    <n v="111.76666666666665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s v="film &amp; video/documentary"/>
    <n v="116.08000000000001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s v="film &amp; video/documentary"/>
    <n v="141.5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s v="film &amp; video/documentary"/>
    <n v="104.72999999999999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s v="film &amp; video/documentary"/>
    <n v="255.8333333333333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s v="film &amp; video/documentary"/>
    <n v="206.70670670670671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s v="film &amp; video/documentary"/>
    <n v="112.105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s v="film &amp; video/documentary"/>
    <n v="105.982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s v="film &amp; video/documentary"/>
    <n v="100.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s v="film &amp; video/documentary"/>
    <n v="213.98947368421051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s v="film &amp; video/documentary"/>
    <n v="126.16000000000001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s v="film &amp; video/documentary"/>
    <n v="181.53547058823528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s v="film &amp; video/documentary"/>
    <n v="100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s v="film &amp; video/documentary"/>
    <n v="100.61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s v="film &amp; video/documentary"/>
    <n v="100.902702702702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s v="film &amp; video/documentary"/>
    <n v="110.446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s v="film &amp; video/documentary"/>
    <n v="111.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s v="film &amp; video/documentary"/>
    <n v="108.04450000000001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s v="film &amp; video/documentary"/>
    <n v="106.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s v="film &amp; video/documentary"/>
    <n v="103.90027322404372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s v="film &amp; video/documentary"/>
    <n v="125.16000000000001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s v="film &amp; video/documentary"/>
    <n v="106.80499999999999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s v="film &amp; video/documentary"/>
    <n v="112.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s v="film &amp; video/documentary"/>
    <n v="103.812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s v="film &amp; video/documentary"/>
    <n v="141.65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s v="film &amp; video/documentary"/>
    <n v="105.25999999999999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s v="film &amp; video/documentary"/>
    <n v="103.09142857142857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x v="405"/>
    <n v="1391479339"/>
    <b v="0"/>
    <n v="55"/>
    <b v="1"/>
    <s v="film &amp; video/documentary"/>
    <n v="107.65957446808511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s v="film &amp; video/documentary"/>
    <n v="107.70464285714286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s v="film &amp; video/documentary"/>
    <n v="101.55000000000001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s v="film &amp; video/documentary"/>
    <n v="101.43766666666667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s v="film &amp; video/documentary"/>
    <n v="136.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s v="film &amp; video/documentary"/>
    <n v="128.29999999999998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s v="film &amp; video/documentary"/>
    <n v="101.05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s v="film &amp; video/documentary"/>
    <n v="126.84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s v="film &amp; video/documentary"/>
    <n v="105.0859375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s v="film &amp; video/documentary"/>
    <n v="102.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s v="film &amp; video/documentary"/>
    <n v="102.14714285714285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s v="film &amp; video/documentary"/>
    <n v="120.21700000000001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s v="film &amp; video/documentary"/>
    <n v="100.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s v="film &amp; video/documentary"/>
    <n v="100.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s v="film &amp; video/documentary"/>
    <n v="100.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s v="film &amp; video/animation"/>
    <n v="0.43939393939393934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s v="film &amp; video/animation"/>
    <n v="2.0066666666666668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s v="film &amp; video/animation"/>
    <n v="1.075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s v="film &amp; video/animation"/>
    <n v="0.76500000000000001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s v="film &amp; video/animation"/>
    <n v="6.7966666666666677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s v="film &amp; video/animation"/>
    <n v="1.2E-2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s v="film &amp; video/animation"/>
    <n v="1.3299999999999998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s v="film &amp; video/animation"/>
    <n v="0"/>
    <e v="#DIV/0!"/>
    <x v="0"/>
    <x v="5"/>
  </r>
  <r>
    <x v="428"/>
    <x v="428"/>
    <s v="Fresh, fun, entertaining Bible stories on YouTube, stop-motion style."/>
    <n v="12000"/>
    <n v="676"/>
    <x v="2"/>
    <x v="0"/>
    <s v="USD"/>
    <x v="428"/>
    <n v="1400523845"/>
    <b v="0"/>
    <n v="13"/>
    <b v="0"/>
    <s v="film &amp; video/animation"/>
    <n v="5.6333333333333329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s v="film &amp; video/animation"/>
    <n v="0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s v="film &amp; video/animation"/>
    <n v="2.4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s v="film &amp; video/animation"/>
    <n v="13.833333333333334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s v="film &amp; video/animation"/>
    <n v="9.5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s v="film &amp; video/animation"/>
    <n v="0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s v="film &amp; video/animation"/>
    <n v="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s v="film &amp; video/animation"/>
    <n v="2.7272727272727275E-3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s v="film &amp; video/animation"/>
    <n v="0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s v="film &amp; video/animation"/>
    <n v="0"/>
    <e v="#DIV/0!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s v="film &amp; video/animation"/>
    <n v="9.379999999999999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s v="film &amp; video/animation"/>
    <n v="0"/>
    <e v="#DIV/0!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s v="film &amp; video/animation"/>
    <n v="0.1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s v="film &amp; video/animation"/>
    <n v="0"/>
    <e v="#DIV/0!"/>
    <x v="0"/>
    <x v="5"/>
  </r>
  <r>
    <x v="442"/>
    <x v="442"/>
    <s v="Doomsday is here"/>
    <n v="17000"/>
    <n v="6691"/>
    <x v="2"/>
    <x v="0"/>
    <s v="USD"/>
    <x v="442"/>
    <n v="1421788783"/>
    <b v="0"/>
    <n v="17"/>
    <b v="0"/>
    <s v="film &amp; video/animation"/>
    <n v="39.358823529411765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s v="film &amp; video/animation"/>
    <n v="0.1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s v="film &amp; video/animation"/>
    <n v="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s v="film &amp; video/animation"/>
    <n v="3.3333333333333335E-3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s v="film &amp; video/animation"/>
    <n v="7.2952380952380951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s v="film &amp; video/animation"/>
    <n v="1.6666666666666666E-2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s v="film &amp; video/animation"/>
    <n v="3.2804000000000002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s v="film &amp; video/animation"/>
    <n v="2.25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s v="film &amp; video/animation"/>
    <n v="0.79200000000000004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s v="film &amp; video/animation"/>
    <n v="0"/>
    <e v="#DIV/0!"/>
    <x v="0"/>
    <x v="5"/>
  </r>
  <r>
    <x v="452"/>
    <x v="452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s v="film &amp; video/animation"/>
    <n v="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s v="film &amp; video/animation"/>
    <n v="2.7404479578392621E-2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s v="film &amp; video/animation"/>
    <n v="0.82000000000000006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s v="film &amp; video/animation"/>
    <n v="6.9230769230769221E-2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s v="film &amp; video/animation"/>
    <n v="0.68631863186318631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s v="film &amp; video/animation"/>
    <n v="0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s v="film &amp; video/animation"/>
    <n v="8.2100000000000009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s v="film &amp; video/animation"/>
    <n v="6.4102564102564097E-2"/>
    <n v="25"/>
    <x v="0"/>
    <x v="5"/>
  </r>
  <r>
    <x v="460"/>
    <x v="460"/>
    <s v="An animated web series about biological evolution gone haywire."/>
    <n v="8500"/>
    <n v="25"/>
    <x v="2"/>
    <x v="0"/>
    <s v="USD"/>
    <x v="460"/>
    <n v="1398862875"/>
    <b v="0"/>
    <n v="2"/>
    <b v="0"/>
    <s v="film &amp; video/animation"/>
    <n v="0.29411764705882354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s v="film &amp; video/animation"/>
    <n v="0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s v="film &amp; video/animation"/>
    <n v="0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s v="film &amp; video/animation"/>
    <n v="2.2727272727272729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x v="464"/>
    <n v="1461874935"/>
    <b v="0"/>
    <n v="1"/>
    <b v="0"/>
    <s v="film &amp; video/animation"/>
    <n v="9.9009900990099015E-2"/>
    <n v="1"/>
    <x v="0"/>
    <x v="5"/>
  </r>
  <r>
    <x v="465"/>
    <x v="465"/>
    <s v="&quot;Amp&quot; is a short film about a robot with needs."/>
    <n v="512"/>
    <n v="138"/>
    <x v="2"/>
    <x v="0"/>
    <s v="USD"/>
    <x v="465"/>
    <n v="1402455174"/>
    <b v="0"/>
    <n v="8"/>
    <b v="0"/>
    <s v="film &amp; video/animation"/>
    <n v="26.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s v="film &amp; video/animation"/>
    <n v="0.76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s v="film &amp; video/animation"/>
    <n v="21.574999999999999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s v="film &amp; video/animation"/>
    <n v="0"/>
    <e v="#DIV/0!"/>
    <x v="0"/>
    <x v="5"/>
  </r>
  <r>
    <x v="469"/>
    <x v="469"/>
    <s v="Create a personalised animation film using your child's name and photo."/>
    <n v="6000"/>
    <n v="0"/>
    <x v="2"/>
    <x v="1"/>
    <s v="GBP"/>
    <x v="469"/>
    <n v="1404776724"/>
    <b v="0"/>
    <n v="0"/>
    <b v="0"/>
    <s v="film &amp; video/animation"/>
    <n v="0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s v="film &amp; video/animation"/>
    <n v="1.02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s v="film &amp; video/animation"/>
    <n v="11.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s v="film &amp; video/animation"/>
    <n v="17.625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s v="film &amp; video/animation"/>
    <n v="2.87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s v="film &amp; video/animation"/>
    <n v="3.0303030303030304E-2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s v="film &amp; video/animation"/>
    <n v="0"/>
    <e v="#DIV/0!"/>
    <x v="0"/>
    <x v="5"/>
  </r>
  <r>
    <x v="476"/>
    <x v="476"/>
    <s v="Animated Music Videos that teach kids how to read."/>
    <n v="220000"/>
    <n v="4906.59"/>
    <x v="2"/>
    <x v="0"/>
    <s v="USD"/>
    <x v="476"/>
    <n v="1398727441"/>
    <b v="0"/>
    <n v="124"/>
    <b v="0"/>
    <s v="film &amp; video/animation"/>
    <n v="2.230268181818182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s v="film &amp; video/animation"/>
    <n v="0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s v="film &amp; video/animation"/>
    <n v="0"/>
    <e v="#DIV/0!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s v="film &amp; video/animation"/>
    <n v="32.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s v="film &amp; video/animation"/>
    <n v="19.41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s v="film &amp; video/animation"/>
    <n v="6.1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s v="film &amp; video/animation"/>
    <n v="0.1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s v="film &amp; video/animation"/>
    <n v="50.2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s v="film &amp; video/animation"/>
    <n v="0.18625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s v="film &amp; video/animation"/>
    <n v="21.906971229845084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s v="film &amp; video/animation"/>
    <n v="9.0909090909090905E-3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s v="film &amp; video/animation"/>
    <n v="0"/>
    <e v="#DIV/0!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s v="film &amp; video/animation"/>
    <n v="0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s v="film &amp; video/animation"/>
    <n v="0.28667813379201834"/>
    <n v="71.666666666666671"/>
    <x v="0"/>
    <x v="5"/>
  </r>
  <r>
    <x v="490"/>
    <x v="490"/>
    <s v="Cancelled"/>
    <n v="1000"/>
    <n v="0"/>
    <x v="2"/>
    <x v="0"/>
    <s v="USD"/>
    <x v="490"/>
    <n v="1343085285"/>
    <b v="0"/>
    <n v="0"/>
    <b v="0"/>
    <s v="film &amp; video/animation"/>
    <n v="0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s v="film &amp; video/animation"/>
    <n v="0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s v="film &amp; video/animation"/>
    <n v="0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s v="film &amp; video/animation"/>
    <n v="0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s v="film &amp; video/animation"/>
    <n v="0.155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s v="film &amp; video/animation"/>
    <n v="0"/>
    <e v="#DIV/0!"/>
    <x v="0"/>
    <x v="5"/>
  </r>
  <r>
    <x v="496"/>
    <x v="496"/>
    <s v="The movie is about the adventures of Ethan, Danna, The mysterious inventor and more."/>
    <n v="60000"/>
    <n v="1"/>
    <x v="2"/>
    <x v="0"/>
    <s v="USD"/>
    <x v="496"/>
    <n v="1386886874"/>
    <b v="0"/>
    <n v="1"/>
    <b v="0"/>
    <s v="film &amp; video/animation"/>
    <n v="1.6666666666666668E-3"/>
    <n v="1"/>
    <x v="0"/>
    <x v="5"/>
  </r>
  <r>
    <x v="497"/>
    <x v="497"/>
    <s v="live-action/animated series pilot."/>
    <n v="4480"/>
    <n v="30"/>
    <x v="2"/>
    <x v="0"/>
    <s v="USD"/>
    <x v="497"/>
    <n v="1414889665"/>
    <b v="0"/>
    <n v="3"/>
    <b v="0"/>
    <s v="film &amp; video/animation"/>
    <n v="0.6696428571428571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s v="film &amp; video/animation"/>
    <n v="4.5985132395404564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s v="film &amp; video/animation"/>
    <n v="9.5500000000000007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s v="film &amp; video/animation"/>
    <n v="3.3076923076923079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s v="film &amp; video/animation"/>
    <n v="0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s v="film &amp; video/animation"/>
    <n v="1.1499999999999999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s v="film &amp; video/animation"/>
    <n v="1.7538461538461538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s v="film &amp; video/animation"/>
    <n v="1.367346938775510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s v="film &amp; video/animation"/>
    <n v="0.43333333333333329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s v="film &amp; video/animation"/>
    <n v="0.125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s v="film &amp; video/animation"/>
    <n v="3.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s v="film &amp; video/animation"/>
    <n v="0.8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s v="film &amp; video/animation"/>
    <n v="0.2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s v="film &amp; video/animation"/>
    <n v="0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s v="film &amp; video/animation"/>
    <n v="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s v="film &amp; video/animation"/>
    <n v="0.13749999999999998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s v="film &amp; video/animation"/>
    <n v="13.923999999999999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s v="film &amp; video/animation"/>
    <n v="3.3333333333333335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s v="film &amp; video/animation"/>
    <n v="25.41340206185567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x v="516"/>
    <n v="1427568080"/>
    <b v="0"/>
    <n v="0"/>
    <b v="0"/>
    <s v="film &amp; video/animation"/>
    <n v="0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s v="film &amp; video/animation"/>
    <n v="1.3666666666666667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s v="film &amp; video/animation"/>
    <n v="0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s v="film &amp; video/animation"/>
    <n v="22.881426547787683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s v="theater/plays"/>
    <n v="102.1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s v="theater/plays"/>
    <n v="104.64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s v="theater/plays"/>
    <n v="114.66666666666667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s v="theater/plays"/>
    <n v="120.6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s v="theater/plays"/>
    <n v="108.67285714285715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s v="theater/plays"/>
    <n v="100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s v="theater/plays"/>
    <n v="113.99999999999999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s v="theater/plays"/>
    <n v="100.85"/>
    <n v="63.829113924050631"/>
    <x v="1"/>
    <x v="6"/>
  </r>
  <r>
    <x v="528"/>
    <x v="528"/>
    <s v="A Festival Backed Production of a Full-Length Play."/>
    <n v="1150"/>
    <n v="1330"/>
    <x v="0"/>
    <x v="0"/>
    <s v="USD"/>
    <x v="528"/>
    <n v="1433109907"/>
    <b v="0"/>
    <n v="30"/>
    <b v="1"/>
    <s v="theater/plays"/>
    <n v="115.65217391304347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s v="theater/plays"/>
    <n v="130.41666666666666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s v="theater/plays"/>
    <n v="107.78267254038178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s v="theater/plays"/>
    <n v="100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s v="theater/plays"/>
    <n v="123.25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s v="theater/plays"/>
    <n v="100.2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s v="theater/plays"/>
    <n v="104.6666666666666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s v="theater/plays"/>
    <n v="102.49999999999999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s v="theater/plays"/>
    <n v="118.25757575757576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s v="theater/plays"/>
    <n v="120.5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s v="theater/plays"/>
    <n v="302.42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s v="theater/plays"/>
    <n v="100.64400000000001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s v="technology/web"/>
    <n v="6.6666666666666671E-3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s v="technology/web"/>
    <n v="0.55555555555555558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s v="technology/web"/>
    <n v="3.9999999999999996E-4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s v="technology/web"/>
    <n v="0.31818181818181818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s v="technology/web"/>
    <n v="1.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s v="technology/web"/>
    <n v="27.383999999999997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s v="technology/web"/>
    <n v="8.666666666666667E-2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s v="technology/web"/>
    <n v="0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s v="technology/web"/>
    <n v="0.09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s v="technology/web"/>
    <n v="2.7199999999999998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s v="technology/web"/>
    <n v="0.70000000000000007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s v="technology/web"/>
    <n v="5.0413333333333332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s v="technology/web"/>
    <n v="0"/>
    <e v="#DIV/0!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s v="technology/web"/>
    <n v="0.49199999999999999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s v="technology/web"/>
    <n v="36.589147286821706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s v="technology/web"/>
    <n v="0"/>
    <e v="#DIV/0!"/>
    <x v="2"/>
    <x v="7"/>
  </r>
  <r>
    <x v="556"/>
    <x v="556"/>
    <s v="An educational platform for learning Unified English Braille Code"/>
    <n v="8000"/>
    <n v="200"/>
    <x v="2"/>
    <x v="0"/>
    <s v="USD"/>
    <x v="556"/>
    <n v="1449520717"/>
    <b v="0"/>
    <n v="1"/>
    <b v="0"/>
    <s v="technology/web"/>
    <n v="2.5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s v="technology/web"/>
    <n v="0.91066666666666674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s v="technology/web"/>
    <n v="0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s v="technology/web"/>
    <n v="2.0833333333333336E-2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s v="technology/web"/>
    <n v="1.2E-2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s v="technology/web"/>
    <n v="0.36666666666666664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s v="technology/web"/>
    <n v="0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s v="technology/web"/>
    <n v="9.0666666666666659E-2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s v="technology/web"/>
    <n v="5.5555555555555558E-3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s v="technology/web"/>
    <n v="0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s v="technology/web"/>
    <n v="0.02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s v="technology/web"/>
    <n v="0"/>
    <e v="#DIV/0!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s v="technology/web"/>
    <n v="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s v="technology/web"/>
    <n v="0.8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x v="570"/>
    <n v="1453230569"/>
    <b v="0"/>
    <n v="1"/>
    <b v="0"/>
    <s v="technology/web"/>
    <n v="0.16705882352941176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s v="technology/web"/>
    <n v="0.42399999999999999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s v="technology/web"/>
    <n v="0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s v="technology/web"/>
    <n v="0.38925389253892539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s v="technology/web"/>
    <n v="0.7155635062611807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s v="technology/web"/>
    <n v="0.43166666666666664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s v="technology/web"/>
    <n v="1.25E-3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s v="technology/web"/>
    <n v="0.2"/>
    <n v="10"/>
    <x v="2"/>
    <x v="7"/>
  </r>
  <r>
    <x v="578"/>
    <x v="578"/>
    <s v="weBuy trade built on technology and Crowd Sourced Power"/>
    <n v="125000"/>
    <n v="14"/>
    <x v="2"/>
    <x v="1"/>
    <s v="GBP"/>
    <x v="578"/>
    <n v="1439560393"/>
    <b v="0"/>
    <n v="7"/>
    <b v="0"/>
    <s v="technology/web"/>
    <n v="1.12E-2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s v="technology/web"/>
    <n v="1.4583333333333333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s v="technology/web"/>
    <n v="3.3333333333333333E-2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s v="technology/web"/>
    <n v="0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s v="technology/web"/>
    <n v="0"/>
    <e v="#DIV/0!"/>
    <x v="2"/>
    <x v="7"/>
  </r>
  <r>
    <x v="583"/>
    <x v="583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s v="technology/web"/>
    <n v="1.1111111111111112E-2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s v="technology/web"/>
    <n v="1"/>
    <n v="5"/>
    <x v="2"/>
    <x v="7"/>
  </r>
  <r>
    <x v="585"/>
    <x v="585"/>
    <s v="SAVE UP TO 40% WHEN YOU SPEND!_x000a__x000a_PRE-ORDER YOUR LINK CARD TODAY"/>
    <n v="9000"/>
    <n v="0"/>
    <x v="2"/>
    <x v="1"/>
    <s v="GBP"/>
    <x v="585"/>
    <n v="1444123377"/>
    <b v="0"/>
    <n v="0"/>
    <b v="0"/>
    <s v="technology/web"/>
    <n v="0"/>
    <e v="#DIV/0!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s v="technology/web"/>
    <n v="0.55999999999999994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s v="technology/web"/>
    <n v="9.0833333333333339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s v="technology/web"/>
    <n v="3.3444444444444441"/>
    <n v="150.5"/>
    <x v="2"/>
    <x v="7"/>
  </r>
  <r>
    <x v="589"/>
    <x v="589"/>
    <s v="Services closer than you think..."/>
    <n v="7500"/>
    <n v="1"/>
    <x v="2"/>
    <x v="0"/>
    <s v="USD"/>
    <x v="589"/>
    <n v="1435070699"/>
    <b v="0"/>
    <n v="1"/>
    <b v="0"/>
    <s v="technology/web"/>
    <n v="1.3333333333333334E-2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s v="technology/web"/>
    <n v="4.46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s v="technology/web"/>
    <n v="6.0999999999999999E-2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s v="technology/web"/>
    <n v="3.3333333333333335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s v="technology/web"/>
    <n v="23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x v="594"/>
    <n v="1458240206"/>
    <b v="0"/>
    <n v="2"/>
    <b v="0"/>
    <s v="technology/web"/>
    <n v="0.104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s v="technology/web"/>
    <n v="0.42599999999999999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s v="technology/web"/>
    <n v="0.03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s v="technology/web"/>
    <n v="0.26666666666666666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x v="598"/>
    <n v="1415145781"/>
    <b v="0"/>
    <n v="7"/>
    <b v="0"/>
    <s v="technology/web"/>
    <n v="34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s v="technology/web"/>
    <n v="6.2E-2"/>
    <n v="15.5"/>
    <x v="2"/>
    <x v="7"/>
  </r>
  <r>
    <x v="600"/>
    <x v="600"/>
    <s v="Science Technology Engineering and Math + youth = a brighter tomorrow."/>
    <n v="5000"/>
    <n v="100"/>
    <x v="1"/>
    <x v="0"/>
    <s v="USD"/>
    <x v="600"/>
    <n v="1426014562"/>
    <b v="0"/>
    <n v="1"/>
    <b v="0"/>
    <s v="technology/web"/>
    <n v="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s v="technology/web"/>
    <n v="1.4000000000000001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s v="technology/web"/>
    <n v="0"/>
    <e v="#DIV/0!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s v="technology/web"/>
    <n v="3.9334666666666664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s v="technology/web"/>
    <n v="0"/>
    <e v="#DIV/0!"/>
    <x v="2"/>
    <x v="7"/>
  </r>
  <r>
    <x v="605"/>
    <x v="605"/>
    <s v="An iPad support care package for your parents / seniors."/>
    <n v="5000"/>
    <n v="131"/>
    <x v="1"/>
    <x v="0"/>
    <s v="USD"/>
    <x v="605"/>
    <n v="1436430908"/>
    <b v="0"/>
    <n v="8"/>
    <b v="0"/>
    <s v="technology/web"/>
    <n v="2.62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s v="technology/web"/>
    <n v="0.2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s v="technology/web"/>
    <n v="0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s v="technology/web"/>
    <n v="0.97400000000000009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s v="technology/web"/>
    <n v="0.64102564102564097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s v="technology/web"/>
    <n v="0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s v="technology/web"/>
    <n v="0"/>
    <e v="#DIV/0!"/>
    <x v="2"/>
    <x v="7"/>
  </r>
  <r>
    <x v="612"/>
    <x v="612"/>
    <s v="A Fast and Reliable new Web platform to stream videos from Internet"/>
    <n v="10000"/>
    <n v="0"/>
    <x v="1"/>
    <x v="13"/>
    <s v="EUR"/>
    <x v="612"/>
    <n v="1470185146"/>
    <b v="0"/>
    <n v="0"/>
    <b v="0"/>
    <s v="technology/web"/>
    <n v="0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s v="technology/web"/>
    <n v="21.363333333333333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s v="technology/web"/>
    <n v="0"/>
    <e v="#DIV/0!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s v="technology/web"/>
    <n v="0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s v="technology/web"/>
    <n v="0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s v="technology/web"/>
    <n v="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s v="technology/web"/>
    <n v="0"/>
    <e v="#DIV/0!"/>
    <x v="2"/>
    <x v="7"/>
  </r>
  <r>
    <x v="619"/>
    <x v="619"/>
    <s v="Big Data Sets for researchers interested in improving the quality of life."/>
    <n v="2500000"/>
    <n v="1"/>
    <x v="1"/>
    <x v="0"/>
    <s v="USD"/>
    <x v="619"/>
    <n v="1411745790"/>
    <b v="0"/>
    <n v="1"/>
    <b v="0"/>
    <s v="technology/web"/>
    <n v="3.9999999999999996E-5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s v="technology/web"/>
    <n v="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s v="technology/web"/>
    <n v="1.044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s v="technology/web"/>
    <n v="5.6833333333333336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s v="technology/web"/>
    <n v="0"/>
    <e v="#DIV/0!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s v="technology/web"/>
    <n v="0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s v="technology/web"/>
    <n v="0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s v="technology/web"/>
    <n v="17.380000000000003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s v="technology/web"/>
    <n v="0.02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s v="technology/web"/>
    <n v="0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s v="technology/web"/>
    <n v="0.17500000000000002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s v="technology/web"/>
    <n v="8.3340278356529712E-2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x v="631"/>
    <n v="1461954729"/>
    <b v="0"/>
    <n v="9"/>
    <b v="0"/>
    <s v="technology/web"/>
    <n v="1.38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s v="technology/web"/>
    <n v="0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s v="technology/web"/>
    <n v="12.45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x v="634"/>
    <n v="1422397029"/>
    <b v="0"/>
    <n v="1"/>
    <b v="0"/>
    <s v="technology/web"/>
    <n v="0.02"/>
    <n v="1"/>
    <x v="2"/>
    <x v="7"/>
  </r>
  <r>
    <x v="635"/>
    <x v="635"/>
    <s v="Network used for building technology development teams."/>
    <n v="25000"/>
    <n v="2"/>
    <x v="1"/>
    <x v="0"/>
    <s v="USD"/>
    <x v="635"/>
    <n v="1426212762"/>
    <b v="0"/>
    <n v="1"/>
    <b v="0"/>
    <s v="technology/web"/>
    <n v="8.0000000000000002E-3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s v="technology/web"/>
    <n v="0.2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s v="technology/web"/>
    <n v="0"/>
    <e v="#DIV/0!"/>
    <x v="2"/>
    <x v="7"/>
  </r>
  <r>
    <x v="638"/>
    <x v="638"/>
    <s v="O0"/>
    <n v="200000"/>
    <n v="18"/>
    <x v="1"/>
    <x v="12"/>
    <s v="EUR"/>
    <x v="638"/>
    <n v="1485267262"/>
    <b v="0"/>
    <n v="6"/>
    <b v="0"/>
    <s v="technology/web"/>
    <n v="9.0000000000000011E-3"/>
    <n v="3"/>
    <x v="2"/>
    <x v="7"/>
  </r>
  <r>
    <x v="639"/>
    <x v="639"/>
    <s v="Development of a Safe and Educational Social Media site for kids."/>
    <n v="1000000"/>
    <n v="1"/>
    <x v="1"/>
    <x v="0"/>
    <s v="USD"/>
    <x v="639"/>
    <n v="1408024795"/>
    <b v="0"/>
    <n v="1"/>
    <b v="0"/>
    <s v="technology/web"/>
    <n v="9.9999999999999991E-5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s v="technology/wearables"/>
    <n v="144.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s v="technology/wearables"/>
    <n v="119.16249999999999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s v="technology/wearables"/>
    <n v="1460.48500000000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s v="technology/wearables"/>
    <n v="105.80799999999999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s v="technology/wearables"/>
    <n v="300.11791999999997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x v="645"/>
    <n v="1468370274"/>
    <b v="0"/>
    <n v="237"/>
    <b v="1"/>
    <s v="technology/wearables"/>
    <n v="278.7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s v="technology/wearables"/>
    <n v="131.87625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s v="technology/wearables"/>
    <n v="107.05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x v="648"/>
    <n v="1410280708"/>
    <b v="0"/>
    <n v="27"/>
    <b v="1"/>
    <s v="technology/wearables"/>
    <n v="126.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s v="technology/wearables"/>
    <n v="139.96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s v="technology/wearables"/>
    <n v="112.4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s v="technology/wearables"/>
    <n v="100.52799999999999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s v="technology/wearables"/>
    <n v="100.46666666666665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s v="technology/wearables"/>
    <n v="141.446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s v="technology/wearables"/>
    <n v="267.29166666666669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s v="technology/wearables"/>
    <n v="146.88749999999999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s v="technology/wearables"/>
    <n v="213.56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s v="technology/wearables"/>
    <n v="125.69999999999999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s v="technology/wearables"/>
    <n v="104.46206037108834"/>
    <n v="109.33695652173913"/>
    <x v="2"/>
    <x v="8"/>
  </r>
  <r>
    <x v="659"/>
    <x v="659"/>
    <s v="Sync up your lifestyle"/>
    <n v="3000"/>
    <n v="3017"/>
    <x v="0"/>
    <x v="0"/>
    <s v="USD"/>
    <x v="659"/>
    <n v="1437747295"/>
    <b v="0"/>
    <n v="21"/>
    <b v="1"/>
    <s v="technology/wearables"/>
    <n v="100.56666666666668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s v="technology/wearables"/>
    <n v="3.0579999999999998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s v="technology/wearables"/>
    <n v="0.95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s v="technology/wearables"/>
    <n v="0.4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s v="technology/wearables"/>
    <n v="0.35000000000000003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s v="technology/wearables"/>
    <n v="7.533333333333333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s v="technology/wearables"/>
    <n v="18.64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s v="technology/wearables"/>
    <n v="4.0000000000000001E-3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s v="technology/wearables"/>
    <n v="10.02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s v="technology/wearables"/>
    <n v="4.5600000000000005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s v="technology/wearables"/>
    <n v="21.5075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s v="technology/wearables"/>
    <n v="29.276666666666667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s v="technology/wearables"/>
    <n v="39.426666666666662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s v="technology/wearables"/>
    <n v="21.628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s v="technology/wearables"/>
    <n v="0.20500000000000002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x v="674"/>
    <n v="1402627627"/>
    <b v="0"/>
    <n v="2"/>
    <b v="0"/>
    <s v="technology/wearables"/>
    <n v="0.03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s v="technology/wearables"/>
    <n v="14.85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s v="technology/wearables"/>
    <n v="1.4710000000000001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s v="technology/wearables"/>
    <n v="25.584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s v="technology/wearables"/>
    <n v="3.8206896551724134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s v="technology/wearables"/>
    <n v="15.485964912280703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s v="technology/wearables"/>
    <n v="25.912000000000003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s v="technology/wearables"/>
    <n v="0.0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s v="technology/wearables"/>
    <n v="0.106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s v="technology/wearables"/>
    <n v="0.85142857142857142"/>
    <n v="99.333333333333329"/>
    <x v="2"/>
    <x v="8"/>
  </r>
  <r>
    <x v="684"/>
    <x v="684"/>
    <s v="Arcus gives your fingers super powers."/>
    <n v="320000"/>
    <n v="23948"/>
    <x v="2"/>
    <x v="0"/>
    <s v="USD"/>
    <x v="684"/>
    <n v="1403176891"/>
    <b v="0"/>
    <n v="135"/>
    <b v="0"/>
    <s v="technology/wearables"/>
    <n v="7.4837500000000006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s v="technology/wearables"/>
    <n v="27.650000000000002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s v="technology/wearables"/>
    <n v="0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s v="technology/wearables"/>
    <n v="3.55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s v="technology/wearables"/>
    <n v="72.989999999999995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s v="technology/wearables"/>
    <n v="57.648750000000007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s v="technology/wearables"/>
    <n v="12.34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s v="technology/wearables"/>
    <n v="0.52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s v="technology/wearables"/>
    <n v="6.5299999999999994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s v="technology/wearables"/>
    <n v="35.338000000000001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s v="technology/wearables"/>
    <n v="0.39333333333333331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s v="technology/wearables"/>
    <n v="1.06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x v="696"/>
    <n v="1403734502"/>
    <b v="0"/>
    <n v="1"/>
    <b v="0"/>
    <s v="technology/wearables"/>
    <n v="5.7142857142857147E-4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s v="technology/wearables"/>
    <n v="46.379999999999995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s v="technology/wearables"/>
    <n v="15.39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s v="technology/wearables"/>
    <n v="82.422107692307705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s v="technology/wearables"/>
    <n v="2.6866666666666665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s v="technology/wearables"/>
    <n v="26.6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s v="technology/wearables"/>
    <n v="30.813400000000001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s v="technology/wearables"/>
    <n v="5.58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s v="technology/wearables"/>
    <n v="0.87454545454545463"/>
    <n v="120.25"/>
    <x v="2"/>
    <x v="8"/>
  </r>
  <r>
    <x v="705"/>
    <x v="705"/>
    <s v="The closest thing ever to the Holy Grail of wearables technology"/>
    <n v="100000"/>
    <n v="977"/>
    <x v="2"/>
    <x v="9"/>
    <s v="EUR"/>
    <x v="705"/>
    <n v="1482407278"/>
    <b v="0"/>
    <n v="5"/>
    <b v="0"/>
    <s v="technology/wearables"/>
    <n v="0.97699999999999987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s v="technology/wearables"/>
    <n v="0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s v="technology/wearables"/>
    <n v="78.927352941176466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s v="technology/wearables"/>
    <n v="22.092500000000001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x v="709"/>
    <n v="1415149159"/>
    <b v="0"/>
    <n v="2"/>
    <b v="0"/>
    <s v="technology/wearables"/>
    <n v="0.40666666666666662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x v="710"/>
    <n v="1405640302"/>
    <b v="0"/>
    <n v="0"/>
    <b v="0"/>
    <s v="technology/wearables"/>
    <n v="0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s v="technology/wearables"/>
    <n v="33.790999999999997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s v="technology/wearables"/>
    <n v="0.21649484536082475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s v="technology/wearables"/>
    <n v="0.79600000000000004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s v="technology/wearables"/>
    <n v="14.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s v="technology/wearables"/>
    <n v="5.0509090909090908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s v="technology/wearables"/>
    <n v="10.214285714285715"/>
    <n v="44.6875"/>
    <x v="2"/>
    <x v="8"/>
  </r>
  <r>
    <x v="717"/>
    <x v="717"/>
    <s v="Cool air flowing under clothing keeps you cool."/>
    <n v="100000"/>
    <n v="305"/>
    <x v="2"/>
    <x v="0"/>
    <s v="USD"/>
    <x v="717"/>
    <n v="1407357002"/>
    <b v="0"/>
    <n v="4"/>
    <b v="0"/>
    <s v="technology/wearables"/>
    <n v="0.30499999999999999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s v="technology/wearables"/>
    <n v="0.75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s v="technology/wearables"/>
    <n v="1.293333333333333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s v="publishing/nonfiction"/>
    <n v="143.94736842105263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s v="publishing/nonfiction"/>
    <n v="122.10975609756099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s v="publishing/nonfiction"/>
    <n v="132.024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s v="publishing/nonfiction"/>
    <n v="109.38000000000001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s v="publishing/nonfiction"/>
    <n v="105.47157142857144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s v="publishing/nonfiction"/>
    <n v="100.35000000000001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s v="publishing/nonfiction"/>
    <n v="101.4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s v="publishing/nonfiction"/>
    <n v="155.51428571428571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s v="publishing/nonfiction"/>
    <n v="105.56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s v="publishing/nonfiction"/>
    <n v="130.65"/>
    <n v="43.55"/>
    <x v="3"/>
    <x v="9"/>
  </r>
  <r>
    <x v="730"/>
    <x v="730"/>
    <s v="A Massive but Cheerful Online Digital Archive of Surfing"/>
    <n v="20000"/>
    <n v="26438"/>
    <x v="0"/>
    <x v="0"/>
    <s v="USD"/>
    <x v="730"/>
    <n v="1320688391"/>
    <b v="0"/>
    <n v="265"/>
    <b v="1"/>
    <s v="publishing/nonfiction"/>
    <n v="132.19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s v="publishing/nonfiction"/>
    <n v="126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s v="publishing/nonfiction"/>
    <n v="160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s v="publishing/nonfiction"/>
    <n v="120.48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s v="publishing/nonfiction"/>
    <n v="125.52941176470588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s v="publishing/nonfiction"/>
    <n v="114.40638297872341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s v="publishing/nonfiction"/>
    <n v="315.13888888888891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s v="publishing/nonfiction"/>
    <n v="122.39999999999999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x v="738"/>
    <n v="1414765794"/>
    <b v="0"/>
    <n v="41"/>
    <b v="1"/>
    <s v="publishing/nonfiction"/>
    <n v="106.73333333333332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s v="publishing/nonfiction"/>
    <n v="158.33333333333331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s v="publishing/nonfiction"/>
    <n v="107.4"/>
    <n v="169.57894736842104"/>
    <x v="3"/>
    <x v="9"/>
  </r>
  <r>
    <x v="741"/>
    <x v="741"/>
    <s v="A revolutionary digital mapping project of the Vilna Ghetto"/>
    <n v="13000"/>
    <n v="13293.8"/>
    <x v="0"/>
    <x v="0"/>
    <s v="USD"/>
    <x v="741"/>
    <n v="1367940806"/>
    <b v="0"/>
    <n v="94"/>
    <b v="1"/>
    <s v="publishing/nonfiction"/>
    <n v="102.25999999999999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s v="publishing/nonfiction"/>
    <n v="110.7142857142857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s v="publishing/nonfiction"/>
    <n v="148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s v="publishing/nonfiction"/>
    <n v="102.32000000000001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s v="publishing/nonfiction"/>
    <n v="179.09909909909908"/>
    <n v="53.729729729729726"/>
    <x v="3"/>
    <x v="9"/>
  </r>
  <r>
    <x v="746"/>
    <x v="746"/>
    <s v="This is a book of letters. Letters to our body parts."/>
    <n v="2987"/>
    <n v="3318"/>
    <x v="0"/>
    <x v="0"/>
    <s v="USD"/>
    <x v="746"/>
    <n v="1346806909"/>
    <b v="0"/>
    <n v="97"/>
    <b v="1"/>
    <s v="publishing/nonfiction"/>
    <n v="111.08135252761969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s v="publishing/nonfiction"/>
    <n v="100.04285714285714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s v="publishing/nonfiction"/>
    <n v="100.25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s v="publishing/nonfiction"/>
    <n v="105.56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s v="publishing/nonfiction"/>
    <n v="102.58775877587757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s v="publishing/nonfiction"/>
    <n v="118.5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s v="publishing/nonfiction"/>
    <n v="111.7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s v="publishing/nonfiction"/>
    <n v="128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s v="publishing/nonfiction"/>
    <n v="103.75000000000001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s v="publishing/nonfiction"/>
    <n v="101.9076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s v="publishing/nonfiction"/>
    <n v="117.71428571428571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s v="publishing/nonfiction"/>
    <n v="2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x v="758"/>
    <n v="1283976268"/>
    <b v="0"/>
    <n v="19"/>
    <b v="1"/>
    <s v="publishing/nonfiction"/>
    <n v="102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s v="publishing/nonfiction"/>
    <n v="101.92000000000002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s v="publishing/fiction"/>
    <n v="0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s v="publishing/fiction"/>
    <n v="4.7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s v="publishing/fiction"/>
    <n v="0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s v="publishing/fiction"/>
    <n v="0.11655011655011654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s v="publishing/fiction"/>
    <n v="0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s v="publishing/fiction"/>
    <n v="36.014285714285712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s v="publishing/fiction"/>
    <n v="0"/>
    <e v="#DIV/0!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s v="publishing/fiction"/>
    <n v="3.54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s v="publishing/fiction"/>
    <n v="0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s v="publishing/fiction"/>
    <n v="41.4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s v="publishing/fiction"/>
    <n v="0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s v="publishing/fiction"/>
    <n v="2.6315789473684209E-2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s v="publishing/fiction"/>
    <n v="3.3333333333333335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s v="publishing/fiction"/>
    <n v="0.85129023676509719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s v="publishing/fiction"/>
    <n v="70.199999999999989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s v="publishing/fiction"/>
    <n v="1.700000000000000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s v="publishing/fiction"/>
    <n v="51.4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s v="publishing/fiction"/>
    <n v="0.70000000000000007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s v="publishing/fiction"/>
    <n v="0.4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s v="publishing/fiction"/>
    <n v="2.666666666666667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s v="music/rock"/>
    <n v="104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s v="music/rock"/>
    <n v="133.15375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s v="music/rock"/>
    <n v="100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s v="music/rock"/>
    <n v="148.13333333333333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s v="music/rock"/>
    <n v="102.49999999999999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s v="music/rock"/>
    <n v="180.62799999999999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s v="music/rock"/>
    <n v="142.79999999999998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s v="music/rock"/>
    <n v="114.16666666666666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s v="music/rock"/>
    <n v="203.505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s v="music/rock"/>
    <n v="109.41176470588236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s v="music/rock"/>
    <n v="144.37459999999999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s v="music/rock"/>
    <n v="103.86666666666666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x v="792"/>
    <n v="1381265883"/>
    <b v="0"/>
    <n v="60"/>
    <b v="1"/>
    <s v="music/rock"/>
    <n v="100.44440000000002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s v="music/rock"/>
    <n v="102.77927272727271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s v="music/rock"/>
    <n v="105.31250000000001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s v="music/rock"/>
    <n v="111.78571428571429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s v="music/rock"/>
    <n v="101.35000000000001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s v="music/rock"/>
    <n v="107.53333333333333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s v="music/rock"/>
    <n v="114.88571428571429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s v="music/rock"/>
    <n v="100.02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s v="music/rock"/>
    <n v="152.13333333333335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s v="music/rock"/>
    <n v="111.52149999999999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s v="music/rock"/>
    <n v="101.33333333333334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s v="music/rock"/>
    <n v="123.2608695652174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s v="music/rock"/>
    <n v="100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s v="music/rock"/>
    <n v="105"/>
    <n v="58.333333333333336"/>
    <x v="4"/>
    <x v="11"/>
  </r>
  <r>
    <x v="806"/>
    <x v="806"/>
    <s v="Help Golden Animals finish their NEW Album!"/>
    <n v="8000"/>
    <n v="8355"/>
    <x v="0"/>
    <x v="0"/>
    <s v="USD"/>
    <x v="806"/>
    <n v="1312821339"/>
    <b v="0"/>
    <n v="71"/>
    <b v="1"/>
    <s v="music/rock"/>
    <n v="104.4375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x v="807"/>
    <n v="1485270311"/>
    <b v="0"/>
    <n v="57"/>
    <b v="1"/>
    <s v="music/rock"/>
    <n v="105.125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s v="music/rock"/>
    <n v="100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s v="music/rock"/>
    <n v="103.77499999999999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s v="music/rock"/>
    <n v="105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s v="music/rock"/>
    <n v="104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s v="music/rock"/>
    <n v="151.83333333333334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x v="813"/>
    <n v="1340233365"/>
    <b v="0"/>
    <n v="96"/>
    <b v="1"/>
    <s v="music/rock"/>
    <n v="159.99600000000001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s v="music/rock"/>
    <n v="127.3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x v="815"/>
    <n v="1412287303"/>
    <b v="0"/>
    <n v="43"/>
    <b v="1"/>
    <s v="music/rock"/>
    <n v="107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s v="music/rock"/>
    <n v="115.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s v="music/rock"/>
    <n v="137.11066666666665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s v="music/rock"/>
    <n v="155.71428571428572"/>
    <n v="28.684210526315791"/>
    <x v="4"/>
    <x v="11"/>
  </r>
  <r>
    <x v="819"/>
    <x v="819"/>
    <s v="We are touring the Southeast in support of our new EP"/>
    <n v="400"/>
    <n v="435"/>
    <x v="0"/>
    <x v="0"/>
    <s v="USD"/>
    <x v="819"/>
    <n v="1386806254"/>
    <b v="0"/>
    <n v="14"/>
    <b v="1"/>
    <s v="music/rock"/>
    <n v="108.74999999999999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s v="music/rock"/>
    <n v="134.05000000000001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s v="music/rock"/>
    <n v="100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s v="music/rock"/>
    <n v="119.1666666666666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s v="music/rock"/>
    <n v="179.5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s v="music/rock"/>
    <n v="134.38124999999999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s v="music/rock"/>
    <n v="100.43200000000002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s v="music/rock"/>
    <n v="101.45454545454547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s v="music/rock"/>
    <n v="103.33333333333334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s v="music/rock"/>
    <n v="107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s v="music/rock"/>
    <n v="1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s v="music/rock"/>
    <n v="107.83333333333334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s v="music/rock"/>
    <n v="233.33333333333334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s v="music/rock"/>
    <n v="100.60706666666665"/>
    <n v="97.993896103896105"/>
    <x v="4"/>
    <x v="11"/>
  </r>
  <r>
    <x v="833"/>
    <x v="833"/>
    <s v="This is an American rock album."/>
    <n v="6000"/>
    <n v="6100"/>
    <x v="0"/>
    <x v="0"/>
    <s v="USD"/>
    <x v="833"/>
    <n v="1395349475"/>
    <b v="0"/>
    <n v="41"/>
    <b v="1"/>
    <s v="music/rock"/>
    <n v="101.66666666666666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s v="music/rock"/>
    <n v="131.0181818181818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s v="music/rock"/>
    <n v="117.25000000000001"/>
    <n v="58.625"/>
    <x v="4"/>
    <x v="11"/>
  </r>
  <r>
    <x v="836"/>
    <x v="836"/>
    <s v="An album you can bring home to mom."/>
    <n v="5000"/>
    <n v="5046.5200000000004"/>
    <x v="0"/>
    <x v="0"/>
    <s v="USD"/>
    <x v="836"/>
    <n v="1378516918"/>
    <b v="0"/>
    <n v="46"/>
    <b v="1"/>
    <s v="music/rock"/>
    <n v="100.93039999999999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s v="music/rock"/>
    <n v="121.8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s v="music/rock"/>
    <n v="145.4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s v="music/rock"/>
    <n v="116.61660000000001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s v="music/metal"/>
    <n v="120.4166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s v="music/metal"/>
    <n v="101.32000000000001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s v="music/metal"/>
    <n v="104.32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s v="music/metal"/>
    <n v="267.13333333333333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s v="music/metal"/>
    <n v="194.13333333333333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s v="music/metal"/>
    <n v="120.3802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s v="music/metal"/>
    <n v="122.00090909090908"/>
    <n v="28.553404255319148"/>
    <x v="4"/>
    <x v="12"/>
  </r>
  <r>
    <x v="847"/>
    <x v="847"/>
    <s v="MUSIC WITH MEANING!  MUSIC THAT MATTERS!!!"/>
    <n v="10"/>
    <n v="10"/>
    <x v="0"/>
    <x v="0"/>
    <s v="USD"/>
    <x v="847"/>
    <n v="1433963376"/>
    <b v="0"/>
    <n v="1"/>
    <b v="1"/>
    <s v="music/metal"/>
    <n v="100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s v="music/metal"/>
    <n v="100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s v="music/metal"/>
    <n v="119.9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s v="music/metal"/>
    <n v="155.17499999999998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s v="music/metal"/>
    <n v="130.44999999999999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s v="music/metal"/>
    <n v="104.97142857142859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s v="music/metal"/>
    <n v="100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s v="music/metal"/>
    <n v="118.2205035971223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s v="music/metal"/>
    <n v="103.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s v="music/metal"/>
    <n v="218.00000000000003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x v="857"/>
    <n v="1444831031"/>
    <b v="0"/>
    <n v="24"/>
    <b v="1"/>
    <s v="music/metal"/>
    <n v="100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s v="music/metal"/>
    <n v="144.00583333333333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s v="music/metal"/>
    <n v="104.67500000000001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s v="music/jazz"/>
    <n v="18.142857142857142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s v="music/jazz"/>
    <n v="2.2444444444444445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s v="music/jazz"/>
    <n v="0.33999999999999997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s v="music/jazz"/>
    <n v="4.5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s v="music/jazz"/>
    <n v="41.53846153846154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s v="music/jazz"/>
    <n v="2.0454545454545454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s v="music/jazz"/>
    <n v="18.285714285714285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s v="music/jazz"/>
    <n v="24.02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s v="music/jazz"/>
    <n v="0.1111111111111111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s v="music/jazz"/>
    <n v="11.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s v="music/jazz"/>
    <n v="0.31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s v="music/jazz"/>
    <n v="5.416666666666667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s v="music/jazz"/>
    <n v="0.8125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s v="music/jazz"/>
    <n v="1.2857142857142856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s v="music/jazz"/>
    <n v="24.333333333333336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s v="music/jazz"/>
    <n v="0"/>
    <e v="#DIV/0!"/>
    <x v="4"/>
    <x v="13"/>
  </r>
  <r>
    <x v="876"/>
    <x v="876"/>
    <s v="What was the greatest record shop ever?  DOBELLS!"/>
    <n v="3152"/>
    <n v="1286"/>
    <x v="2"/>
    <x v="1"/>
    <s v="GBP"/>
    <x v="876"/>
    <n v="1357127727"/>
    <b v="0"/>
    <n v="45"/>
    <b v="0"/>
    <s v="music/jazz"/>
    <n v="40.799492385786799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s v="music/jazz"/>
    <n v="67.55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s v="music/jazz"/>
    <n v="1.3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s v="music/jazz"/>
    <n v="30.666666666666664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s v="music/indie rock"/>
    <n v="2.9894179894179893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s v="music/indie rock"/>
    <n v="0.8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s v="music/indie rock"/>
    <n v="20.133333333333333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s v="music/indie rock"/>
    <n v="40.020000000000003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s v="music/indie rock"/>
    <n v="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s v="music/indie rock"/>
    <n v="75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s v="music/indie rock"/>
    <n v="41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s v="music/indie rock"/>
    <n v="0"/>
    <e v="#DIV/0!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s v="music/indie rock"/>
    <n v="7.1999999999999993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s v="music/indie rock"/>
    <n v="9.4412800000000008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s v="music/indie rock"/>
    <n v="4.1666666666666661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s v="music/indie rock"/>
    <n v="3.25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s v="music/indie rock"/>
    <n v="40.75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s v="music/indie rock"/>
    <n v="10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s v="music/indie rock"/>
    <n v="39.17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s v="music/indie rock"/>
    <n v="2.4375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s v="music/indie rock"/>
    <n v="40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s v="music/indie rock"/>
    <n v="0"/>
    <e v="#DIV/0!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s v="music/indie rock"/>
    <n v="2.8000000000000003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s v="music/indie rock"/>
    <n v="37.333333333333336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x v="900"/>
    <n v="1456777402"/>
    <b v="0"/>
    <n v="2"/>
    <b v="0"/>
    <s v="music/jazz"/>
    <n v="0.42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s v="music/jazz"/>
    <n v="0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s v="music/jazz"/>
    <n v="0.3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s v="music/jazz"/>
    <n v="3.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s v="music/jazz"/>
    <n v="0.30199999999999999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s v="music/jazz"/>
    <n v="3.0153846153846153"/>
    <n v="32.666666666666664"/>
    <x v="4"/>
    <x v="13"/>
  </r>
  <r>
    <x v="906"/>
    <x v="906"/>
    <s v="The DMV's most respected saxophonist pay tribute to Motown."/>
    <n v="15000"/>
    <n v="0"/>
    <x v="2"/>
    <x v="0"/>
    <s v="USD"/>
    <x v="906"/>
    <n v="1392093190"/>
    <b v="0"/>
    <n v="0"/>
    <b v="0"/>
    <s v="music/jazz"/>
    <n v="0"/>
    <e v="#DIV/0!"/>
    <x v="4"/>
    <x v="13"/>
  </r>
  <r>
    <x v="907"/>
    <x v="907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s v="music/jazz"/>
    <n v="0"/>
    <e v="#DIV/0!"/>
    <x v="4"/>
    <x v="13"/>
  </r>
  <r>
    <x v="908"/>
    <x v="908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s v="music/jazz"/>
    <n v="0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s v="music/jazz"/>
    <n v="3.25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s v="music/jazz"/>
    <n v="22.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s v="music/jazz"/>
    <n v="0"/>
    <e v="#DIV/0!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s v="music/jazz"/>
    <n v="0.85714285714285721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s v="music/jazz"/>
    <n v="6.6066666666666665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s v="music/jazz"/>
    <n v="0"/>
    <e v="#DIV/0!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s v="music/jazz"/>
    <n v="5.7692307692307692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s v="music/jazz"/>
    <n v="0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s v="music/jazz"/>
    <n v="0.6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s v="music/jazz"/>
    <n v="5.0256410256410255"/>
    <n v="19.600000000000001"/>
    <x v="4"/>
    <x v="13"/>
  </r>
  <r>
    <x v="919"/>
    <x v="919"/>
    <s v="Cool jazz with a New Orleans flavor."/>
    <n v="20000"/>
    <n v="100"/>
    <x v="2"/>
    <x v="0"/>
    <s v="USD"/>
    <x v="919"/>
    <n v="1352906645"/>
    <b v="0"/>
    <n v="1"/>
    <b v="0"/>
    <s v="music/jazz"/>
    <n v="0.5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s v="music/jazz"/>
    <n v="0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s v="music/jazz"/>
    <n v="30.9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s v="music/jazz"/>
    <n v="21.037037037037038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s v="music/jazz"/>
    <n v="2.1999999999999997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s v="music/jazz"/>
    <n v="10.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s v="music/jazz"/>
    <n v="2.666666666666667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s v="music/jazz"/>
    <n v="0"/>
    <e v="#DIV/0!"/>
    <x v="4"/>
    <x v="13"/>
  </r>
  <r>
    <x v="927"/>
    <x v="927"/>
    <s v="Studio CD/DVD Solo project of Pianist &amp; Keyboardist Jetro da Silva"/>
    <n v="20000"/>
    <n v="0"/>
    <x v="2"/>
    <x v="0"/>
    <s v="USD"/>
    <x v="927"/>
    <n v="1334432695"/>
    <b v="0"/>
    <n v="0"/>
    <b v="0"/>
    <s v="music/jazz"/>
    <n v="0"/>
    <e v="#DIV/0!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s v="music/jazz"/>
    <n v="10.86206896551724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s v="music/jazz"/>
    <n v="0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s v="music/jazz"/>
    <n v="38.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s v="music/jazz"/>
    <n v="6.5500000000000007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x v="932"/>
    <n v="1360106145"/>
    <b v="0"/>
    <n v="30"/>
    <b v="0"/>
    <s v="music/jazz"/>
    <n v="14.536842105263158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s v="music/jazz"/>
    <n v="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s v="music/jazz"/>
    <n v="30.4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s v="music/jazz"/>
    <n v="1.4285714285714286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s v="music/jazz"/>
    <n v="0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s v="music/jazz"/>
    <n v="1.1428571428571428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s v="music/jazz"/>
    <n v="0.35714285714285715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s v="music/jazz"/>
    <n v="1.4545454545454546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s v="technology/wearables"/>
    <n v="17.155555555555555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s v="technology/wearables"/>
    <n v="2.3220000000000001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s v="technology/wearables"/>
    <n v="8.9066666666666663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x v="943"/>
    <n v="1477843305"/>
    <b v="0"/>
    <n v="12"/>
    <b v="0"/>
    <s v="technology/wearables"/>
    <n v="9.6333333333333346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s v="technology/wearables"/>
    <n v="13.325999999999999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s v="technology/wearables"/>
    <n v="2.484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s v="technology/wearables"/>
    <n v="1.9066666666666665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s v="technology/wearables"/>
    <n v="0"/>
    <e v="#DIV/0!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s v="technology/wearables"/>
    <n v="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s v="technology/wearables"/>
    <n v="1.365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s v="technology/wearables"/>
    <n v="28.04"/>
    <n v="58.416666666666664"/>
    <x v="2"/>
    <x v="8"/>
  </r>
  <r>
    <x v="951"/>
    <x v="951"/>
    <s v="Revolutionizing the way we walk our dogs!"/>
    <n v="50000"/>
    <n v="19195"/>
    <x v="2"/>
    <x v="0"/>
    <s v="USD"/>
    <x v="951"/>
    <n v="1461166872"/>
    <b v="0"/>
    <n v="121"/>
    <b v="0"/>
    <s v="technology/wearables"/>
    <n v="38.39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x v="952"/>
    <n v="1476888212"/>
    <b v="0"/>
    <n v="196"/>
    <b v="0"/>
    <s v="technology/wearables"/>
    <n v="39.942857142857143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s v="technology/wearables"/>
    <n v="0.84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s v="technology/wearables"/>
    <n v="43.406666666666666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s v="technology/wearables"/>
    <n v="5.6613333333333333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s v="technology/wearables"/>
    <n v="1.722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x v="957"/>
    <n v="1476710133"/>
    <b v="0"/>
    <n v="7"/>
    <b v="0"/>
    <s v="technology/wearables"/>
    <n v="1.9416666666666664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s v="technology/wearables"/>
    <n v="11.328275684711327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s v="technology/wearables"/>
    <n v="38.86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s v="technology/wearables"/>
    <n v="46.100628930817614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s v="technology/wearables"/>
    <n v="42.188421052631583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s v="technology/wearables"/>
    <n v="28.48"/>
    <n v="19.243243243243242"/>
    <x v="2"/>
    <x v="8"/>
  </r>
  <r>
    <x v="963"/>
    <x v="963"/>
    <s v="WE are molding an educated, motivated, non violent GENERATION!"/>
    <n v="35000"/>
    <n v="377"/>
    <x v="2"/>
    <x v="0"/>
    <s v="USD"/>
    <x v="963"/>
    <n v="1473693319"/>
    <b v="0"/>
    <n v="9"/>
    <b v="0"/>
    <s v="technology/wearables"/>
    <n v="1.077142857142857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s v="technology/wearables"/>
    <n v="0.79909090909090907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s v="technology/wearables"/>
    <n v="1.1919999999999999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s v="technology/wearables"/>
    <n v="14.799999999999999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s v="technology/wearables"/>
    <n v="17.810000000000002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s v="technology/wearables"/>
    <n v="1.325"/>
    <n v="26.5"/>
    <x v="2"/>
    <x v="8"/>
  </r>
  <r>
    <x v="969"/>
    <x v="969"/>
    <s v="Geek &amp; Chic Smart Jewelry Collection, Wearables Meet Style!"/>
    <n v="30000"/>
    <n v="14000"/>
    <x v="2"/>
    <x v="14"/>
    <s v="MXN"/>
    <x v="969"/>
    <n v="1483773407"/>
    <b v="0"/>
    <n v="11"/>
    <b v="0"/>
    <s v="technology/wearables"/>
    <n v="46.666666666666664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s v="technology/wearables"/>
    <n v="45.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s v="technology/wearables"/>
    <n v="0.22599999999999998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s v="technology/wearables"/>
    <n v="34.625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s v="technology/wearables"/>
    <n v="2.0549999999999997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s v="technology/wearables"/>
    <n v="0.55999999999999994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s v="technology/wearables"/>
    <n v="2.6069999999999998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s v="technology/wearables"/>
    <n v="1.9259999999999999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s v="technology/wearables"/>
    <n v="33.666666666666664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s v="technology/wearables"/>
    <n v="56.263267182990241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s v="technology/wearables"/>
    <n v="82.817599999999999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s v="technology/wearables"/>
    <n v="14.860000000000001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s v="technology/wearables"/>
    <n v="1.2375123751237513E-2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x v="982"/>
    <n v="1472839486"/>
    <b v="0"/>
    <n v="3"/>
    <b v="0"/>
    <s v="technology/wearables"/>
    <n v="1.7142857142857144E-2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s v="technology/wearables"/>
    <n v="29.506136117214709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s v="technology/wearables"/>
    <n v="1.06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s v="technology/wearables"/>
    <n v="6.293333333333333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s v="technology/wearables"/>
    <n v="12.7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s v="technology/wearables"/>
    <n v="13.22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s v="technology/wearables"/>
    <n v="0"/>
    <e v="#DIV/0!"/>
    <x v="2"/>
    <x v="8"/>
  </r>
  <r>
    <x v="989"/>
    <x v="989"/>
    <s v="The most useful phone charger you will ever buy"/>
    <n v="10000"/>
    <n v="1677"/>
    <x v="2"/>
    <x v="0"/>
    <s v="USD"/>
    <x v="989"/>
    <n v="1472509495"/>
    <b v="0"/>
    <n v="32"/>
    <b v="0"/>
    <s v="technology/wearables"/>
    <n v="16.77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s v="technology/wearables"/>
    <n v="0.104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s v="technology/wearables"/>
    <n v="4.24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s v="technology/wearables"/>
    <n v="0.46699999999999997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s v="technology/wearables"/>
    <n v="25.087142857142858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s v="technology/wearables"/>
    <n v="2.3345000000000002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s v="technology/wearables"/>
    <n v="7.26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s v="technology/wearables"/>
    <n v="1.625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x v="997"/>
    <n v="1414549697"/>
    <b v="0"/>
    <n v="8"/>
    <b v="0"/>
    <s v="technology/wearables"/>
    <n v="1.3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s v="technology/wearables"/>
    <n v="58.558333333333337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s v="technology/wearables"/>
    <n v="7.7886666666666677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s v="technology/wearables"/>
    <n v="2.2157147647256061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s v="technology/wearables"/>
    <n v="1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s v="technology/wearables"/>
    <n v="29.6029602960296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s v="technology/wearables"/>
    <n v="16.05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x v="1004"/>
    <n v="1453222827"/>
    <b v="0"/>
    <n v="95"/>
    <b v="0"/>
    <s v="technology/wearables"/>
    <n v="82.207999999999998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s v="technology/wearables"/>
    <n v="75.051000000000002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s v="technology/wearables"/>
    <n v="5.8500000000000005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s v="technology/wearables"/>
    <n v="44.32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s v="technology/wearables"/>
    <n v="0.26737967914438499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s v="technology/wearables"/>
    <n v="13.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s v="technology/wearables"/>
    <n v="0.19088937093275488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s v="technology/wearables"/>
    <n v="0.375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s v="technology/wearables"/>
    <n v="21535.021000000001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s v="technology/wearables"/>
    <n v="34.527999999999999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x v="1014"/>
    <n v="1415750615"/>
    <b v="0"/>
    <n v="16"/>
    <b v="0"/>
    <s v="technology/wearables"/>
    <n v="30.599999999999998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s v="technology/wearables"/>
    <n v="2.666666666666667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s v="technology/wearables"/>
    <n v="2.8420000000000001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s v="technology/wearables"/>
    <n v="22.878799999999998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s v="technology/wearables"/>
    <n v="3.105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s v="technology/wearables"/>
    <n v="47.333333333333336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s v="music/electronic music"/>
    <n v="205.5483870967742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s v="music/electronic music"/>
    <n v="351.80366666666669"/>
    <n v="22.079728033472804"/>
    <x v="4"/>
    <x v="15"/>
  </r>
  <r>
    <x v="1022"/>
    <x v="1022"/>
    <s v="Help get four new bootlegs onto vinyl in the second installment of my series!"/>
    <n v="2000"/>
    <n v="2298"/>
    <x v="0"/>
    <x v="0"/>
    <s v="USD"/>
    <x v="1022"/>
    <n v="1429284677"/>
    <b v="1"/>
    <n v="74"/>
    <b v="1"/>
    <s v="music/electronic music"/>
    <n v="114.9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s v="music/electronic music"/>
    <n v="237.15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s v="music/electronic music"/>
    <n v="118.63774999999998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s v="music/electronic music"/>
    <n v="109.92831428571431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s v="music/electronic music"/>
    <n v="100.00828571428571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s v="music/electronic music"/>
    <n v="103.09292094387415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s v="music/electronic music"/>
    <n v="117.27000000000001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s v="music/electronic music"/>
    <n v="111.75999999999999"/>
    <n v="79.262411347517727"/>
    <x v="4"/>
    <x v="15"/>
  </r>
  <r>
    <x v="1030"/>
    <x v="1030"/>
    <s v="Help fund the latest Gothsicles mega-album, I FEEL SICLE!"/>
    <n v="2000"/>
    <n v="6842"/>
    <x v="0"/>
    <x v="0"/>
    <s v="USD"/>
    <x v="1030"/>
    <n v="1472470549"/>
    <b v="0"/>
    <n v="159"/>
    <b v="1"/>
    <s v="music/electronic music"/>
    <n v="342.09999999999997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s v="music/electronic music"/>
    <n v="107.4"/>
    <n v="108.48484848484848"/>
    <x v="4"/>
    <x v="15"/>
  </r>
  <r>
    <x v="1032"/>
    <x v="1032"/>
    <s v="Ideal for living rooms and open spaces."/>
    <n v="5400"/>
    <n v="5858.84"/>
    <x v="0"/>
    <x v="0"/>
    <s v="USD"/>
    <x v="1032"/>
    <n v="1464105625"/>
    <b v="0"/>
    <n v="96"/>
    <b v="1"/>
    <s v="music/electronic music"/>
    <n v="108.49703703703703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s v="music/electronic music"/>
    <n v="102.86144578313252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s v="music/electronic music"/>
    <n v="130.0018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s v="music/electronic music"/>
    <n v="107.65217391304347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s v="music/electronic music"/>
    <n v="112.36044444444444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s v="music/electronic music"/>
    <n v="102.1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s v="music/electronic music"/>
    <n v="145.33333333333334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s v="music/electronic music"/>
    <n v="128.19999999999999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s v="journalism/audio"/>
    <n v="0.29411764705882354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s v="journalism/audio"/>
    <n v="0"/>
    <e v="#DIV/0!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s v="journalism/audio"/>
    <n v="1.5384615384615385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s v="journalism/audio"/>
    <n v="8.5370000000000008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s v="journalism/audio"/>
    <n v="8.5714285714285715E-2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s v="journalism/audio"/>
    <n v="2.6599999999999997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s v="journalism/audio"/>
    <n v="0"/>
    <e v="#DIV/0!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s v="journalism/audio"/>
    <n v="0.05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s v="journalism/audio"/>
    <n v="1.4133333333333333"/>
    <n v="53"/>
    <x v="5"/>
    <x v="16"/>
  </r>
  <r>
    <x v="1049"/>
    <x v="1049"/>
    <s v="------"/>
    <n v="12000"/>
    <n v="0"/>
    <x v="1"/>
    <x v="0"/>
    <s v="USD"/>
    <x v="1049"/>
    <n v="1452680445"/>
    <b v="0"/>
    <n v="0"/>
    <b v="0"/>
    <s v="journalism/audio"/>
    <n v="0"/>
    <e v="#DIV/0!"/>
    <x v="5"/>
    <x v="16"/>
  </r>
  <r>
    <x v="1050"/>
    <x v="1050"/>
    <s v="Secularism is on the rise and I hear you.Talk to me."/>
    <n v="2500"/>
    <n v="0"/>
    <x v="1"/>
    <x v="0"/>
    <s v="USD"/>
    <x v="1050"/>
    <n v="1439665677"/>
    <b v="0"/>
    <n v="0"/>
    <b v="0"/>
    <s v="journalism/audio"/>
    <n v="0"/>
    <e v="#DIV/0!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s v="journalism/audio"/>
    <n v="0"/>
    <e v="#DIV/0!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s v="journalism/audio"/>
    <n v="0"/>
    <e v="#DIV/0!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s v="journalism/audio"/>
    <n v="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s v="journalism/audio"/>
    <n v="0"/>
    <e v="#DIV/0!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s v="journalism/audio"/>
    <n v="0"/>
    <e v="#DIV/0!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s v="journalism/audio"/>
    <n v="0"/>
    <e v="#DIV/0!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s v="journalism/audio"/>
    <n v="0"/>
    <e v="#DIV/0!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s v="journalism/audio"/>
    <n v="0"/>
    <e v="#DIV/0!"/>
    <x v="5"/>
    <x v="16"/>
  </r>
  <r>
    <x v="1059"/>
    <x v="1059"/>
    <s v="Turning myself into a vocal artist."/>
    <n v="1100"/>
    <n v="0"/>
    <x v="1"/>
    <x v="0"/>
    <s v="USD"/>
    <x v="1059"/>
    <n v="1423681056"/>
    <b v="0"/>
    <n v="0"/>
    <b v="0"/>
    <s v="journalism/audio"/>
    <n v="0"/>
    <e v="#DIV/0!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s v="journalism/audio"/>
    <n v="1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s v="journalism/audio"/>
    <n v="0"/>
    <e v="#DIV/0!"/>
    <x v="5"/>
    <x v="16"/>
  </r>
  <r>
    <x v="1062"/>
    <x v="1062"/>
    <s v="SEE US ON PATREON www.badgirlartwork.com"/>
    <n v="199"/>
    <n v="190"/>
    <x v="1"/>
    <x v="0"/>
    <s v="USD"/>
    <x v="1062"/>
    <n v="1467746541"/>
    <b v="0"/>
    <n v="4"/>
    <b v="0"/>
    <s v="journalism/audio"/>
    <n v="95.477386934673376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s v="journalism/audio"/>
    <n v="0"/>
    <e v="#DIV/0!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s v="games/video games"/>
    <n v="8.974444444444444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s v="games/video games"/>
    <n v="2.7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s v="games/video games"/>
    <n v="3.3673333333333333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s v="games/video games"/>
    <n v="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s v="games/video games"/>
    <n v="0.15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s v="games/video games"/>
    <n v="38.636363636363633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s v="games/video games"/>
    <n v="0.70000000000000007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s v="games/video games"/>
    <n v="0"/>
    <e v="#DIV/0!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s v="games/video games"/>
    <n v="6.8000000000000005E-2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x v="1073"/>
    <n v="1316214541"/>
    <b v="0"/>
    <n v="1"/>
    <b v="0"/>
    <s v="games/video games"/>
    <n v="1.3333333333333335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s v="games/video games"/>
    <n v="6.3092592592592585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s v="USD"/>
    <x v="1075"/>
    <n v="1333748516"/>
    <b v="0"/>
    <n v="3"/>
    <b v="0"/>
    <s v="games/video games"/>
    <n v="4.5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s v="games/video games"/>
    <n v="62.765333333333331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s v="games/video games"/>
    <n v="29.376000000000001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s v="games/video games"/>
    <n v="7.5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s v="games/video games"/>
    <n v="2.6076923076923078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s v="games/video games"/>
    <n v="9.1050000000000004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s v="games/video games"/>
    <n v="1.7647058823529412E-2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s v="games/video games"/>
    <n v="0.55999999999999994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s v="games/video games"/>
    <n v="0.82000000000000006"/>
    <n v="410"/>
    <x v="6"/>
    <x v="17"/>
  </r>
  <r>
    <x v="1084"/>
    <x v="1084"/>
    <s v="I want to start my own channel for gaming"/>
    <n v="550"/>
    <n v="0"/>
    <x v="2"/>
    <x v="0"/>
    <s v="USD"/>
    <x v="1084"/>
    <n v="1404942804"/>
    <b v="0"/>
    <n v="0"/>
    <b v="0"/>
    <s v="games/video games"/>
    <n v="0"/>
    <e v="#DIV/0!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s v="games/video games"/>
    <n v="3.42"/>
    <n v="114"/>
    <x v="6"/>
    <x v="17"/>
  </r>
  <r>
    <x v="1086"/>
    <x v="1086"/>
    <s v="Humanity's future in the Galaxy"/>
    <n v="18000"/>
    <n v="15"/>
    <x v="2"/>
    <x v="0"/>
    <s v="USD"/>
    <x v="1086"/>
    <n v="1406321291"/>
    <b v="0"/>
    <n v="2"/>
    <b v="0"/>
    <s v="games/video games"/>
    <n v="8.3333333333333343E-2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s v="games/video games"/>
    <n v="0"/>
    <e v="#DIV/0!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s v="games/video games"/>
    <n v="14.182977777777777"/>
    <n v="43.41727891156463"/>
    <x v="6"/>
    <x v="17"/>
  </r>
  <r>
    <x v="1089"/>
    <x v="1089"/>
    <s v="Farabel is a single player turn-based fantasy strategy game for Mac/PC/Linux"/>
    <n v="15000"/>
    <n v="1174"/>
    <x v="2"/>
    <x v="6"/>
    <s v="EUR"/>
    <x v="1089"/>
    <n v="1432701175"/>
    <b v="0"/>
    <n v="49"/>
    <b v="0"/>
    <s v="games/video games"/>
    <n v="7.8266666666666662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s v="games/video games"/>
    <n v="3.8464497269020695E-2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s v="games/video games"/>
    <n v="12.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s v="games/video games"/>
    <n v="1.05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s v="games/video games"/>
    <n v="14.083333333333334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s v="games/video games"/>
    <n v="18.300055555555556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s v="games/video games"/>
    <n v="5.0347999999999997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s v="games/video games"/>
    <n v="17.933333333333334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s v="games/video games"/>
    <n v="4.7E-2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s v="USD"/>
    <x v="1098"/>
    <n v="1394821095"/>
    <b v="0"/>
    <n v="22"/>
    <b v="0"/>
    <s v="games/video games"/>
    <n v="7.2120000000000006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s v="games/video games"/>
    <n v="0.5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s v="games/video games"/>
    <n v="2.5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s v="games/video games"/>
    <n v="4.1000000000000002E-2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s v="games/video games"/>
    <n v="5.3125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s v="games/video games"/>
    <n v="1.6199999999999999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s v="games/video games"/>
    <n v="4.9516666666666671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s v="games/video games"/>
    <n v="0.159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s v="games/video games"/>
    <n v="41.25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s v="games/video games"/>
    <n v="0"/>
    <e v="#DIV/0!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s v="games/video games"/>
    <n v="2.93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s v="games/video games"/>
    <n v="0.44999999999999996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s v="games/video games"/>
    <n v="0.51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s v="games/video games"/>
    <n v="0.04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s v="games/video games"/>
    <n v="35.537409090909087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s v="games/video games"/>
    <n v="0.5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s v="games/video games"/>
    <n v="0.16666666666666669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s v="games/video games"/>
    <n v="0.13250000000000001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s v="games/video games"/>
    <n v="3.5704000000000007E-2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s v="games/video games"/>
    <n v="8.3000000000000007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s v="games/video games"/>
    <n v="2.4222222222222221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s v="games/video games"/>
    <n v="0.23809523809523811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s v="games/video games"/>
    <n v="0"/>
    <e v="#DIV/0!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s v="games/video games"/>
    <n v="1.1599999999999999E-2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s v="games/video games"/>
    <n v="0"/>
    <e v="#DIV/0!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s v="games/video games"/>
    <n v="0.22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s v="games/mobile games"/>
    <n v="0.47222222222222221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s v="games/mobile games"/>
    <n v="0"/>
    <e v="#DIV/0!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s v="games/mobile games"/>
    <n v="0.5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s v="games/mobile games"/>
    <n v="1.6714285714285713"/>
    <n v="25.434782608695652"/>
    <x v="6"/>
    <x v="18"/>
  </r>
  <r>
    <x v="1128"/>
    <x v="1128"/>
    <s v="#havingfunFTW"/>
    <n v="1000"/>
    <n v="1"/>
    <x v="2"/>
    <x v="1"/>
    <s v="GBP"/>
    <x v="1128"/>
    <n v="1404833717"/>
    <b v="0"/>
    <n v="1"/>
    <b v="0"/>
    <s v="games/mobile games"/>
    <n v="0.1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s v="games/mobile games"/>
    <n v="0.105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s v="games/mobile games"/>
    <n v="0.22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s v="games/mobile games"/>
    <n v="0"/>
    <e v="#DIV/0!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s v="games/mobile games"/>
    <n v="14.38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s v="games/mobile games"/>
    <n v="0.66666666666666674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s v="games/mobile games"/>
    <n v="4.0000000000000001E-3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s v="games/mobile games"/>
    <n v="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s v="games/mobile games"/>
    <n v="6.4439140811455857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s v="games/mobile games"/>
    <n v="39.5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s v="games/mobile games"/>
    <n v="0.35714285714285715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s v="games/mobile games"/>
    <n v="6.25E-2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s v="games/mobile games"/>
    <n v="0"/>
    <e v="#DIV/0!"/>
    <x v="6"/>
    <x v="18"/>
  </r>
  <r>
    <x v="1141"/>
    <x v="1141"/>
    <s v="I think this will be a great game!"/>
    <n v="500"/>
    <n v="0"/>
    <x v="2"/>
    <x v="12"/>
    <s v="EUR"/>
    <x v="1141"/>
    <n v="1433868450"/>
    <b v="0"/>
    <n v="0"/>
    <b v="0"/>
    <s v="games/mobile games"/>
    <n v="0"/>
    <e v="#DIV/0!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s v="games/mobile games"/>
    <n v="0"/>
    <e v="#DIV/0!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s v="games/mobile games"/>
    <n v="0.41333333333333333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s v="food/food trucks"/>
    <n v="0"/>
    <e v="#DIV/0!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s v="food/food trucks"/>
    <n v="0.125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s v="food/food trucks"/>
    <n v="8.8333333333333339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s v="food/food trucks"/>
    <n v="0"/>
    <e v="#DIV/0!"/>
    <x v="7"/>
    <x v="19"/>
  </r>
  <r>
    <x v="1148"/>
    <x v="1148"/>
    <s v="New local (Louisville, KY.) food truck with a refreshing spin on rolling kitchens."/>
    <n v="15000"/>
    <n v="73"/>
    <x v="2"/>
    <x v="0"/>
    <s v="USD"/>
    <x v="1148"/>
    <n v="1477973181"/>
    <b v="0"/>
    <n v="3"/>
    <b v="0"/>
    <s v="food/food trucks"/>
    <n v="0.48666666666666669"/>
    <n v="24.333333333333332"/>
    <x v="7"/>
    <x v="19"/>
  </r>
  <r>
    <x v="1149"/>
    <x v="1149"/>
    <s v="Bringing culturally diverse Floridian cuisine to the people!"/>
    <n v="50000"/>
    <n v="75"/>
    <x v="2"/>
    <x v="0"/>
    <s v="USD"/>
    <x v="1149"/>
    <n v="1463504566"/>
    <b v="0"/>
    <n v="2"/>
    <b v="0"/>
    <s v="food/food trucks"/>
    <n v="0.15"/>
    <n v="37.5"/>
    <x v="7"/>
    <x v="19"/>
  </r>
  <r>
    <x v="1150"/>
    <x v="1150"/>
    <s v="Bringing delicious authentic and fusion Taiwanese Food to the West Coast."/>
    <n v="2500"/>
    <n v="252"/>
    <x v="2"/>
    <x v="0"/>
    <s v="USD"/>
    <x v="1150"/>
    <n v="1447109675"/>
    <b v="0"/>
    <n v="6"/>
    <b v="0"/>
    <s v="food/food trucks"/>
    <n v="10.08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s v="food/food trucks"/>
    <n v="0"/>
    <e v="#DIV/0!"/>
    <x v="7"/>
    <x v="19"/>
  </r>
  <r>
    <x v="1152"/>
    <x v="1152"/>
    <s v="Peruvian food truck with an LA twist."/>
    <n v="16000"/>
    <n v="911"/>
    <x v="2"/>
    <x v="0"/>
    <s v="USD"/>
    <x v="1152"/>
    <n v="1429117312"/>
    <b v="0"/>
    <n v="15"/>
    <b v="0"/>
    <s v="food/food trucks"/>
    <n v="5.6937500000000005"/>
    <n v="60.733333333333334"/>
    <x v="7"/>
    <x v="19"/>
  </r>
  <r>
    <x v="1153"/>
    <x v="1153"/>
    <s v="A mobile concession trailer for snow cones, ice cream, smoothies and more"/>
    <n v="8000"/>
    <n v="50"/>
    <x v="2"/>
    <x v="0"/>
    <s v="USD"/>
    <x v="1153"/>
    <n v="1432055305"/>
    <b v="0"/>
    <n v="1"/>
    <b v="0"/>
    <s v="food/food trucks"/>
    <n v="0.625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s v="food/food trucks"/>
    <n v="6.5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s v="food/food trucks"/>
    <n v="0.752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s v="food/food trucks"/>
    <n v="0"/>
    <e v="#DIV/0!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s v="food/food trucks"/>
    <n v="1.51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s v="food/food trucks"/>
    <n v="0.46666666666666673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s v="food/food trucks"/>
    <n v="0"/>
    <e v="#DIV/0!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s v="food/food trucks"/>
    <n v="3.85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s v="food/food trucks"/>
    <n v="0"/>
    <e v="#DIV/0!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s v="food/food trucks"/>
    <n v="5.8333333333333341E-2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s v="food/food trucks"/>
    <n v="0"/>
    <e v="#DIV/0!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s v="food/food trucks"/>
    <n v="0"/>
    <e v="#DIV/0!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s v="food/food trucks"/>
    <n v="20.705000000000002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s v="food/food trucks"/>
    <n v="19.139999999999997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s v="food/food trucks"/>
    <n v="1.6316666666666666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s v="food/food trucks"/>
    <n v="5.6666666666666661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s v="food/food trucks"/>
    <n v="0.16999999999999998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s v="food/food trucks"/>
    <n v="0.4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s v="food/food trucks"/>
    <n v="0.1"/>
    <n v="25"/>
    <x v="7"/>
    <x v="19"/>
  </r>
  <r>
    <x v="1172"/>
    <x v="1172"/>
    <s v="Bringing YOUR favorite dog recipes to the streets."/>
    <n v="9000"/>
    <n v="0"/>
    <x v="2"/>
    <x v="0"/>
    <s v="USD"/>
    <x v="1172"/>
    <n v="1405959752"/>
    <b v="0"/>
    <n v="0"/>
    <b v="0"/>
    <s v="food/food trucks"/>
    <n v="0"/>
    <e v="#DIV/0!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s v="food/food trucks"/>
    <n v="2.4E-2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s v="food/food trucks"/>
    <n v="5.9066666666666672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s v="food/food trucks"/>
    <n v="2.9250000000000003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s v="food/food trucks"/>
    <n v="5.7142857142857143E-3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s v="food/food trucks"/>
    <n v="0"/>
    <e v="#DIV/0!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s v="food/food trucks"/>
    <n v="6.6666666666666671E-3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s v="food/food trucks"/>
    <n v="5.3333333333333339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s v="food/food trucks"/>
    <n v="11.75"/>
    <n v="69.117647058823536"/>
    <x v="7"/>
    <x v="19"/>
  </r>
  <r>
    <x v="1181"/>
    <x v="1181"/>
    <s v="Bringing the best tacos to the streets of Chicago!"/>
    <n v="50000"/>
    <n v="4"/>
    <x v="2"/>
    <x v="0"/>
    <s v="USD"/>
    <x v="1181"/>
    <n v="1422605321"/>
    <b v="0"/>
    <n v="3"/>
    <b v="0"/>
    <s v="food/food trucks"/>
    <n v="8.0000000000000002E-3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s v="food/food trucks"/>
    <n v="4.2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s v="food/food trucks"/>
    <n v="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s v="photography/photobooks"/>
    <n v="104.93636363636362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s v="photography/photobooks"/>
    <n v="105.44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s v="photography/photobooks"/>
    <n v="106.73333333333332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s v="photography/photobooks"/>
    <n v="104.12571428571428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s v="photography/photobooks"/>
    <n v="160.54999999999998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s v="photography/photobooks"/>
    <n v="107.77777777777777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s v="photography/photobooks"/>
    <n v="135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s v="photography/photobooks"/>
    <n v="109.07407407407408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s v="photography/photobooks"/>
    <n v="290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s v="photography/photobooks"/>
    <n v="103.95714285714286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s v="photography/photobooks"/>
    <n v="322.24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s v="photography/photobooks"/>
    <n v="135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s v="GBP"/>
    <x v="1196"/>
    <n v="1447875539"/>
    <b v="0"/>
    <n v="512"/>
    <b v="1"/>
    <s v="photography/photobooks"/>
    <n v="269.91034482758624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s v="photography/photobooks"/>
    <n v="253.29333333333332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s v="photography/photobooks"/>
    <n v="260.59999999999997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s v="photography/photobooks"/>
    <n v="101.31677953348381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s v="photography/photobooks"/>
    <n v="125.60416666666667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s v="photography/photobooks"/>
    <n v="102.43783333333334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s v="photography/photobooks"/>
    <n v="199.244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s v="photography/photobooks"/>
    <n v="102.45398773006136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s v="photography/photobooks"/>
    <n v="102.94615384615385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s v="photography/photobooks"/>
    <n v="100.86153846153847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s v="photography/photobooks"/>
    <n v="114.99999999999999"/>
    <n v="32.34375"/>
    <x v="8"/>
    <x v="20"/>
  </r>
  <r>
    <x v="1207"/>
    <x v="1207"/>
    <s v="A humanistic photo book about ancestral &amp; post-modern Italy."/>
    <n v="16700"/>
    <n v="17396"/>
    <x v="0"/>
    <x v="13"/>
    <s v="EUR"/>
    <x v="1207"/>
    <n v="1456827573"/>
    <b v="0"/>
    <n v="141"/>
    <b v="1"/>
    <s v="photography/photobooks"/>
    <n v="104.16766467065868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s v="photography/photobooks"/>
    <n v="155.29999999999998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s v="photography/photobooks"/>
    <n v="106"/>
    <n v="138.2608695652174"/>
    <x v="8"/>
    <x v="20"/>
  </r>
  <r>
    <x v="1210"/>
    <x v="1210"/>
    <s v="En fotobok om livet i det enda andra GÃ¶teborg i vÃ¤rlden"/>
    <n v="20000"/>
    <n v="50863"/>
    <x v="0"/>
    <x v="11"/>
    <s v="SEK"/>
    <x v="1210"/>
    <n v="1431124572"/>
    <b v="0"/>
    <n v="103"/>
    <b v="1"/>
    <s v="photography/photobooks"/>
    <n v="254.31499999999997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s v="photography/photobooks"/>
    <n v="101.1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s v="photography/photobooks"/>
    <n v="129.04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s v="photography/photobooks"/>
    <n v="102.23076923076924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s v="photography/photobooks"/>
    <n v="131.80000000000001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s v="photography/photobooks"/>
    <n v="786.0802000000001"/>
    <n v="71.592003642987251"/>
    <x v="8"/>
    <x v="20"/>
  </r>
  <r>
    <x v="1216"/>
    <x v="1216"/>
    <s v="A fine art photography book taking a new look at the art of bonsai."/>
    <n v="14000"/>
    <n v="20398"/>
    <x v="0"/>
    <x v="0"/>
    <s v="USD"/>
    <x v="1216"/>
    <n v="1441032457"/>
    <b v="0"/>
    <n v="222"/>
    <b v="1"/>
    <s v="photography/photobooks"/>
    <n v="145.70000000000002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s v="photography/photobooks"/>
    <n v="102.60000000000001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s v="photography/photobooks"/>
    <n v="172.2777777777777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s v="photography/photobooks"/>
    <n v="159.16819571865443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s v="photography/photobooks"/>
    <n v="103.76666666666668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s v="photography/photobooks"/>
    <n v="111.40954545454547"/>
    <n v="23.796213592233013"/>
    <x v="8"/>
    <x v="20"/>
  </r>
  <r>
    <x v="1222"/>
    <x v="1222"/>
    <s v="Project Pilgrim is my effort to work towards normalizing mental health."/>
    <n v="4000"/>
    <n v="11215"/>
    <x v="0"/>
    <x v="5"/>
    <s v="CAD"/>
    <x v="1222"/>
    <n v="1456852647"/>
    <b v="0"/>
    <n v="138"/>
    <b v="1"/>
    <s v="photography/photobooks"/>
    <n v="280.375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s v="photography/photobooks"/>
    <n v="112.10606060606061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s v="USD"/>
    <x v="1224"/>
    <n v="1396876302"/>
    <b v="0"/>
    <n v="18"/>
    <b v="0"/>
    <s v="music/world music"/>
    <n v="7.0666666666666673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s v="music/world music"/>
    <n v="4.3999999999999995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s v="music/world music"/>
    <n v="3.8739999999999997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s v="music/world music"/>
    <n v="0"/>
    <e v="#DIV/0!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s v="music/world music"/>
    <n v="29.299999999999997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s v="music/world music"/>
    <n v="0.90909090909090906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s v="music/world music"/>
    <n v="0"/>
    <e v="#DIV/0!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s v="music/world music"/>
    <n v="0"/>
    <e v="#DIV/0!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s v="music/world music"/>
    <n v="0.8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s v="music/world music"/>
    <n v="11.600000000000001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s v="music/world music"/>
    <n v="0"/>
    <e v="#DIV/0!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s v="music/world music"/>
    <n v="2.7873639500929119"/>
    <n v="35"/>
    <x v="4"/>
    <x v="21"/>
  </r>
  <r>
    <x v="1236"/>
    <x v="1236"/>
    <s v="Raising money to give the musicians their due."/>
    <n v="2500"/>
    <n v="0"/>
    <x v="1"/>
    <x v="0"/>
    <s v="USD"/>
    <x v="1236"/>
    <n v="1342801164"/>
    <b v="0"/>
    <n v="0"/>
    <b v="0"/>
    <s v="music/world music"/>
    <n v="0"/>
    <e v="#DIV/0!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s v="music/world music"/>
    <n v="0"/>
    <e v="#DIV/0!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s v="music/world music"/>
    <n v="17.8"/>
    <n v="59.333333333333336"/>
    <x v="4"/>
    <x v="21"/>
  </r>
  <r>
    <x v="1239"/>
    <x v="1239"/>
    <s v="Please consider helping us with our new CD and Riverdance Tour"/>
    <n v="2500"/>
    <n v="0"/>
    <x v="1"/>
    <x v="0"/>
    <s v="USD"/>
    <x v="1239"/>
    <n v="1323212767"/>
    <b v="0"/>
    <n v="0"/>
    <b v="0"/>
    <s v="music/world music"/>
    <n v="0"/>
    <e v="#DIV/0!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s v="music/world music"/>
    <n v="3.0124999999999997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s v="music/world music"/>
    <n v="50.739999999999995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s v="music/world music"/>
    <n v="0.54884742041712409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s v="music/world music"/>
    <n v="14.091666666666667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s v="music/rock"/>
    <n v="103.8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s v="music/rock"/>
    <n v="120.24999999999999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s v="music/rock"/>
    <n v="117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x v="1247"/>
    <n v="1365231655"/>
    <b v="1"/>
    <n v="50"/>
    <b v="1"/>
    <s v="music/rock"/>
    <n v="122.14285714285715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s v="music/rock"/>
    <n v="151.63999999999999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s v="music/rock"/>
    <n v="104.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s v="music/rock"/>
    <n v="200.15333333333331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s v="music/rock"/>
    <n v="101.8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s v="music/rock"/>
    <n v="137.65714285714284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s v="music/rock"/>
    <n v="303833.2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s v="music/rock"/>
    <n v="198.85074626865671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s v="music/rock"/>
    <n v="202.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s v="music/rock"/>
    <n v="117.96376666666666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s v="music/rock"/>
    <n v="294.72727272727275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s v="music/rock"/>
    <n v="213.14633333333336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s v="music/rock"/>
    <n v="104.24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s v="music/rock"/>
    <n v="113.66666666666667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s v="music/rock"/>
    <n v="101.25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s v="music/rock"/>
    <n v="125.41538461538462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x v="1263"/>
    <n v="1393034470"/>
    <b v="1"/>
    <n v="41"/>
    <b v="1"/>
    <s v="music/rock"/>
    <n v="119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s v="music/rock"/>
    <n v="166.46153846153845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s v="music/rock"/>
    <n v="119.14771428571429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s v="music/rock"/>
    <n v="100.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s v="music/rock"/>
    <n v="101.8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s v="music/rock"/>
    <n v="116.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s v="music/rock"/>
    <n v="108.64893617021276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s v="music/rock"/>
    <n v="114.72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s v="music/rock"/>
    <n v="101.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s v="music/rock"/>
    <n v="10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s v="music/rock"/>
    <n v="103.49999999999999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s v="music/rock"/>
    <n v="154.97535999999999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s v="music/rock"/>
    <n v="162.14066666666668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x v="1276"/>
    <n v="1247504047"/>
    <b v="1"/>
    <n v="68"/>
    <b v="1"/>
    <s v="music/rock"/>
    <n v="104.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s v="music/rock"/>
    <n v="106.12433333333333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s v="music/rock"/>
    <n v="154.93846153846152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s v="music/rock"/>
    <n v="110.77157238734421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s v="music/rock"/>
    <n v="110.91186666666665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s v="music/rock"/>
    <n v="110.7142857142857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s v="music/rock"/>
    <n v="123.61333333333333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s v="music/rock"/>
    <n v="211.05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s v="theater/plays"/>
    <n v="101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s v="theater/plays"/>
    <n v="101.64999999999999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s v="theater/plays"/>
    <n v="108.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s v="theater/plays"/>
    <n v="2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s v="theater/plays"/>
    <n v="100.44999999999999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s v="theater/plays"/>
    <n v="125.06666666666666"/>
    <n v="36.07692307692308"/>
    <x v="1"/>
    <x v="6"/>
  </r>
  <r>
    <x v="1290"/>
    <x v="1290"/>
    <s v="Sometimes your Heart has to STOP for your Life to START."/>
    <n v="3500"/>
    <n v="3800"/>
    <x v="0"/>
    <x v="0"/>
    <s v="USD"/>
    <x v="1290"/>
    <n v="1427121931"/>
    <b v="0"/>
    <n v="86"/>
    <b v="1"/>
    <s v="theater/plays"/>
    <n v="108.57142857142857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s v="theater/plays"/>
    <n v="145.70000000000002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s v="theater/plays"/>
    <n v="110.00000000000001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s v="theater/plays"/>
    <n v="102.2333333333333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s v="theater/plays"/>
    <n v="122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s v="theater/plays"/>
    <n v="101.96000000000001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s v="theater/plays"/>
    <n v="141.1764705882353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s v="theater/plays"/>
    <n v="109.52500000000001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s v="theater/plays"/>
    <n v="104.65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s v="theater/plays"/>
    <n v="12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s v="theater/plays"/>
    <n v="1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s v="theater/plays"/>
    <n v="102.75000000000001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s v="theater/plays"/>
    <n v="100"/>
    <n v="50"/>
    <x v="1"/>
    <x v="6"/>
  </r>
  <r>
    <x v="1303"/>
    <x v="1303"/>
    <s v="Groundbreaking queer theatre."/>
    <n v="3500"/>
    <n v="4559.13"/>
    <x v="0"/>
    <x v="1"/>
    <s v="GBP"/>
    <x v="1303"/>
    <n v="1468578920"/>
    <b v="0"/>
    <n v="108"/>
    <b v="1"/>
    <s v="theater/plays"/>
    <n v="130.260857142857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s v="technology/wearables"/>
    <n v="39.627499999999998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s v="technology/wearables"/>
    <n v="25.976666666666663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s v="technology/wearables"/>
    <n v="65.24636363636364"/>
    <n v="201.60393258426967"/>
    <x v="2"/>
    <x v="8"/>
  </r>
  <r>
    <x v="1307"/>
    <x v="1307"/>
    <s v="Get VR to Everyone with Mailable, Ready to Use Viewers"/>
    <n v="50000"/>
    <n v="5757"/>
    <x v="1"/>
    <x v="0"/>
    <s v="USD"/>
    <x v="1307"/>
    <n v="1453118679"/>
    <b v="0"/>
    <n v="45"/>
    <b v="0"/>
    <s v="technology/wearables"/>
    <n v="11.514000000000001"/>
    <n v="127.93333333333334"/>
    <x v="2"/>
    <x v="8"/>
  </r>
  <r>
    <x v="1308"/>
    <x v="1308"/>
    <s v="Boost Band, a wristband that charges any device"/>
    <n v="10000"/>
    <n v="1136"/>
    <x v="1"/>
    <x v="0"/>
    <s v="USD"/>
    <x v="1308"/>
    <n v="1472481812"/>
    <b v="0"/>
    <n v="38"/>
    <b v="0"/>
    <s v="technology/wearables"/>
    <n v="11.36000000000000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s v="technology/wearables"/>
    <n v="111.99130434782609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s v="technology/wearables"/>
    <n v="15.5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s v="technology/wearables"/>
    <n v="32.027999999999999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s v="technology/wearables"/>
    <n v="0.60869565217391308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s v="technology/wearables"/>
    <n v="31.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s v="technology/wearables"/>
    <n v="1.1266666666666667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x v="1315"/>
    <n v="1443700648"/>
    <b v="0"/>
    <n v="248"/>
    <b v="0"/>
    <s v="technology/wearables"/>
    <n v="40.404000000000003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s v="technology/wearables"/>
    <n v="1.3333333333333333E-3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s v="technology/wearables"/>
    <n v="5.7334999999999994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s v="technology/wearables"/>
    <n v="15.324999999999999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s v="technology/wearables"/>
    <n v="15.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s v="technology/wearables"/>
    <n v="0.50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s v="technology/wearables"/>
    <n v="1.3028138528138529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s v="technology/wearables"/>
    <n v="0.30285714285714288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s v="technology/wearables"/>
    <n v="8.8800000000000008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s v="technology/wearables"/>
    <n v="9.84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s v="technology/wearables"/>
    <n v="2.4299999999999997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s v="technology/wearables"/>
    <n v="1.1299999999999999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s v="technology/wearables"/>
    <n v="3.5520833333333335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s v="technology/wearables"/>
    <n v="2.3306666666666667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s v="technology/wearables"/>
    <n v="0.81600000000000006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s v="technology/wearables"/>
    <n v="22.494285714285713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s v="technology/wearables"/>
    <n v="1.3668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s v="technology/wearables"/>
    <n v="0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s v="technology/wearables"/>
    <n v="0"/>
    <e v="#DIV/0!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s v="technology/wearables"/>
    <n v="10.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s v="technology/wearables"/>
    <n v="19.759999999999998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s v="technology/wearables"/>
    <n v="84.946999999999989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s v="technology/wearables"/>
    <n v="49.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s v="technology/wearables"/>
    <n v="3.3033333333333332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x v="1339"/>
    <n v="1414164715"/>
    <b v="0"/>
    <n v="37"/>
    <b v="0"/>
    <s v="technology/wearables"/>
    <n v="6.6339999999999995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s v="technology/wearables"/>
    <n v="0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s v="technology/wearables"/>
    <n v="70.36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s v="technology/wearables"/>
    <n v="0.2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s v="technology/wearables"/>
    <n v="102.298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s v="publishing/nonfiction"/>
    <n v="377.73333333333335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s v="publishing/nonfiction"/>
    <n v="12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s v="publishing/nonfiction"/>
    <n v="147.32653061224491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s v="publishing/nonfiction"/>
    <n v="102.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s v="publishing/nonfiction"/>
    <n v="101.8723404255319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s v="publishing/nonfiction"/>
    <n v="204.2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s v="publishing/nonfiction"/>
    <n v="104.05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s v="publishing/nonfiction"/>
    <n v="101.265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s v="publishing/nonfiction"/>
    <n v="136.13999999999999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s v="publishing/nonfiction"/>
    <n v="133.6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s v="publishing/nonfiction"/>
    <n v="130.25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s v="publishing/nonfiction"/>
    <n v="122.67999999999999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s v="publishing/nonfiction"/>
    <n v="182.81058823529412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s v="publishing/nonfiction"/>
    <n v="125.29999999999998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s v="publishing/nonfiction"/>
    <n v="111.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s v="publishing/nonfiction"/>
    <n v="115.75757575757575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x v="1360"/>
    <n v="1341524220"/>
    <b v="0"/>
    <n v="81"/>
    <b v="1"/>
    <s v="publishing/nonfiction"/>
    <n v="173.2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s v="publishing/nonfiction"/>
    <n v="125.98333333333333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s v="publishing/nonfiction"/>
    <n v="109.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s v="publishing/nonfiction"/>
    <n v="100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s v="music/rock"/>
    <n v="118.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s v="music/rock"/>
    <n v="100.26666666666667"/>
    <n v="81.739130434782609"/>
    <x v="4"/>
    <x v="11"/>
  </r>
  <r>
    <x v="1366"/>
    <x v="1366"/>
    <s v="A musical memorial for Alexi Petersen."/>
    <n v="7500"/>
    <n v="9486.69"/>
    <x v="0"/>
    <x v="0"/>
    <s v="USD"/>
    <x v="1366"/>
    <n v="1413158063"/>
    <b v="0"/>
    <n v="147"/>
    <b v="1"/>
    <s v="music/rock"/>
    <n v="126.48920000000001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s v="music/rock"/>
    <n v="114.26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s v="music/rock"/>
    <n v="110.7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s v="music/rock"/>
    <n v="105.34805315203954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x v="1370"/>
    <n v="1380585890"/>
    <b v="0"/>
    <n v="20"/>
    <b v="1"/>
    <s v="music/rock"/>
    <n v="103.66666666666666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s v="music/rock"/>
    <n v="107.08672667523933"/>
    <n v="107.07142857142857"/>
    <x v="4"/>
    <x v="11"/>
  </r>
  <r>
    <x v="1372"/>
    <x v="1372"/>
    <s v="Please help us raise funds to press our new CD!"/>
    <n v="500"/>
    <n v="620"/>
    <x v="0"/>
    <x v="0"/>
    <s v="USD"/>
    <x v="1372"/>
    <n v="1339523132"/>
    <b v="0"/>
    <n v="16"/>
    <b v="1"/>
    <s v="music/rock"/>
    <n v="12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s v="music/rock"/>
    <n v="105.01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s v="music/rock"/>
    <n v="189.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s v="music/rock"/>
    <n v="171.32499999999999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x v="1376"/>
    <n v="1478189006"/>
    <b v="0"/>
    <n v="168"/>
    <b v="1"/>
    <s v="music/rock"/>
    <n v="252.48648648648651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s v="music/rock"/>
    <n v="116.15384615384616"/>
    <n v="48.70967741935484"/>
    <x v="4"/>
    <x v="11"/>
  </r>
  <r>
    <x v="1378"/>
    <x v="1378"/>
    <s v="A psychedelic post rock masterpiece!"/>
    <n v="2000"/>
    <n v="4067"/>
    <x v="0"/>
    <x v="1"/>
    <s v="GBP"/>
    <x v="1378"/>
    <n v="1468779210"/>
    <b v="0"/>
    <n v="133"/>
    <b v="1"/>
    <s v="music/rock"/>
    <n v="203.35000000000002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x v="1379"/>
    <n v="1430912876"/>
    <b v="0"/>
    <n v="151"/>
    <b v="1"/>
    <s v="music/rock"/>
    <n v="111.60000000000001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s v="music/rock"/>
    <n v="4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s v="music/rock"/>
    <n v="107.1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s v="music/rock"/>
    <n v="104.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s v="music/rock"/>
    <n v="212.40909090909091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s v="music/rock"/>
    <n v="124.08571428571429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s v="music/rock"/>
    <n v="110.406125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x v="1386"/>
    <n v="1435591889"/>
    <b v="0"/>
    <n v="14"/>
    <b v="1"/>
    <s v="music/rock"/>
    <n v="218.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s v="music/rock"/>
    <n v="136.625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s v="music/rock"/>
    <n v="134.8074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x v="1389"/>
    <n v="1468495957"/>
    <b v="0"/>
    <n v="34"/>
    <b v="1"/>
    <s v="music/rock"/>
    <n v="145.4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s v="music/rock"/>
    <n v="109.10714285714285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s v="music/rock"/>
    <n v="110.2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s v="music/rock"/>
    <n v="113.64000000000001"/>
    <n v="27.317307692307693"/>
    <x v="4"/>
    <x v="11"/>
  </r>
  <r>
    <x v="1393"/>
    <x v="1393"/>
    <s v="Rock n' Roll tales of our times"/>
    <n v="10000"/>
    <n v="10235"/>
    <x v="0"/>
    <x v="0"/>
    <s v="USD"/>
    <x v="1393"/>
    <n v="1467476523"/>
    <b v="0"/>
    <n v="52"/>
    <b v="1"/>
    <s v="music/rock"/>
    <n v="102.35000000000001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s v="music/rock"/>
    <n v="122.13333333333334"/>
    <n v="53.882352941176471"/>
    <x v="4"/>
    <x v="11"/>
  </r>
  <r>
    <x v="1395"/>
    <x v="1395"/>
    <s v="Help Quiet Oaks record their debut album!!!"/>
    <n v="3500"/>
    <n v="3916"/>
    <x v="0"/>
    <x v="0"/>
    <s v="USD"/>
    <x v="1395"/>
    <n v="1481838481"/>
    <b v="0"/>
    <n v="82"/>
    <b v="1"/>
    <s v="music/rock"/>
    <n v="111.88571428571427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s v="music/rock"/>
    <n v="107.3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s v="music/rock"/>
    <n v="113.85000000000001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s v="music/rock"/>
    <n v="109.68181818181819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s v="music/rock"/>
    <n v="126.14444444444443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s v="music/rock"/>
    <n v="167.4285714285714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s v="music/rock"/>
    <n v="496.52000000000004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s v="music/rock"/>
    <n v="109.16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s v="music/rock"/>
    <n v="102.5749999999999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s v="publishing/translations"/>
    <n v="1.6620689655172414"/>
    <n v="48.2"/>
    <x v="3"/>
    <x v="22"/>
  </r>
  <r>
    <x v="1405"/>
    <x v="1405"/>
    <s v="Will more people read the Bible if it were translated into Emoticons?"/>
    <n v="25000"/>
    <n v="105"/>
    <x v="2"/>
    <x v="0"/>
    <s v="USD"/>
    <x v="1405"/>
    <n v="1414599601"/>
    <b v="1"/>
    <n v="17"/>
    <b v="0"/>
    <s v="publishing/translations"/>
    <n v="0.42"/>
    <n v="6.1764705882352944"/>
    <x v="3"/>
    <x v="22"/>
  </r>
  <r>
    <x v="1406"/>
    <x v="1406"/>
    <s v="The White coat and the battle dress uniform"/>
    <n v="12000"/>
    <n v="15"/>
    <x v="2"/>
    <x v="13"/>
    <s v="EUR"/>
    <x v="1406"/>
    <n v="1445336607"/>
    <b v="0"/>
    <n v="3"/>
    <b v="0"/>
    <s v="publishing/translations"/>
    <n v="0.125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s v="publishing/translations"/>
    <n v="0.5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s v="publishing/translations"/>
    <n v="7.1999999999999993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s v="publishing/translations"/>
    <n v="0"/>
    <e v="#DIV/0!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s v="publishing/translations"/>
    <n v="1.6666666666666666E-2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s v="publishing/translations"/>
    <n v="0.23333333333333336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s v="publishing/translations"/>
    <n v="4.571428571428571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s v="publishing/translations"/>
    <n v="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s v="publishing/translations"/>
    <n v="0.2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s v="publishing/translations"/>
    <n v="18.181818181818183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s v="publishing/translations"/>
    <n v="0"/>
    <e v="#DIV/0!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s v="publishing/translations"/>
    <n v="1.2222222222222223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s v="publishing/translations"/>
    <n v="0.2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s v="publishing/translations"/>
    <n v="7.0634920634920633"/>
    <n v="44.5"/>
    <x v="3"/>
    <x v="22"/>
  </r>
  <r>
    <x v="1420"/>
    <x v="1420"/>
    <s v="Help me butcher Shakespeare in a satirical fashion."/>
    <n v="110"/>
    <n v="3"/>
    <x v="2"/>
    <x v="0"/>
    <s v="USD"/>
    <x v="1420"/>
    <n v="1464969686"/>
    <b v="0"/>
    <n v="3"/>
    <b v="0"/>
    <s v="publishing/translations"/>
    <n v="2.7272727272727271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s v="publishing/translations"/>
    <n v="0.1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s v="publishing/translations"/>
    <n v="0.104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s v="publishing/translations"/>
    <n v="0.33333333333333337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s v="publishing/translations"/>
    <n v="20.3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s v="publishing/translations"/>
    <n v="0"/>
    <e v="#DIV/0!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s v="publishing/translations"/>
    <n v="0"/>
    <e v="#DIV/0!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s v="publishing/translations"/>
    <n v="8.3800000000000008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s v="publishing/translations"/>
    <n v="4.5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s v="publishing/translations"/>
    <n v="0"/>
    <e v="#DIV/0!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s v="publishing/translations"/>
    <n v="8.06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s v="publishing/translations"/>
    <n v="31.94705882352941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s v="publishing/translations"/>
    <n v="0"/>
    <e v="#DIV/0!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s v="publishing/translations"/>
    <n v="6.708333333333333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s v="publishing/translations"/>
    <n v="9.9878048780487809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s v="publishing/translations"/>
    <n v="0.1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s v="publishing/translations"/>
    <n v="0.77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s v="publishing/translations"/>
    <n v="26.900000000000002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s v="publishing/translations"/>
    <n v="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s v="publishing/translations"/>
    <n v="6.6055045871559637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s v="publishing/translations"/>
    <n v="7.6923076923076927E-3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s v="publishing/translations"/>
    <n v="1.1222222222222222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s v="publishing/translations"/>
    <n v="0"/>
    <e v="#DIV/0!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s v="publishing/translations"/>
    <n v="0"/>
    <e v="#DIV/0!"/>
    <x v="3"/>
    <x v="22"/>
  </r>
  <r>
    <x v="1444"/>
    <x v="1444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s v="publishing/translations"/>
    <n v="0"/>
    <e v="#DIV/0!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s v="publishing/translations"/>
    <n v="0"/>
    <e v="#DIV/0!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s v="publishing/translations"/>
    <n v="0"/>
    <e v="#DIV/0!"/>
    <x v="3"/>
    <x v="22"/>
  </r>
  <r>
    <x v="1447"/>
    <x v="1447"/>
    <s v="I'm creating a dictionary of multiple Indian languages."/>
    <n v="500000"/>
    <n v="75"/>
    <x v="2"/>
    <x v="0"/>
    <s v="USD"/>
    <x v="1447"/>
    <n v="1465407134"/>
    <b v="0"/>
    <n v="3"/>
    <b v="0"/>
    <s v="publishing/translations"/>
    <n v="1.4999999999999999E-2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s v="publishing/translations"/>
    <n v="0"/>
    <e v="#DIV/0!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s v="publishing/translations"/>
    <n v="0"/>
    <e v="#DIV/0!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s v="publishing/translations"/>
    <n v="1E-3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s v="publishing/translations"/>
    <n v="1.0554089709762533E-2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x v="1452"/>
    <n v="1403974363"/>
    <b v="0"/>
    <n v="0"/>
    <b v="0"/>
    <s v="publishing/translations"/>
    <n v="0"/>
    <e v="#DIV/0!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s v="publishing/translations"/>
    <n v="0"/>
    <e v="#DIV/0!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s v="publishing/translations"/>
    <n v="0.85714285714285721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s v="publishing/translations"/>
    <n v="10.5"/>
    <n v="225"/>
    <x v="3"/>
    <x v="22"/>
  </r>
  <r>
    <x v="1456"/>
    <x v="1456"/>
    <s v="English Version of my auto-published novel"/>
    <n v="5000"/>
    <n v="145"/>
    <x v="1"/>
    <x v="13"/>
    <s v="EUR"/>
    <x v="1456"/>
    <n v="1480867365"/>
    <b v="0"/>
    <n v="3"/>
    <b v="0"/>
    <s v="publishing/translations"/>
    <n v="2.9000000000000004"/>
    <n v="48.333333333333336"/>
    <x v="3"/>
    <x v="22"/>
  </r>
  <r>
    <x v="1457"/>
    <x v="1457"/>
    <s v="Age is more than just a number, I hope your younger than you feel."/>
    <n v="6000"/>
    <n v="0"/>
    <x v="1"/>
    <x v="0"/>
    <s v="USD"/>
    <x v="1457"/>
    <n v="1444685444"/>
    <b v="0"/>
    <n v="0"/>
    <b v="0"/>
    <s v="publishing/translations"/>
    <n v="0"/>
    <e v="#DIV/0!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s v="publishing/translations"/>
    <n v="0"/>
    <e v="#DIV/0!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s v="publishing/translations"/>
    <n v="0"/>
    <e v="#DIV/0!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s v="publishing/translations"/>
    <n v="0"/>
    <e v="#DIV/0!"/>
    <x v="3"/>
    <x v="22"/>
  </r>
  <r>
    <x v="1461"/>
    <x v="1461"/>
    <s v="Series 2 of Relatively Prime, a podcast of stories from the Mathematical Domain"/>
    <n v="15000"/>
    <n v="15186.69"/>
    <x v="0"/>
    <x v="0"/>
    <s v="USD"/>
    <x v="1461"/>
    <n v="1410967754"/>
    <b v="1"/>
    <n v="340"/>
    <b v="1"/>
    <s v="publishing/radio &amp; podcasts"/>
    <n v="101.24459999999999"/>
    <n v="44.66673529411765"/>
    <x v="3"/>
    <x v="23"/>
  </r>
  <r>
    <x v="1462"/>
    <x v="1462"/>
    <s v="A new radio show focused on short fiction produced by Louisville Public Media"/>
    <n v="4000"/>
    <n v="4340.7"/>
    <x v="0"/>
    <x v="0"/>
    <s v="USD"/>
    <x v="1462"/>
    <n v="1363017271"/>
    <b v="1"/>
    <n v="150"/>
    <b v="1"/>
    <s v="publishing/radio &amp; podcasts"/>
    <n v="108.5175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s v="publishing/radio &amp; podcasts"/>
    <n v="147.66666666666666"/>
    <n v="35.44"/>
    <x v="3"/>
    <x v="23"/>
  </r>
  <r>
    <x v="1464"/>
    <x v="1464"/>
    <s v="The Best Science Media on the Web"/>
    <n v="5000"/>
    <n v="8160"/>
    <x v="0"/>
    <x v="0"/>
    <s v="USD"/>
    <x v="1464"/>
    <n v="1358437958"/>
    <b v="1"/>
    <n v="234"/>
    <b v="1"/>
    <s v="publishing/radio &amp; podcasts"/>
    <n v="163.19999999999999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s v="publishing/radio &amp; podcasts"/>
    <n v="456.41449999999998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s v="publishing/radio &amp; podcasts"/>
    <n v="107.87731249999999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s v="USD"/>
    <x v="1467"/>
    <n v="1327518885"/>
    <b v="1"/>
    <n v="600"/>
    <b v="1"/>
    <s v="publishing/radio &amp; podcasts"/>
    <n v="115.08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s v="publishing/radio &amp; podcasts"/>
    <n v="102.36842105263158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s v="publishing/radio &amp; podcasts"/>
    <n v="108.42485875706214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s v="publishing/radio &amp; podcasts"/>
    <n v="125.13333333333334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s v="publishing/radio &amp; podcasts"/>
    <n v="103.840625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s v="publishing/radio &amp; podcasts"/>
    <n v="138.70400000000001"/>
    <n v="103.20238095238095"/>
    <x v="3"/>
    <x v="23"/>
  </r>
  <r>
    <x v="1473"/>
    <x v="1473"/>
    <s v="Public Radio Project"/>
    <n v="1500"/>
    <n v="1807.74"/>
    <x v="0"/>
    <x v="0"/>
    <s v="USD"/>
    <x v="1473"/>
    <n v="1328052639"/>
    <b v="1"/>
    <n v="47"/>
    <b v="1"/>
    <s v="publishing/radio &amp; podcasts"/>
    <n v="120.51600000000001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s v="publishing/radio &amp; podcasts"/>
    <n v="112.26666666666667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s v="publishing/radio &amp; podcasts"/>
    <n v="188.6696666666666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s v="publishing/radio &amp; podcasts"/>
    <n v="661.55466666666666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s v="publishing/radio &amp; podcasts"/>
    <n v="111.31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s v="publishing/radio &amp; podcasts"/>
    <n v="1181.6142199999999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s v="publishing/radio &amp; podcasts"/>
    <n v="137.375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s v="publishing/radio &amp; podcasts"/>
    <n v="117.04040000000001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s v="publishing/fiction"/>
    <n v="2.1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s v="publishing/fiction"/>
    <n v="0.1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s v="publishing/fiction"/>
    <n v="0.7142857142857143"/>
    <n v="25"/>
    <x v="3"/>
    <x v="10"/>
  </r>
  <r>
    <x v="1484"/>
    <x v="1484"/>
    <s v="The mussings of an old wizard"/>
    <n v="2000"/>
    <n v="0"/>
    <x v="2"/>
    <x v="0"/>
    <s v="USD"/>
    <x v="1484"/>
    <n v="1337834963"/>
    <b v="0"/>
    <n v="0"/>
    <b v="0"/>
    <s v="publishing/fiction"/>
    <n v="0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s v="publishing/fiction"/>
    <n v="2.2388059701492535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s v="publishing/fiction"/>
    <n v="0.24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s v="publishing/fiction"/>
    <n v="0"/>
    <e v="#DIV/0!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s v="publishing/fiction"/>
    <n v="2.4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s v="publishing/fiction"/>
    <n v="0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s v="publishing/fiction"/>
    <n v="30.862068965517242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s v="publishing/fiction"/>
    <n v="8.3333333333333321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s v="publishing/fiction"/>
    <n v="0.75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s v="publishing/fiction"/>
    <n v="0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s v="publishing/fiction"/>
    <n v="8.9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x v="1495"/>
    <n v="1311879431"/>
    <b v="0"/>
    <n v="0"/>
    <b v="0"/>
    <s v="publishing/fiction"/>
    <n v="0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s v="publishing/fiction"/>
    <n v="0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s v="publishing/fiction"/>
    <n v="6.6666666666666671E-3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s v="publishing/fiction"/>
    <n v="1.9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s v="publishing/fiction"/>
    <n v="0.25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s v="publishing/fiction"/>
    <n v="25.035714285714285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s v="photography/photobooks"/>
    <n v="166.33076923076925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s v="photography/photobooks"/>
    <n v="101.44545454545455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s v="photography/photobooks"/>
    <n v="107.89146666666667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s v="photography/photobooks"/>
    <n v="277.93846153846158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s v="photography/photobooks"/>
    <n v="103.58125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s v="photography/photobooks"/>
    <n v="111.4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s v="photography/photobooks"/>
    <n v="215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s v="photography/photobooks"/>
    <n v="110.76216216216217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s v="photography/photobooks"/>
    <n v="123.64125714285714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s v="photography/photobooks"/>
    <n v="101.0350000000000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s v="photography/photobooks"/>
    <n v="111.79285714285714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s v="photography/photobooks"/>
    <n v="558.7714285714286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s v="photography/photobooks"/>
    <n v="150.01875000000001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s v="photography/photobooks"/>
    <n v="106.476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s v="photography/photobooks"/>
    <n v="157.18899999999999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s v="photography/photobooks"/>
    <n v="108.65882352941176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s v="photography/photobooks"/>
    <n v="161.97999999999999"/>
    <n v="39.507317073170732"/>
    <x v="8"/>
    <x v="20"/>
  </r>
  <r>
    <x v="1518"/>
    <x v="1518"/>
    <s v="A photobook of Robin Schwartz's ongoing series with her daughter Amelia."/>
    <n v="15000"/>
    <n v="30805"/>
    <x v="0"/>
    <x v="0"/>
    <s v="USD"/>
    <x v="1518"/>
    <n v="1398973252"/>
    <b v="1"/>
    <n v="236"/>
    <b v="1"/>
    <s v="photography/photobooks"/>
    <n v="205.36666666666665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s v="photography/photobooks"/>
    <n v="103.36388888888889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s v="photography/photobooks"/>
    <n v="103.47222222222223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s v="photography/photobooks"/>
    <n v="106.81333333333333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s v="photography/photobooks"/>
    <n v="138.96574712643678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s v="photography/photobooks"/>
    <n v="124.84324324324325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s v="photography/photobooks"/>
    <n v="206.99999999999997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s v="photography/photobooks"/>
    <n v="174.00576923076923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s v="photography/photobooks"/>
    <n v="120.32608695652173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s v="photography/photobooks"/>
    <n v="110.44428571428573"/>
    <n v="55.222142857142863"/>
    <x v="8"/>
    <x v="20"/>
  </r>
  <r>
    <x v="1528"/>
    <x v="1528"/>
    <s v="A book of street photos from around Shibuya that I've made between 2011-2016."/>
    <n v="3000"/>
    <n v="8447"/>
    <x v="0"/>
    <x v="0"/>
    <s v="USD"/>
    <x v="1528"/>
    <n v="1483292122"/>
    <b v="1"/>
    <n v="160"/>
    <b v="1"/>
    <s v="photography/photobooks"/>
    <n v="281.56666666666666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s v="photography/photobooks"/>
    <n v="100.67894736842105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s v="photography/photobooks"/>
    <n v="134.82571428571427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s v="photography/photobooks"/>
    <n v="175.95744680851064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s v="photography/photobooks"/>
    <n v="484.02000000000004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s v="photography/photobooks"/>
    <n v="145.14000000000001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s v="photography/photobooks"/>
    <n v="417.73333333333335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s v="photography/photobooks"/>
    <n v="132.42499999999998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s v="photography/photobooks"/>
    <n v="250.30841666666666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s v="photography/photobooks"/>
    <n v="179.9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s v="photography/photobooks"/>
    <n v="102.62857142857142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s v="photography/photobooks"/>
    <n v="135.98609999999999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s v="photography/photobooks"/>
    <n v="117.86666666666667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s v="photography/nature"/>
    <n v="3.3333333333333333E-2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s v="photography/nature"/>
    <n v="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s v="photography/nature"/>
    <n v="0.44444444444444442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s v="photography/nature"/>
    <n v="0"/>
    <e v="#DIV/0!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s v="photography/nature"/>
    <n v="3.3333333333333333E-2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s v="photography/nature"/>
    <n v="28.9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s v="photography/nature"/>
    <n v="0"/>
    <e v="#DIV/0!"/>
    <x v="8"/>
    <x v="24"/>
  </r>
  <r>
    <x v="1548"/>
    <x v="1548"/>
    <s v="Beauty is in the eye of the beholder and I want to inspire conservation through color."/>
    <n v="700"/>
    <n v="60"/>
    <x v="2"/>
    <x v="0"/>
    <s v="USD"/>
    <x v="1548"/>
    <n v="1444425020"/>
    <b v="0"/>
    <n v="1"/>
    <b v="0"/>
    <s v="photography/nature"/>
    <n v="8.5714285714285712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s v="photography/nature"/>
    <n v="34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s v="photography/nature"/>
    <n v="13.466666666666665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s v="photography/nature"/>
    <n v="0"/>
    <e v="#DIV/0!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s v="photography/nature"/>
    <n v="49.186046511627907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s v="photography/nature"/>
    <n v="0"/>
    <e v="#DIV/0!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s v="photography/nature"/>
    <n v="0"/>
    <e v="#DIV/0!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s v="photography/nature"/>
    <n v="0"/>
    <e v="#DIV/0!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s v="photography/nature"/>
    <n v="45.133333333333333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s v="photography/nature"/>
    <n v="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x v="1557"/>
    <n v="1435656759"/>
    <b v="0"/>
    <n v="3"/>
    <b v="0"/>
    <s v="photography/nature"/>
    <n v="4.666666666666667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s v="photography/nature"/>
    <n v="0.33333333333333337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s v="photography/nature"/>
    <n v="3.7600000000000002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s v="publishing/art books"/>
    <n v="0.67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s v="publishing/art books"/>
    <n v="0"/>
    <e v="#DIV/0!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s v="publishing/art books"/>
    <n v="1.4166666666666665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s v="publishing/art books"/>
    <n v="0.1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s v="publishing/art books"/>
    <n v="2.5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s v="publishing/art books"/>
    <n v="21.25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s v="publishing/art books"/>
    <n v="4.117647058823529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s v="publishing/art books"/>
    <n v="13.639999999999999"/>
    <n v="155"/>
    <x v="3"/>
    <x v="25"/>
  </r>
  <r>
    <x v="1569"/>
    <x v="1569"/>
    <s v="to be removed"/>
    <n v="30000"/>
    <n v="0"/>
    <x v="1"/>
    <x v="0"/>
    <s v="USD"/>
    <x v="1568"/>
    <n v="1366906714"/>
    <b v="0"/>
    <n v="0"/>
    <b v="0"/>
    <s v="publishing/art books"/>
    <n v="0"/>
    <e v="#DIV/0!"/>
    <x v="3"/>
    <x v="25"/>
  </r>
  <r>
    <x v="1570"/>
    <x v="1570"/>
    <s v="A Coloring Book of Breathtaking Beauties_x000a_To Calm the Heart and Soul"/>
    <n v="6000"/>
    <n v="2484"/>
    <x v="1"/>
    <x v="0"/>
    <s v="USD"/>
    <x v="1569"/>
    <n v="1457551882"/>
    <b v="0"/>
    <n v="52"/>
    <b v="0"/>
    <s v="publishing/art books"/>
    <n v="41.4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s v="publishing/art books"/>
    <n v="0.66115702479338845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s v="publishing/art books"/>
    <n v="5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s v="publishing/art books"/>
    <n v="2.4777777777777779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s v="publishing/art books"/>
    <n v="5.0599999999999996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s v="publishing/art books"/>
    <n v="22.91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s v="publishing/art books"/>
    <n v="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s v="publishing/art books"/>
    <n v="0.54999999999999993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s v="publishing/art books"/>
    <n v="10.806536636794938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s v="publishing/art books"/>
    <n v="0.84008400840084008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s v="publishing/art books"/>
    <n v="0"/>
    <e v="#DIV/0!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s v="photography/places"/>
    <n v="0.5"/>
    <n v="5"/>
    <x v="8"/>
    <x v="26"/>
  </r>
  <r>
    <x v="1582"/>
    <x v="1582"/>
    <s v="I create canvas prints of images from in and around New Orleans"/>
    <n v="1000"/>
    <n v="93"/>
    <x v="2"/>
    <x v="0"/>
    <s v="USD"/>
    <x v="1581"/>
    <n v="1440961053"/>
    <b v="0"/>
    <n v="3"/>
    <b v="0"/>
    <s v="photography/places"/>
    <n v="9.3000000000000007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s v="photography/places"/>
    <n v="7.4999999999999997E-2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s v="photography/places"/>
    <n v="0"/>
    <e v="#DIV/0!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s v="photography/places"/>
    <n v="79"/>
    <n v="131.66666666666666"/>
    <x v="8"/>
    <x v="26"/>
  </r>
  <r>
    <x v="1586"/>
    <x v="1586"/>
    <s v="Show the world the beauty that is in all of our back yards!"/>
    <n v="1500"/>
    <n v="0"/>
    <x v="2"/>
    <x v="0"/>
    <s v="USD"/>
    <x v="1585"/>
    <n v="1425609022"/>
    <b v="0"/>
    <n v="0"/>
    <b v="0"/>
    <s v="photography/places"/>
    <n v="0"/>
    <e v="#DIV/0!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s v="photography/places"/>
    <n v="1.3333333333333334E-2"/>
    <n v="1"/>
    <x v="8"/>
    <x v="26"/>
  </r>
  <r>
    <x v="1588"/>
    <x v="1588"/>
    <s v="Southeast Texas as seen through the lens of a cell phone camera"/>
    <n v="516"/>
    <n v="0"/>
    <x v="2"/>
    <x v="0"/>
    <s v="USD"/>
    <x v="1587"/>
    <n v="1420091999"/>
    <b v="0"/>
    <n v="0"/>
    <b v="0"/>
    <s v="photography/places"/>
    <n v="0"/>
    <e v="#DIV/0!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s v="photography/places"/>
    <n v="0"/>
    <e v="#DIV/0!"/>
    <x v="8"/>
    <x v="26"/>
  </r>
  <r>
    <x v="1590"/>
    <x v="1590"/>
    <s v="Discover Italy through photography."/>
    <n v="60000"/>
    <n v="1020"/>
    <x v="2"/>
    <x v="13"/>
    <s v="EUR"/>
    <x v="1589"/>
    <n v="1440448464"/>
    <b v="0"/>
    <n v="2"/>
    <b v="0"/>
    <s v="photography/places"/>
    <n v="1.700000000000000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s v="photography/places"/>
    <n v="29.228571428571428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s v="USD"/>
    <x v="1591"/>
    <n v="1423619085"/>
    <b v="0"/>
    <n v="0"/>
    <b v="0"/>
    <s v="photography/places"/>
    <n v="0"/>
    <e v="#DIV/0!"/>
    <x v="8"/>
    <x v="26"/>
  </r>
  <r>
    <x v="1593"/>
    <x v="1593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s v="photography/places"/>
    <n v="1.3636363636363637E-2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s v="photography/places"/>
    <n v="20.5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s v="photography/places"/>
    <n v="0.27999999999999997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s v="photography/places"/>
    <n v="2.3076923076923079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s v="photography/places"/>
    <n v="0"/>
    <e v="#DIV/0!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s v="photography/places"/>
    <n v="0.125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s v="photography/places"/>
    <n v="0"/>
    <e v="#DIV/0!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s v="photography/places"/>
    <n v="7.3400000000000007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s v="music/rock"/>
    <n v="108.2492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s v="music/rock"/>
    <n v="100.16666666666667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s v="music/rock"/>
    <n v="100.03299999999999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s v="music/rock"/>
    <n v="122.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s v="music/rock"/>
    <n v="100.69333333333334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s v="music/rock"/>
    <n v="101.00412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s v="music/rock"/>
    <n v="145.11000000000001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s v="music/rock"/>
    <n v="101.25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s v="music/rock"/>
    <n v="118.33333333333333"/>
    <n v="443.75"/>
    <x v="4"/>
    <x v="11"/>
  </r>
  <r>
    <x v="1610"/>
    <x v="1610"/>
    <s v="So The Story Goes is the upcoming album from &quot;Just Joe&quot; Altier."/>
    <n v="2000"/>
    <n v="5437"/>
    <x v="0"/>
    <x v="0"/>
    <s v="USD"/>
    <x v="1609"/>
    <n v="1353017510"/>
    <b v="0"/>
    <n v="112"/>
    <b v="1"/>
    <s v="music/rock"/>
    <n v="271.85000000000002"/>
    <n v="48.544642857142854"/>
    <x v="4"/>
    <x v="11"/>
  </r>
  <r>
    <x v="1611"/>
    <x v="1611"/>
    <s v="Skelton-Luns CD/7&quot; No Big Deal."/>
    <n v="800"/>
    <n v="1001"/>
    <x v="0"/>
    <x v="0"/>
    <s v="USD"/>
    <x v="1610"/>
    <n v="1368576032"/>
    <b v="0"/>
    <n v="27"/>
    <b v="1"/>
    <s v="music/rock"/>
    <n v="125.125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s v="music/rock"/>
    <n v="110.00000000000001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s v="music/rock"/>
    <n v="101.49999999999999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s v="music/rock"/>
    <n v="102.69999999999999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s v="music/rock"/>
    <n v="114.12500000000001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s v="music/rock"/>
    <n v="104.2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s v="music/rock"/>
    <n v="145.85714285714286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s v="music/rock"/>
    <n v="105.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s v="music/rock"/>
    <n v="133.33333333333331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x v="1619"/>
    <n v="1361002140"/>
    <b v="0"/>
    <n v="17"/>
    <b v="1"/>
    <s v="music/rock"/>
    <n v="112.99999999999999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s v="music/rock"/>
    <n v="121.2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s v="music/rock"/>
    <n v="101.72463768115942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s v="music/rock"/>
    <n v="101.06666666666666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s v="music/rock"/>
    <n v="1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s v="music/rock"/>
    <n v="155.33333333333331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s v="music/rock"/>
    <n v="101.18750000000001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s v="music/rock"/>
    <n v="117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x v="1627"/>
    <n v="1400175682"/>
    <b v="0"/>
    <n v="88"/>
    <b v="1"/>
    <s v="music/rock"/>
    <n v="100.925"/>
    <n v="45.875"/>
    <x v="4"/>
    <x v="11"/>
  </r>
  <r>
    <x v="1629"/>
    <x v="1629"/>
    <s v="Help Off The Turnpike release new music, and set fire to everything!"/>
    <n v="6000"/>
    <n v="6220"/>
    <x v="0"/>
    <x v="0"/>
    <s v="USD"/>
    <x v="1628"/>
    <n v="1389041333"/>
    <b v="0"/>
    <n v="82"/>
    <b v="1"/>
    <s v="music/rock"/>
    <n v="103.66666666666666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s v="music/rock"/>
    <n v="265.25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s v="music/rock"/>
    <n v="155.91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s v="music/rock"/>
    <n v="101.62500000000001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s v="music/rock"/>
    <n v="100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x v="1633"/>
    <n v="1303706001"/>
    <b v="0"/>
    <n v="32"/>
    <b v="1"/>
    <s v="music/rock"/>
    <n v="100.49999999999999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s v="music/rock"/>
    <n v="125.29999999999998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s v="music/rock"/>
    <n v="103.55555555555556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s v="music/rock"/>
    <n v="103.8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x v="1637"/>
    <n v="1358180968"/>
    <b v="0"/>
    <n v="27"/>
    <b v="1"/>
    <s v="music/rock"/>
    <n v="105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s v="music/rock"/>
    <n v="100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s v="music/rock"/>
    <n v="169.86"/>
    <n v="39.967058823529413"/>
    <x v="4"/>
    <x v="11"/>
  </r>
  <r>
    <x v="1641"/>
    <x v="1641"/>
    <s v="Music Video For Upbeat and Inspiring Song - Run For Your Life"/>
    <n v="2500"/>
    <n v="2535"/>
    <x v="0"/>
    <x v="0"/>
    <s v="USD"/>
    <x v="1640"/>
    <n v="1416406744"/>
    <b v="0"/>
    <n v="26"/>
    <b v="1"/>
    <s v="music/pop"/>
    <n v="101.4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s v="music/pop"/>
    <n v="100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s v="USD"/>
    <x v="1642"/>
    <n v="1345924012"/>
    <b v="0"/>
    <n v="37"/>
    <b v="1"/>
    <s v="music/pop"/>
    <n v="124.70000000000002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s v="music/pop"/>
    <n v="109.5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s v="music/pop"/>
    <n v="110.8000000000000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s v="music/pop"/>
    <n v="110.2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s v="music/pop"/>
    <n v="104.71999999999998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s v="music/pop"/>
    <n v="125.26086956521738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s v="music/pop"/>
    <n v="100.58763157894737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s v="music/pop"/>
    <n v="141.55000000000001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s v="music/pop"/>
    <n v="100.75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s v="music/pop"/>
    <n v="100.66666666666666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s v="music/pop"/>
    <n v="174.2304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s v="music/pop"/>
    <n v="119.90909090909089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s v="music/pop"/>
    <n v="142.86666666666667"/>
    <n v="44.645833333333336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s v="music/pop"/>
    <n v="100.33493333333334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s v="music/pop"/>
    <n v="104.9338000000000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s v="music/pop"/>
    <n v="132.23333333333335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s v="music/pop"/>
    <n v="112.79999999999998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s v="music/pop"/>
    <n v="1253.75"/>
    <n v="27.8611111111111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s v="music/pop"/>
    <n v="102.50632911392405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s v="music/pop"/>
    <n v="102.6375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s v="music/pop"/>
    <n v="1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s v="music/pop"/>
    <n v="122.40879999999999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s v="music/pop"/>
    <n v="119.45714285714286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s v="music/pop"/>
    <n v="160.88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s v="music/pop"/>
    <n v="126.85294117647059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s v="music/pop"/>
    <n v="102.6375"/>
    <n v="70.784482758620683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s v="music/pop"/>
    <n v="139.75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s v="music/pop"/>
    <n v="102.60000000000001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s v="USD"/>
    <x v="1670"/>
    <n v="1467464614"/>
    <b v="0"/>
    <n v="77"/>
    <b v="1"/>
    <s v="music/pop"/>
    <n v="100.67349999999999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s v="music/pop"/>
    <n v="112.94117647058823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s v="music/pop"/>
    <n v="128.09523809523807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s v="music/pop"/>
    <n v="201.7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s v="music/pop"/>
    <n v="137.416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s v="music/pop"/>
    <n v="115.33333333333333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s v="music/pop"/>
    <n v="111.666666666666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s v="music/pop"/>
    <n v="118.39999999999999"/>
    <n v="36.24489795918367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s v="music/pop"/>
    <n v="175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x v="1679"/>
    <n v="1402596667"/>
    <b v="0"/>
    <n v="25"/>
    <b v="1"/>
    <s v="music/pop"/>
    <n v="117.5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s v="music/faith"/>
    <n v="101.42212307692309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s v="music/faith"/>
    <n v="0"/>
    <e v="#DIV/0!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s v="music/faith"/>
    <n v="21.714285714285715"/>
    <n v="76"/>
    <x v="4"/>
    <x v="28"/>
  </r>
  <r>
    <x v="1684"/>
    <x v="1684"/>
    <s v="New Music from Marty Mikles!  A new EP all about God's Goodness &amp; Mercy."/>
    <n v="8000"/>
    <n v="8730"/>
    <x v="3"/>
    <x v="0"/>
    <s v="USD"/>
    <x v="1683"/>
    <n v="1487360041"/>
    <b v="0"/>
    <n v="101"/>
    <b v="0"/>
    <s v="music/faith"/>
    <n v="109.125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s v="music/faith"/>
    <n v="102.85714285714285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s v="music/faith"/>
    <n v="0.36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s v="music/faith"/>
    <n v="31.25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s v="music/faith"/>
    <n v="44.3"/>
    <n v="253.14285714285714"/>
    <x v="4"/>
    <x v="28"/>
  </r>
  <r>
    <x v="1689"/>
    <x v="1689"/>
    <s v="Praising the Living God in the second half of life."/>
    <n v="2400"/>
    <n v="2400"/>
    <x v="3"/>
    <x v="0"/>
    <s v="USD"/>
    <x v="1688"/>
    <n v="1487111830"/>
    <b v="0"/>
    <n v="14"/>
    <b v="0"/>
    <s v="music/faith"/>
    <n v="100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s v="music/faith"/>
    <n v="25.4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s v="music/faith"/>
    <n v="33.473333333333329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s v="music/faith"/>
    <n v="47.8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s v="music/faith"/>
    <n v="9.3333333333333339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s v="music/faith"/>
    <n v="0.05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s v="music/faith"/>
    <n v="11.708333333333334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s v="music/faith"/>
    <n v="0"/>
    <e v="#DIV/0!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s v="music/faith"/>
    <n v="20.208000000000002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s v="music/faith"/>
    <n v="0"/>
    <e v="#DIV/0!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s v="music/faith"/>
    <n v="4.2311459353574925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s v="music/faith"/>
    <n v="26.06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s v="music/faith"/>
    <n v="0.19801980198019803"/>
    <n v="5"/>
    <x v="4"/>
    <x v="28"/>
  </r>
  <r>
    <x v="1702"/>
    <x v="1702"/>
    <s v="I can do all things through christ jesus"/>
    <n v="16500"/>
    <n v="1"/>
    <x v="2"/>
    <x v="0"/>
    <s v="USD"/>
    <x v="1701"/>
    <n v="1425156750"/>
    <b v="0"/>
    <n v="1"/>
    <b v="0"/>
    <s v="music/faith"/>
    <n v="6.0606060606060606E-3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s v="music/faith"/>
    <n v="1.02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s v="music/faith"/>
    <n v="65.100000000000009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s v="music/faith"/>
    <n v="0"/>
    <e v="#DIV/0!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s v="music/faith"/>
    <n v="0"/>
    <e v="#DIV/0!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s v="music/faith"/>
    <n v="9.74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s v="music/faith"/>
    <n v="0"/>
    <e v="#DIV/0!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s v="music/faith"/>
    <n v="4.8571428571428568"/>
    <n v="21.25"/>
    <x v="4"/>
    <x v="28"/>
  </r>
  <r>
    <x v="1710"/>
    <x v="1710"/>
    <s v="We want to create a gospel live album which has never been produced before."/>
    <n v="5000"/>
    <n v="34"/>
    <x v="2"/>
    <x v="12"/>
    <s v="EUR"/>
    <x v="1709"/>
    <n v="1449151888"/>
    <b v="0"/>
    <n v="1"/>
    <b v="0"/>
    <s v="music/faith"/>
    <n v="0.67999999999999994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s v="music/faith"/>
    <n v="10.5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s v="music/faith"/>
    <n v="0"/>
    <e v="#DIV/0!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s v="music/faith"/>
    <n v="1.6666666666666667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s v="music/faith"/>
    <n v="7.8680000000000003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s v="music/faith"/>
    <n v="0.22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s v="music/faith"/>
    <n v="7.5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s v="music/faith"/>
    <n v="42.725880551301685"/>
    <n v="34.024390243902438"/>
    <x v="4"/>
    <x v="28"/>
  </r>
  <r>
    <x v="1718"/>
    <x v="1718"/>
    <s v="A melody for the galaxy."/>
    <n v="35000"/>
    <n v="75"/>
    <x v="2"/>
    <x v="0"/>
    <s v="USD"/>
    <x v="1717"/>
    <n v="1459435149"/>
    <b v="0"/>
    <n v="2"/>
    <b v="0"/>
    <s v="music/faith"/>
    <n v="0.2142857142857143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s v="music/faith"/>
    <n v="0.87500000000000011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s v="music/faith"/>
    <n v="5.625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s v="music/faith"/>
    <n v="0"/>
    <e v="#DIV/0!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s v="music/faith"/>
    <n v="3.4722222222222224E-2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s v="music/faith"/>
    <n v="6.5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s v="music/faith"/>
    <n v="0.58333333333333337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s v="music/faith"/>
    <n v="10.181818181818182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s v="USD"/>
    <x v="1725"/>
    <n v="1401401064"/>
    <b v="0"/>
    <n v="16"/>
    <b v="0"/>
    <s v="music/faith"/>
    <n v="33.784615384615385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s v="music/faith"/>
    <n v="3.3333333333333333E-2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s v="music/faith"/>
    <n v="68.400000000000006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s v="music/faith"/>
    <n v="0"/>
    <e v="#DIV/0!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s v="music/faith"/>
    <n v="0"/>
    <e v="#DIV/0!"/>
    <x v="4"/>
    <x v="28"/>
  </r>
  <r>
    <x v="1731"/>
    <x v="1731"/>
    <s v="We are a Christin Worship band looking to midwest tour. God Bless!"/>
    <n v="1000"/>
    <n v="0"/>
    <x v="2"/>
    <x v="0"/>
    <s v="USD"/>
    <x v="1730"/>
    <n v="1432849552"/>
    <b v="0"/>
    <n v="0"/>
    <b v="0"/>
    <s v="music/faith"/>
    <n v="0"/>
    <e v="#DIV/0!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s v="music/faith"/>
    <n v="0"/>
    <e v="#DIV/0!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s v="music/faith"/>
    <n v="0"/>
    <e v="#DIV/0!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s v="music/faith"/>
    <n v="2.2222222222222223E-2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s v="music/faith"/>
    <n v="11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s v="music/faith"/>
    <n v="0.73333333333333328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s v="music/faith"/>
    <n v="21.25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s v="USD"/>
    <x v="1737"/>
    <n v="1409691542"/>
    <b v="0"/>
    <n v="1"/>
    <b v="0"/>
    <s v="music/faith"/>
    <n v="0.4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s v="music/faith"/>
    <n v="0.1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s v="music/faith"/>
    <n v="0"/>
    <e v="#DIV/0!"/>
    <x v="4"/>
    <x v="28"/>
  </r>
  <r>
    <x v="1741"/>
    <x v="1741"/>
    <s v="A photo journal documenting my experiences and travels across New Zealand"/>
    <n v="1200"/>
    <n v="1330"/>
    <x v="0"/>
    <x v="1"/>
    <s v="GBP"/>
    <x v="1740"/>
    <n v="1430060671"/>
    <b v="0"/>
    <n v="52"/>
    <b v="1"/>
    <s v="photography/photobooks"/>
    <n v="110.83333333333334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s v="photography/photobooks"/>
    <n v="108.74999999999999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s v="photography/photobooks"/>
    <n v="100.4166666666666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s v="photography/photobooks"/>
    <n v="118.45454545454545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s v="photography/photobooks"/>
    <n v="114.01428571428571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s v="photography/photobooks"/>
    <n v="148.10000000000002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s v="photography/photobooks"/>
    <n v="104.95555555555556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s v="photography/photobooks"/>
    <n v="129.94800000000001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s v="photography/photobooks"/>
    <n v="123.48756218905473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s v="photography/photobooks"/>
    <n v="201.62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s v="USD"/>
    <x v="1750"/>
    <n v="1424198723"/>
    <b v="0"/>
    <n v="61"/>
    <b v="1"/>
    <s v="photography/photobooks"/>
    <n v="102.89999999999999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s v="photography/photobooks"/>
    <n v="260.16666666666663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s v="photography/photobooks"/>
    <n v="108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s v="photography/photobooks"/>
    <n v="110.52941176470587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s v="photography/photobooks"/>
    <n v="120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s v="photography/photobooks"/>
    <n v="102.82909090909091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s v="photography/photobooks"/>
    <n v="115.9999999999999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s v="photography/photobooks"/>
    <n v="114.7"/>
    <n v="42.481481481481481"/>
    <x v="8"/>
    <x v="20"/>
  </r>
  <r>
    <x v="1759"/>
    <x v="1759"/>
    <s v="Death Valley will be the first photo book of Andi State"/>
    <n v="5000"/>
    <n v="5330"/>
    <x v="0"/>
    <x v="0"/>
    <s v="USD"/>
    <x v="1758"/>
    <n v="1425585229"/>
    <b v="0"/>
    <n v="49"/>
    <b v="1"/>
    <s v="photography/photobooks"/>
    <n v="106.60000000000001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s v="photography/photobooks"/>
    <n v="165.44"/>
    <n v="81.098039215686271"/>
    <x v="8"/>
    <x v="20"/>
  </r>
  <r>
    <x v="1761"/>
    <x v="1761"/>
    <s v="A hardcover photobook telling the naked truth of a young photographers journey."/>
    <n v="100"/>
    <n v="155"/>
    <x v="0"/>
    <x v="1"/>
    <s v="GBP"/>
    <x v="1760"/>
    <n v="1437745060"/>
    <b v="0"/>
    <n v="3"/>
    <b v="1"/>
    <s v="photography/photobooks"/>
    <n v="155"/>
    <n v="51.666666666666664"/>
    <x v="8"/>
    <x v="20"/>
  </r>
  <r>
    <x v="1762"/>
    <x v="1762"/>
    <s v="Project rewards $25 gets you 190+ digital images"/>
    <n v="100"/>
    <n v="885"/>
    <x v="0"/>
    <x v="0"/>
    <s v="USD"/>
    <x v="1761"/>
    <n v="1455147245"/>
    <b v="0"/>
    <n v="25"/>
    <b v="1"/>
    <s v="photography/photobooks"/>
    <n v="8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s v="photography/photobooks"/>
    <n v="101.90833333333333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s v="photography/photobooks"/>
    <n v="19.600000000000001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s v="photography/photobooks"/>
    <n v="59.467839999999995"/>
    <n v="72.16970873786407"/>
    <x v="8"/>
    <x v="20"/>
  </r>
  <r>
    <x v="1766"/>
    <x v="1766"/>
    <s v="I want to create a beautiful book which documents the Melbourne music scene."/>
    <n v="1500"/>
    <n v="0"/>
    <x v="2"/>
    <x v="2"/>
    <s v="AUD"/>
    <x v="1765"/>
    <n v="1407184688"/>
    <b v="1"/>
    <n v="0"/>
    <b v="0"/>
    <s v="photography/photobooks"/>
    <n v="0"/>
    <e v="#DIV/0!"/>
    <x v="8"/>
    <x v="20"/>
  </r>
  <r>
    <x v="1767"/>
    <x v="1767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s v="photography/photobooks"/>
    <n v="45.72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s v="photography/photobooks"/>
    <n v="3.74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s v="photography/photobooks"/>
    <n v="2.7025000000000001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s v="photography/photobooks"/>
    <n v="56.51428571428572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s v="photography/photobooks"/>
    <n v="21.30952380952381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s v="photography/photobooks"/>
    <n v="15.6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s v="photography/photobooks"/>
    <n v="6.2566666666666677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s v="photography/photobooks"/>
    <n v="45.92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s v="photography/photobooks"/>
    <n v="65.101538461538468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s v="photography/photobooks"/>
    <n v="6.7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s v="photography/photobooks"/>
    <n v="13.5625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s v="photography/photobooks"/>
    <n v="1.9900000000000002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s v="photography/photobooks"/>
    <n v="36.236363636363642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s v="photography/photobooks"/>
    <n v="39.743333333333339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s v="photography/photobooks"/>
    <n v="25.763636363636365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s v="photography/photobooks"/>
    <n v="15.491428571428573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s v="photography/photobooks"/>
    <n v="23.692499999999999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s v="photography/photobooks"/>
    <n v="39.76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s v="photography/photobooks"/>
    <n v="20.220833333333331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s v="photography/photobooks"/>
    <n v="47.631578947368418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s v="photography/photobooks"/>
    <n v="15.329999999999998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s v="photography/photobooks"/>
    <n v="1.3818181818181818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s v="photography/photobooks"/>
    <n v="0.5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s v="photography/photobooks"/>
    <n v="4.957575757575758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s v="photography/photobooks"/>
    <n v="3.5666666666666664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s v="photography/photobooks"/>
    <n v="61.124000000000002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s v="photography/photobooks"/>
    <n v="1.3333333333333335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s v="photography/photobooks"/>
    <n v="11.077777777777778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s v="photography/photobooks"/>
    <n v="38.735714285714288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s v="photography/photobooks"/>
    <n v="22.05263157894737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s v="photography/photobooks"/>
    <n v="67.55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s v="photography/photobooks"/>
    <n v="13.637499999999999"/>
    <n v="58.972972972972975"/>
    <x v="8"/>
    <x v="20"/>
  </r>
  <r>
    <x v="1799"/>
    <x v="1799"/>
    <s v="The UnDiscovered Image, a monthly publication dedicated to photographers."/>
    <n v="4000"/>
    <n v="69.83"/>
    <x v="2"/>
    <x v="1"/>
    <s v="GBP"/>
    <x v="1798"/>
    <n v="1414008808"/>
    <b v="1"/>
    <n v="6"/>
    <b v="0"/>
    <s v="photography/photobooks"/>
    <n v="1.7457500000000001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s v="photography/photobooks"/>
    <n v="20.44963251188932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s v="photography/photobooks"/>
    <n v="13.852941176470587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s v="photography/photobooks"/>
    <n v="48.48571428571428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s v="photography/photobooks"/>
    <n v="30.8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s v="photography/photobooks"/>
    <n v="35.174193548387095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s v="photography/photobooks"/>
    <n v="36.404444444444444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s v="photography/photobooks"/>
    <n v="2.9550000000000001"/>
    <n v="73.875"/>
    <x v="8"/>
    <x v="20"/>
  </r>
  <r>
    <x v="1807"/>
    <x v="1807"/>
    <s v="I want to explore alternative cultures and lifestyles in America."/>
    <n v="5000"/>
    <n v="553"/>
    <x v="2"/>
    <x v="0"/>
    <s v="USD"/>
    <x v="1806"/>
    <n v="1409276313"/>
    <b v="1"/>
    <n v="8"/>
    <b v="0"/>
    <s v="photography/photobooks"/>
    <n v="11.06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s v="photography/photobooks"/>
    <n v="41.407142857142858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s v="photography/photobooks"/>
    <n v="10.857142857142858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s v="photography/photobooks"/>
    <n v="3.3333333333333335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s v="photography/photobooks"/>
    <n v="7.407407407407407E-2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s v="photography/photobooks"/>
    <n v="13.307692307692307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s v="photography/photobooks"/>
    <n v="0"/>
    <e v="#DIV/0!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s v="photography/photobooks"/>
    <n v="49.183333333333337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s v="photography/photobooks"/>
    <n v="0"/>
    <e v="#DIV/0!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s v="photography/photobooks"/>
    <n v="2.036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s v="photography/photobooks"/>
    <n v="52.327777777777776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s v="photography/photobooks"/>
    <n v="0"/>
    <e v="#DIV/0!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s v="photography/photobooks"/>
    <n v="2.083333333333333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s v="photography/photobooks"/>
    <n v="6.565384615384616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s v="music/rock"/>
    <n v="134.88999999999999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x v="1821"/>
    <n v="1388084862"/>
    <b v="0"/>
    <n v="11"/>
    <b v="1"/>
    <s v="music/rock"/>
    <n v="100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s v="music/rock"/>
    <n v="115.85714285714286"/>
    <n v="24.575757575757574"/>
    <x v="4"/>
    <x v="11"/>
  </r>
  <r>
    <x v="1824"/>
    <x v="1824"/>
    <s v="cd fund raiser"/>
    <n v="3000"/>
    <n v="3002"/>
    <x v="0"/>
    <x v="0"/>
    <s v="USD"/>
    <x v="1823"/>
    <n v="1387403967"/>
    <b v="0"/>
    <n v="40"/>
    <b v="1"/>
    <s v="music/rock"/>
    <n v="100.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s v="music/rock"/>
    <n v="105.05"/>
    <n v="42.02"/>
    <x v="4"/>
    <x v="11"/>
  </r>
  <r>
    <x v="1826"/>
    <x v="1826"/>
    <s v="Hear your favorite Bear Ghost in eargasmic quality!"/>
    <n v="2000"/>
    <n v="2020"/>
    <x v="0"/>
    <x v="0"/>
    <s v="USD"/>
    <x v="1825"/>
    <n v="1390083017"/>
    <b v="0"/>
    <n v="38"/>
    <b v="1"/>
    <s v="music/rock"/>
    <n v="1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s v="music/rock"/>
    <n v="100.662500000000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s v="music/rock"/>
    <n v="100.16000000000001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s v="music/rock"/>
    <n v="166.68333333333334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s v="music/rock"/>
    <n v="101.53333333333335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s v="music/rock"/>
    <n v="10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s v="music/rock"/>
    <n v="142.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s v="music/rock"/>
    <n v="262.5"/>
    <n v="42"/>
    <x v="4"/>
    <x v="11"/>
  </r>
  <r>
    <x v="1834"/>
    <x v="1834"/>
    <s v="Help us fund our first tour and promote our new EP!"/>
    <n v="10000"/>
    <n v="11805"/>
    <x v="0"/>
    <x v="0"/>
    <s v="USD"/>
    <x v="1833"/>
    <n v="1418684895"/>
    <b v="0"/>
    <n v="90"/>
    <b v="1"/>
    <s v="music/rock"/>
    <n v="118.05000000000001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s v="music/rock"/>
    <n v="104"/>
    <n v="47.272727272727273"/>
    <x v="4"/>
    <x v="11"/>
  </r>
  <r>
    <x v="1836"/>
    <x v="1836"/>
    <s v="Help fund our 2013 Sound &amp; Lighting Touring rig!"/>
    <n v="5000"/>
    <n v="10017"/>
    <x v="0"/>
    <x v="0"/>
    <s v="USD"/>
    <x v="1835"/>
    <n v="1359660329"/>
    <b v="0"/>
    <n v="55"/>
    <b v="1"/>
    <s v="music/rock"/>
    <n v="200.34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s v="music/rock"/>
    <n v="306.83333333333331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s v="music/rock"/>
    <n v="100.149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s v="music/rock"/>
    <n v="205.29999999999998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s v="music/rock"/>
    <n v="108.88888888888889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x v="1840"/>
    <n v="1397679445"/>
    <b v="0"/>
    <n v="40"/>
    <b v="1"/>
    <s v="music/rock"/>
    <n v="101.75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s v="music/rock"/>
    <n v="125.25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s v="music/rock"/>
    <n v="124.006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s v="music/rock"/>
    <n v="101.4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s v="music/rock"/>
    <n v="100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s v="music/rock"/>
    <n v="137.92666666666668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s v="music/rock"/>
    <n v="120.88000000000001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s v="music/rock"/>
    <n v="107.36666666666667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x v="1848"/>
    <n v="1347913059"/>
    <b v="0"/>
    <n v="8"/>
    <b v="1"/>
    <s v="music/rock"/>
    <n v="100.33333333333334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s v="music/rock"/>
    <n v="101.52222222222223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s v="music/rock"/>
    <n v="100.07692307692308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s v="music/rock"/>
    <n v="116.96666666666667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s v="music/rock"/>
    <n v="101.875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s v="music/rock"/>
    <n v="102.12366666666665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s v="music/rock"/>
    <n v="154.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s v="music/rock"/>
    <n v="101.25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s v="music/rock"/>
    <n v="100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s v="music/rock"/>
    <n v="108.74800874800874"/>
    <n v="40.547315436241611"/>
    <x v="4"/>
    <x v="11"/>
  </r>
  <r>
    <x v="1859"/>
    <x v="1859"/>
    <s v="Queen Kwong is going ON TOUR to London and Paris!"/>
    <n v="3000"/>
    <n v="3955"/>
    <x v="0"/>
    <x v="0"/>
    <s v="USD"/>
    <x v="1858"/>
    <n v="1314124129"/>
    <b v="0"/>
    <n v="56"/>
    <b v="1"/>
    <s v="music/rock"/>
    <n v="131.83333333333334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s v="music/rock"/>
    <n v="133.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s v="games/mobile games"/>
    <n v="0"/>
    <e v="#DIV/0!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s v="games/mobile games"/>
    <n v="8.0833333333333321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s v="games/mobile games"/>
    <n v="0.4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s v="games/mobile games"/>
    <n v="42.892307692307689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s v="games/mobile games"/>
    <n v="3.6363636363636364E-3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s v="games/mobile games"/>
    <n v="0.5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s v="games/mobile games"/>
    <n v="0.05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s v="games/mobile games"/>
    <n v="4.8680000000000003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s v="games/mobile games"/>
    <n v="0"/>
    <e v="#DIV/0!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s v="games/mobile games"/>
    <n v="10.314285714285715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s v="games/mobile games"/>
    <n v="71.784615384615378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s v="games/mobile games"/>
    <n v="1.06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s v="games/mobile games"/>
    <n v="0.44999999999999996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s v="games/mobile games"/>
    <n v="1.6250000000000001E-2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s v="games/mobile games"/>
    <n v="0.51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s v="games/mobile games"/>
    <n v="0"/>
    <e v="#DIV/0!"/>
    <x v="6"/>
    <x v="18"/>
  </r>
  <r>
    <x v="1877"/>
    <x v="1877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s v="games/mobile games"/>
    <n v="0"/>
    <e v="#DIV/0!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s v="games/mobile games"/>
    <n v="0"/>
    <e v="#DIV/0!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s v="games/mobile games"/>
    <n v="0.12"/>
    <n v="3"/>
    <x v="6"/>
    <x v="18"/>
  </r>
  <r>
    <x v="1880"/>
    <x v="1880"/>
    <s v="Sim Betting Football is the only football (soccer) betting simulation  game."/>
    <n v="5000"/>
    <n v="1004"/>
    <x v="2"/>
    <x v="1"/>
    <s v="GBP"/>
    <x v="1879"/>
    <n v="1456839380"/>
    <b v="0"/>
    <n v="24"/>
    <b v="0"/>
    <s v="games/mobile games"/>
    <n v="20.080000000000002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s v="music/indie rock"/>
    <n v="172.68449999999999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s v="music/indie rock"/>
    <n v="100.8955223880597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s v="music/indie rock"/>
    <n v="104.8048048048048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s v="music/indie rock"/>
    <n v="135.1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s v="music/indie rock"/>
    <n v="116.32786885245903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s v="music/indie rock"/>
    <n v="102.08333333333333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s v="music/indie rock"/>
    <n v="111.16666666666666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s v="music/indie rock"/>
    <n v="166.08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s v="music/indie rock"/>
    <n v="106.60000000000001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s v="music/indie rock"/>
    <n v="144.58441666666667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s v="music/indie rock"/>
    <n v="105.55000000000001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s v="music/indie rock"/>
    <n v="136.60000000000002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s v="music/indie rock"/>
    <n v="104"/>
    <n v="57.777777777777779"/>
    <x v="4"/>
    <x v="14"/>
  </r>
  <r>
    <x v="1894"/>
    <x v="1894"/>
    <s v="Im trying to raise $1000 for a 3 song EP in a studio!"/>
    <n v="1000"/>
    <n v="1145"/>
    <x v="0"/>
    <x v="0"/>
    <s v="USD"/>
    <x v="1893"/>
    <n v="1326404583"/>
    <b v="0"/>
    <n v="20"/>
    <b v="1"/>
    <s v="music/indie rock"/>
    <n v="114.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s v="music/indie rock"/>
    <n v="101.71957671957672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s v="music/indie rock"/>
    <n v="123.94678492239468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s v="music/indie rock"/>
    <n v="102.45669291338582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s v="music/indie rock"/>
    <n v="144.5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s v="music/indie rock"/>
    <n v="133.33333333333331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s v="music/indie rock"/>
    <n v="109.3644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s v="technology/gadgets"/>
    <n v="2.6969696969696968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s v="technology/gadgets"/>
    <n v="1.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s v="technology/gadgets"/>
    <n v="46.6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s v="technology/gadgets"/>
    <n v="0.1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s v="technology/gadgets"/>
    <n v="0.16800000000000001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s v="technology/gadgets"/>
    <n v="42.76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s v="technology/gadgets"/>
    <n v="0.28333333333333333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s v="technology/gadgets"/>
    <n v="1.7319999999999998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s v="technology/gadgets"/>
    <n v="14.111428571428572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s v="technology/gadgets"/>
    <n v="39.395294117647055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s v="technology/gadgets"/>
    <n v="2.3529411764705882E-2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s v="technology/gadgets"/>
    <n v="59.3"/>
    <n v="70.595238095238102"/>
    <x v="2"/>
    <x v="29"/>
  </r>
  <r>
    <x v="1913"/>
    <x v="1913"/>
    <s v="Tibio is a revolutionary new product designed to solve an age old problem."/>
    <n v="48000"/>
    <n v="637"/>
    <x v="2"/>
    <x v="1"/>
    <s v="GBP"/>
    <x v="1912"/>
    <n v="1410178578"/>
    <b v="0"/>
    <n v="26"/>
    <b v="0"/>
    <s v="technology/gadgets"/>
    <n v="1.3270833333333334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s v="technology/gadgets"/>
    <n v="9.0090090090090094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s v="technology/gadgets"/>
    <n v="1.6"/>
    <n v="2"/>
    <x v="2"/>
    <x v="29"/>
  </r>
  <r>
    <x v="1916"/>
    <x v="1916"/>
    <s v="The Paint Can Holder Makes Painting Easier and Safer on Extension Ladders."/>
    <n v="20000"/>
    <n v="102"/>
    <x v="2"/>
    <x v="0"/>
    <s v="USD"/>
    <x v="1915"/>
    <n v="1476378775"/>
    <b v="0"/>
    <n v="6"/>
    <b v="0"/>
    <s v="technology/gadgets"/>
    <n v="0.51"/>
    <n v="17"/>
    <x v="2"/>
    <x v="29"/>
  </r>
  <r>
    <x v="1917"/>
    <x v="1917"/>
    <s v="Let's build a legendary brand altogether"/>
    <n v="390000"/>
    <n v="205025"/>
    <x v="2"/>
    <x v="7"/>
    <s v="HKD"/>
    <x v="1916"/>
    <n v="1484116133"/>
    <b v="0"/>
    <n v="70"/>
    <b v="0"/>
    <s v="technology/gadgets"/>
    <n v="52.570512820512818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s v="technology/gadgets"/>
    <n v="1.04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s v="technology/gadgets"/>
    <n v="47.4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s v="technology/gadgets"/>
    <n v="43.03"/>
    <n v="40.980952380952381"/>
    <x v="2"/>
    <x v="29"/>
  </r>
  <r>
    <x v="1921"/>
    <x v="1921"/>
    <s v="The Fine Spirits are making an album, but we need your help!"/>
    <n v="1500"/>
    <n v="2052"/>
    <x v="0"/>
    <x v="0"/>
    <s v="USD"/>
    <x v="1920"/>
    <n v="1339651143"/>
    <b v="0"/>
    <n v="38"/>
    <b v="1"/>
    <s v="music/indie rock"/>
    <n v="136.80000000000001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s v="music/indie rock"/>
    <n v="115.55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s v="music/indie rock"/>
    <n v="240.79999999999998"/>
    <n v="23.15384615384615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s v="music/indie rock"/>
    <n v="114.39999999999999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s v="music/indie rock"/>
    <n v="110.33333333333333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s v="music/indie rock"/>
    <n v="195.37933333333334"/>
    <n v="27.3896261682243"/>
    <x v="4"/>
    <x v="14"/>
  </r>
  <r>
    <x v="1927"/>
    <x v="1927"/>
    <s v="Hampshire is headed to GBS Detroit."/>
    <n v="600"/>
    <n v="620"/>
    <x v="0"/>
    <x v="0"/>
    <s v="USD"/>
    <x v="1926"/>
    <n v="1329856839"/>
    <b v="0"/>
    <n v="11"/>
    <b v="1"/>
    <s v="music/indie rock"/>
    <n v="103.33333333333334"/>
    <n v="56.363636363636367"/>
    <x v="4"/>
    <x v="14"/>
  </r>
  <r>
    <x v="1928"/>
    <x v="1928"/>
    <s v="Help us master and release our debut album &quot;The Kaleidoscope Dawn&quot;"/>
    <n v="2550"/>
    <n v="2630"/>
    <x v="0"/>
    <x v="0"/>
    <s v="USD"/>
    <x v="1927"/>
    <n v="1365348794"/>
    <b v="0"/>
    <n v="34"/>
    <b v="1"/>
    <s v="music/indie rock"/>
    <n v="103.1372549019608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s v="music/indie rock"/>
    <n v="100.3125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x v="1929"/>
    <n v="1368019482"/>
    <b v="0"/>
    <n v="26"/>
    <b v="1"/>
    <s v="music/indie rock"/>
    <n v="127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s v="music/indie rock"/>
    <n v="120.601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s v="music/indie rock"/>
    <n v="106.99047619047619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s v="music/indie rock"/>
    <n v="172.43333333333334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s v="music/indie rock"/>
    <n v="123.61999999999999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s v="music/indie rock"/>
    <n v="108.4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s v="music/indie rock"/>
    <n v="116.52013333333333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s v="music/indie rock"/>
    <n v="187.245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s v="music/indie rock"/>
    <n v="115.93333333333334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s v="music/indie rock"/>
    <n v="110.7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s v="music/indie rock"/>
    <n v="170.92307692307693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s v="technology/hardware"/>
    <n v="126.11835600000001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s v="technology/hardware"/>
    <n v="138.44033333333334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s v="technology/hardware"/>
    <n v="1705.2499999999998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s v="technology/hardware"/>
    <n v="788.05550000000005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s v="technology/hardware"/>
    <n v="348.01799999999997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s v="technology/hardware"/>
    <n v="149.7466666666666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s v="technology/hardware"/>
    <n v="100.63375000000001"/>
    <n v="35.003043478260871"/>
    <x v="2"/>
    <x v="30"/>
  </r>
  <r>
    <x v="1948"/>
    <x v="1948"/>
    <s v="10 times more powerful than Raspberry Pi 3, x86 64-bit architecture"/>
    <n v="100000"/>
    <n v="800211"/>
    <x v="0"/>
    <x v="0"/>
    <s v="USD"/>
    <x v="1947"/>
    <n v="1460557809"/>
    <b v="1"/>
    <n v="4245"/>
    <b v="1"/>
    <s v="technology/hardware"/>
    <n v="800.21100000000001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s v="technology/hardware"/>
    <n v="106.00260000000002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s v="technology/hardware"/>
    <n v="200.51866666666669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s v="technology/hardware"/>
    <n v="212.44399999999999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s v="technology/hardware"/>
    <n v="198.47237142857145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s v="technology/hardware"/>
    <n v="225.94666666666666"/>
    <n v="230.55782312925169"/>
    <x v="2"/>
    <x v="30"/>
  </r>
  <r>
    <x v="1954"/>
    <x v="1954"/>
    <s v="The First Home Battery System You Simply Plug in to Install"/>
    <n v="50000"/>
    <n v="349474"/>
    <x v="0"/>
    <x v="0"/>
    <s v="USD"/>
    <x v="1953"/>
    <n v="1453730176"/>
    <b v="1"/>
    <n v="415"/>
    <b v="1"/>
    <s v="technology/hardware"/>
    <n v="698.94800000000009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s v="technology/hardware"/>
    <n v="398.59528571428569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s v="technology/hardware"/>
    <n v="294.0333333333333"/>
    <n v="483.34246575342468"/>
    <x v="2"/>
    <x v="30"/>
  </r>
  <r>
    <x v="1957"/>
    <x v="1957"/>
    <s v="An open hardware platform for the best microcontroller in the world."/>
    <n v="30000"/>
    <n v="50251.41"/>
    <x v="0"/>
    <x v="0"/>
    <s v="USD"/>
    <x v="1956"/>
    <n v="1348712513"/>
    <b v="1"/>
    <n v="660"/>
    <b v="1"/>
    <s v="technology/hardware"/>
    <n v="167.50470000000001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s v="technology/hardware"/>
    <n v="1435.5717142857143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s v="technology/hardware"/>
    <n v="156.73439999999999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s v="technology/hardware"/>
    <n v="117.90285714285716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s v="technology/hardware"/>
    <n v="1105.3811999999998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s v="technology/hardware"/>
    <n v="192.92499999999998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s v="technology/hardware"/>
    <n v="126.8842105263158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s v="technology/hardware"/>
    <n v="259.57748878923763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s v="technology/hardware"/>
    <n v="262.27999999999997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s v="technology/hardware"/>
    <n v="206.74309000000002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s v="technology/hardware"/>
    <n v="370.13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s v="technology/hardware"/>
    <n v="284.96600000000001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s v="technology/hardware"/>
    <n v="579.08000000000004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s v="technology/hardware"/>
    <n v="1131.8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s v="technology/hardware"/>
    <n v="263.02771750000005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s v="technology/hardware"/>
    <n v="674.48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s v="technology/hardware"/>
    <n v="256.83081313131316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s v="technology/hardware"/>
    <n v="375.49599999999998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s v="technology/hardware"/>
    <n v="208.70837499999996"/>
    <n v="131.98948616600788"/>
    <x v="2"/>
    <x v="30"/>
  </r>
  <r>
    <x v="1976"/>
    <x v="1976"/>
    <s v="Can you help us make an ultra bright white one a reality?"/>
    <n v="4000"/>
    <n v="13864"/>
    <x v="0"/>
    <x v="1"/>
    <s v="GBP"/>
    <x v="1975"/>
    <n v="1371159325"/>
    <b v="1"/>
    <n v="473"/>
    <b v="1"/>
    <s v="technology/hardware"/>
    <n v="346.6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s v="technology/hardware"/>
    <n v="402.33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s v="technology/hardware"/>
    <n v="1026.8451399999999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s v="technology/hardware"/>
    <n v="114.901155"/>
    <n v="282.65966789667897"/>
    <x v="2"/>
    <x v="30"/>
  </r>
  <r>
    <x v="1980"/>
    <x v="1980"/>
    <s v="Multi-power charging that is smarter, stylish and designed for you."/>
    <n v="50000"/>
    <n v="177412.01"/>
    <x v="0"/>
    <x v="12"/>
    <s v="EUR"/>
    <x v="1979"/>
    <n v="1456232462"/>
    <b v="1"/>
    <n v="1945"/>
    <b v="1"/>
    <s v="technology/hardware"/>
    <n v="354.82402000000002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s v="photography/people"/>
    <n v="5.08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s v="photography/people"/>
    <n v="0"/>
    <e v="#DIV/0!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s v="photography/people"/>
    <n v="4.3"/>
    <n v="88.68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s v="photography/people"/>
    <n v="21.146666666666665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s v="photography/people"/>
    <n v="3.1875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s v="photography/people"/>
    <n v="0.05"/>
    <n v="1"/>
    <x v="8"/>
    <x v="31"/>
  </r>
  <r>
    <x v="1987"/>
    <x v="1987"/>
    <s v="A collection of images that depicts the beauty and diversity within Ethiopia"/>
    <n v="5500"/>
    <n v="2336"/>
    <x v="2"/>
    <x v="1"/>
    <s v="GBP"/>
    <x v="1986"/>
    <n v="1422631276"/>
    <b v="0"/>
    <n v="28"/>
    <b v="0"/>
    <s v="photography/people"/>
    <n v="42.472727272727276"/>
    <n v="83.428571428571431"/>
    <x v="8"/>
    <x v="31"/>
  </r>
  <r>
    <x v="1988"/>
    <x v="1988"/>
    <s v="Expressing art in an image!"/>
    <n v="6000"/>
    <n v="25"/>
    <x v="2"/>
    <x v="0"/>
    <s v="USD"/>
    <x v="1987"/>
    <n v="1437502742"/>
    <b v="0"/>
    <n v="1"/>
    <b v="0"/>
    <s v="photography/people"/>
    <n v="0.41666666666666669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s v="photography/people"/>
    <n v="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s v="photography/people"/>
    <n v="16.966666666666665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s v="photography/people"/>
    <n v="7.0000000000000009"/>
    <n v="46.666666666666664"/>
    <x v="8"/>
    <x v="31"/>
  </r>
  <r>
    <x v="1992"/>
    <x v="1992"/>
    <s v="A complete revamp of all the Disney Princes &amp; Princesses!"/>
    <n v="1500"/>
    <n v="2"/>
    <x v="2"/>
    <x v="0"/>
    <s v="USD"/>
    <x v="1991"/>
    <n v="1421637991"/>
    <b v="0"/>
    <n v="2"/>
    <b v="0"/>
    <s v="photography/people"/>
    <n v="0.13333333333333333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s v="photography/people"/>
    <n v="0"/>
    <e v="#DIV/0!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s v="photography/people"/>
    <n v="0"/>
    <e v="#DIV/0!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s v="photography/people"/>
    <n v="7.8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s v="photography/people"/>
    <n v="0"/>
    <e v="#DIV/0!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s v="photography/people"/>
    <n v="0"/>
    <e v="#DIV/0!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s v="photography/people"/>
    <n v="26.200000000000003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s v="photography/people"/>
    <n v="0.76129032258064511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s v="photography/people"/>
    <n v="12.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s v="technology/hardware"/>
    <n v="382.12909090909091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s v="technology/hardware"/>
    <n v="216.79422000000002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s v="technology/hardware"/>
    <n v="312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s v="technology/hardware"/>
    <n v="234.42048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s v="technology/hardware"/>
    <n v="123.68010000000001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s v="technology/hardware"/>
    <n v="247.84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s v="technology/hardware"/>
    <n v="115.7092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s v="technology/hardware"/>
    <n v="117.07484768810599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s v="technology/hardware"/>
    <n v="305.15800000000002"/>
    <n v="383.3643216080402"/>
    <x v="2"/>
    <x v="30"/>
  </r>
  <r>
    <x v="2010"/>
    <x v="2010"/>
    <s v="Weighitz are miniature smart scales designed to weigh anything in the home."/>
    <n v="30000"/>
    <n v="96015.9"/>
    <x v="0"/>
    <x v="0"/>
    <s v="USD"/>
    <x v="2009"/>
    <n v="1468972491"/>
    <b v="1"/>
    <n v="1737"/>
    <b v="1"/>
    <s v="technology/hardware"/>
    <n v="320.05299999999994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s v="technology/hardware"/>
    <n v="819.56399999999996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s v="technology/hardware"/>
    <n v="234.90000000000003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s v="technology/hardware"/>
    <n v="494.91374999999999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s v="technology/hardware"/>
    <n v="7813.7822333333334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s v="technology/hardware"/>
    <n v="113.00013888888888"/>
    <n v="50.222283950617282"/>
    <x v="2"/>
    <x v="30"/>
  </r>
  <r>
    <x v="2016"/>
    <x v="2016"/>
    <s v="A smart, compact power supply designed to power anything, anywhere"/>
    <n v="10000"/>
    <n v="92154.22"/>
    <x v="0"/>
    <x v="0"/>
    <s v="USD"/>
    <x v="2015"/>
    <n v="1360271299"/>
    <b v="1"/>
    <n v="479"/>
    <b v="1"/>
    <s v="technology/hardware"/>
    <n v="921.54219999999998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s v="technology/hardware"/>
    <n v="125.1023999999999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s v="technology/hardware"/>
    <n v="102.24343076923077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s v="technology/hardware"/>
    <n v="484.90975000000003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s v="technology/hardware"/>
    <n v="192.33333333333334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s v="technology/hardware"/>
    <n v="281.10000000000002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s v="technology/hardware"/>
    <n v="125.13700000000001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s v="technology/hardware"/>
    <n v="161.459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s v="technology/hardware"/>
    <n v="585.35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s v="technology/hardware"/>
    <n v="201.14999999999998"/>
    <n v="220.74074074074073"/>
    <x v="2"/>
    <x v="30"/>
  </r>
  <r>
    <x v="2026"/>
    <x v="2026"/>
    <s v="MIDI Sprout enables plants to play synthesizers in real time."/>
    <n v="25000"/>
    <n v="33370.769999999997"/>
    <x v="0"/>
    <x v="0"/>
    <s v="USD"/>
    <x v="2025"/>
    <n v="1394127585"/>
    <b v="1"/>
    <n v="454"/>
    <b v="1"/>
    <s v="technology/hardware"/>
    <n v="133.48307999999997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s v="technology/hardware"/>
    <n v="120.24900000000001"/>
    <n v="223.09647495361781"/>
    <x v="2"/>
    <x v="30"/>
  </r>
  <r>
    <x v="2028"/>
    <x v="2028"/>
    <s v="Building an open source Bussard fusion reactor, aka the Polywell."/>
    <n v="3000"/>
    <n v="3785"/>
    <x v="0"/>
    <x v="0"/>
    <s v="USD"/>
    <x v="2027"/>
    <n v="1265493806"/>
    <b v="1"/>
    <n v="79"/>
    <b v="1"/>
    <s v="technology/hardware"/>
    <n v="126.16666666666667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s v="technology/hardware"/>
    <n v="361.2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s v="technology/hardware"/>
    <n v="226.239013671875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s v="technology/hardware"/>
    <n v="120.35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s v="technology/hardware"/>
    <n v="304.18799999999999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s v="technology/hardware"/>
    <n v="178.675999999999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s v="technology/hardware"/>
    <n v="386.81998717948721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s v="technology/hardware"/>
    <n v="211.03642500000004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s v="technology/hardware"/>
    <n v="131.66833333333335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s v="technology/hardware"/>
    <n v="300.47639999999996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s v="technology/hardware"/>
    <n v="420.51249999999999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s v="technology/hardware"/>
    <n v="136.21680000000001"/>
    <n v="449.26385224274406"/>
    <x v="2"/>
    <x v="30"/>
  </r>
  <r>
    <x v="2040"/>
    <x v="2040"/>
    <s v="4.29 Billion+ Capacitor Combinations._x000a_No Coding Required."/>
    <n v="3000"/>
    <n v="7445.14"/>
    <x v="0"/>
    <x v="0"/>
    <s v="USD"/>
    <x v="2039"/>
    <n v="1383257703"/>
    <b v="1"/>
    <n v="271"/>
    <b v="1"/>
    <s v="technology/hardware"/>
    <n v="248.17133333333334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s v="technology/hardware"/>
    <n v="181.86315789473684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s v="technology/hardware"/>
    <n v="123.53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s v="technology/hardware"/>
    <n v="506.20938628158842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s v="technology/hardware"/>
    <n v="108.21333333333334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s v="technology/hardware"/>
    <n v="819.18387755102037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s v="technology/hardware"/>
    <n v="121.10000000000001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s v="technology/hardware"/>
    <n v="102.99897959183673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s v="technology/hardware"/>
    <n v="148.33229411764705"/>
    <n v="91.82989803350327"/>
    <x v="2"/>
    <x v="30"/>
  </r>
  <r>
    <x v="2049"/>
    <x v="2049"/>
    <s v="Keyless. Alarm secured. GPS tracking."/>
    <n v="50000"/>
    <n v="60095.35"/>
    <x v="0"/>
    <x v="1"/>
    <s v="GBP"/>
    <x v="2048"/>
    <n v="1382963963"/>
    <b v="0"/>
    <n v="742"/>
    <b v="1"/>
    <s v="technology/hardware"/>
    <n v="120.1907000000000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s v="technology/hardware"/>
    <n v="473.27000000000004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s v="technology/hardware"/>
    <n v="130.36250000000001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s v="technology/hardware"/>
    <n v="353.048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s v="technology/hardware"/>
    <n v="101.02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s v="technology/hardware"/>
    <n v="113.59142857142857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s v="technology/hardware"/>
    <n v="167.41666666666666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s v="technology/hardware"/>
    <n v="153.452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s v="technology/hardware"/>
    <n v="202.23220000000001"/>
    <n v="45.547792792792798"/>
    <x v="2"/>
    <x v="30"/>
  </r>
  <r>
    <x v="2058"/>
    <x v="2058"/>
    <s v="Making using the serial terminal on the Raspberry Pi as easy as Pi!"/>
    <n v="2560"/>
    <n v="4308"/>
    <x v="0"/>
    <x v="1"/>
    <s v="GBP"/>
    <x v="2057"/>
    <n v="1421916830"/>
    <b v="0"/>
    <n v="410"/>
    <b v="1"/>
    <s v="technology/hardware"/>
    <n v="168.28125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s v="technology/hardware"/>
    <n v="143.45666666666668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s v="technology/hardware"/>
    <n v="196.4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s v="technology/hardware"/>
    <n v="107.91999999999999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s v="technology/hardware"/>
    <n v="114.97699999999999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s v="EUR"/>
    <x v="2062"/>
    <n v="1460482501"/>
    <b v="0"/>
    <n v="49"/>
    <b v="1"/>
    <s v="technology/hardware"/>
    <n v="148.04999999999998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s v="technology/hardware"/>
    <n v="191.16676082790633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s v="technology/hardware"/>
    <n v="199.215125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s v="technology/hardware"/>
    <n v="218.6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s v="technology/hardware"/>
    <n v="126.86868686868686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s v="technology/hardware"/>
    <n v="105.22388000000001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s v="technology/hardware"/>
    <n v="128.40666000000002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s v="technology/hardware"/>
    <n v="317.3272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s v="technology/hardware"/>
    <n v="280.73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s v="technology/hardware"/>
    <n v="110.7314685314685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s v="technology/hardware"/>
    <n v="152.60429999999999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x v="2073"/>
    <n v="1459972182"/>
    <b v="0"/>
    <n v="3"/>
    <b v="1"/>
    <s v="technology/hardware"/>
    <n v="102.49999999999999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s v="technology/hardware"/>
    <n v="1678.3738373837384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s v="GBP"/>
    <x v="2075"/>
    <n v="1402693689"/>
    <b v="0"/>
    <n v="8359"/>
    <b v="1"/>
    <s v="technology/hardware"/>
    <n v="543.349156424581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s v="technology/hardware"/>
    <n v="115.50800000000001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s v="technology/hardware"/>
    <n v="131.20499999999998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s v="technology/hardware"/>
    <n v="288.17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s v="technology/hardware"/>
    <n v="507.8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s v="music/indie rock"/>
    <n v="114.57142857142857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s v="music/indie rock"/>
    <n v="110.7333333333333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s v="music/indie rock"/>
    <n v="113.3333333333333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s v="music/indie rock"/>
    <n v="108.33333333333333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s v="music/indie rock"/>
    <n v="123.53333333333335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s v="music/indie rock"/>
    <n v="100.69999999999999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s v="music/indie rock"/>
    <n v="103.53333333333335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s v="music/indie rock"/>
    <n v="115.51066666666668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s v="music/indie rock"/>
    <n v="120.4004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s v="music/indie rock"/>
    <n v="115.040375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s v="music/indie rock"/>
    <n v="120.46777777777777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s v="music/indie rock"/>
    <n v="101.28333333333333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s v="music/indie rock"/>
    <n v="102.46666666666667"/>
    <n v="66.82608695652173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s v="music/indie rock"/>
    <n v="120.54285714285714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s v="music/indie rock"/>
    <n v="100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s v="music/indie rock"/>
    <n v="101.66666666666666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s v="music/indie rock"/>
    <n v="100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s v="music/indie rock"/>
    <n v="100.33333333333334"/>
    <n v="188.125"/>
    <x v="4"/>
    <x v="14"/>
  </r>
  <r>
    <x v="2099"/>
    <x v="2099"/>
    <s v="Our tour van died, we need help!"/>
    <n v="3000"/>
    <n v="3971"/>
    <x v="0"/>
    <x v="0"/>
    <s v="USD"/>
    <x v="2098"/>
    <n v="1434650084"/>
    <b v="0"/>
    <n v="63"/>
    <b v="1"/>
    <s v="music/indie rock"/>
    <n v="132.36666666666667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s v="music/indie rock"/>
    <n v="136.66666666666666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s v="music/indie rock"/>
    <n v="113.25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s v="music/indie rock"/>
    <n v="136"/>
    <n v="35.789473684210527"/>
    <x v="4"/>
    <x v="14"/>
  </r>
  <r>
    <x v="2103"/>
    <x v="2103"/>
    <s v="Indie rocker, Matthew Moon, has something to share with you..."/>
    <n v="7777"/>
    <n v="11364"/>
    <x v="0"/>
    <x v="0"/>
    <s v="USD"/>
    <x v="2102"/>
    <n v="1349892427"/>
    <b v="0"/>
    <n v="115"/>
    <b v="1"/>
    <s v="music/indie rock"/>
    <n v="146.12318374694613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s v="music/indie rock"/>
    <n v="129.5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s v="music/indie rock"/>
    <n v="254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s v="music/indie rock"/>
    <n v="107.04545454545456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s v="music/indie rock"/>
    <n v="107.73299999999999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s v="music/indie rock"/>
    <n v="107.31250000000001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s v="music/indie rock"/>
    <n v="106.52500000000001"/>
    <n v="106.52500000000001"/>
    <x v="4"/>
    <x v="14"/>
  </r>
  <r>
    <x v="2110"/>
    <x v="2110"/>
    <s v="Brent Brown's breakout new album! Requires help from the record label... You!"/>
    <n v="2000"/>
    <n v="2007"/>
    <x v="0"/>
    <x v="0"/>
    <s v="USD"/>
    <x v="2109"/>
    <n v="1398873969"/>
    <b v="0"/>
    <n v="38"/>
    <b v="1"/>
    <s v="music/indie rock"/>
    <n v="100.35000000000001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s v="music/indie rock"/>
    <n v="106.5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s v="music/indie rock"/>
    <n v="100"/>
    <n v="27.272727272727273"/>
    <x v="4"/>
    <x v="14"/>
  </r>
  <r>
    <x v="2113"/>
    <x v="2113"/>
    <s v="Help us fund our second full-length album Honeycomb!"/>
    <n v="7000"/>
    <n v="7340"/>
    <x v="0"/>
    <x v="0"/>
    <s v="USD"/>
    <x v="2112"/>
    <n v="1408481176"/>
    <b v="0"/>
    <n v="107"/>
    <b v="1"/>
    <s v="music/indie rock"/>
    <n v="104.85714285714285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s v="music/indie rock"/>
    <n v="104.69999999999999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s v="music/indie rock"/>
    <n v="225.66666666666669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s v="music/indie rock"/>
    <n v="100.90416666666667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s v="music/indie rock"/>
    <n v="147.75"/>
    <n v="50.657142857142858"/>
    <x v="4"/>
    <x v="14"/>
  </r>
  <r>
    <x v="2118"/>
    <x v="2118"/>
    <s v="PORCHES.  and Documentarians tour from New York to San Francisco and back."/>
    <n v="1000"/>
    <n v="1346.11"/>
    <x v="0"/>
    <x v="0"/>
    <s v="USD"/>
    <x v="2117"/>
    <n v="1308946136"/>
    <b v="0"/>
    <n v="17"/>
    <b v="1"/>
    <s v="music/indie rock"/>
    <n v="134.61099999999999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s v="music/indie rock"/>
    <n v="100.75"/>
    <n v="91.590909090909093"/>
    <x v="4"/>
    <x v="14"/>
  </r>
  <r>
    <x v="2120"/>
    <x v="2120"/>
    <s v="&lt;3_x000a_Coming in from outer space. Help Hearty Har record their 1st album!!"/>
    <n v="8000"/>
    <n v="8070.43"/>
    <x v="0"/>
    <x v="0"/>
    <s v="USD"/>
    <x v="2119"/>
    <n v="1384384136"/>
    <b v="0"/>
    <n v="69"/>
    <b v="1"/>
    <s v="music/indie rock"/>
    <n v="100.880375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s v="games/video games"/>
    <n v="0.56800000000000006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s v="games/video games"/>
    <n v="0.38750000000000001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s v="games/video games"/>
    <n v="10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s v="games/video games"/>
    <n v="10.454545454545453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s v="games/video games"/>
    <n v="1.4200000000000002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s v="games/video games"/>
    <n v="0.05"/>
    <n v="5"/>
    <x v="6"/>
    <x v="17"/>
  </r>
  <r>
    <x v="2127"/>
    <x v="2127"/>
    <s v="Three Monkeys is an audio adventure game for PC."/>
    <n v="28000"/>
    <n v="8076"/>
    <x v="2"/>
    <x v="1"/>
    <s v="GBP"/>
    <x v="2126"/>
    <n v="1423570063"/>
    <b v="0"/>
    <n v="236"/>
    <b v="0"/>
    <s v="games/video games"/>
    <n v="28.842857142857142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s v="games/video games"/>
    <n v="0.16666666666666669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s v="games/video games"/>
    <n v="11.799999999999999"/>
    <n v="19.666666666666668"/>
    <x v="6"/>
    <x v="17"/>
  </r>
  <r>
    <x v="2130"/>
    <x v="2130"/>
    <s v="You are the hero tasked to save your home from the villainous Sanword."/>
    <n v="42000"/>
    <n v="85"/>
    <x v="2"/>
    <x v="0"/>
    <s v="USD"/>
    <x v="2129"/>
    <n v="1405130663"/>
    <b v="0"/>
    <n v="4"/>
    <b v="0"/>
    <s v="games/video games"/>
    <n v="0.20238095238095236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s v="games/video games"/>
    <n v="5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s v="games/video games"/>
    <n v="2.1129899999999995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s v="games/video games"/>
    <n v="1.6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s v="games/video games"/>
    <n v="1.7333333333333332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s v="games/video games"/>
    <n v="9.56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s v="games/video games"/>
    <n v="5.9612499999999999E-2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s v="games/video games"/>
    <n v="28.405999999999999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s v="GBP"/>
    <x v="2137"/>
    <n v="1381364339"/>
    <b v="0"/>
    <n v="12"/>
    <b v="0"/>
    <s v="games/video games"/>
    <n v="12.8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s v="games/video games"/>
    <n v="5.42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s v="games/video games"/>
    <n v="0.11199999999999999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s v="games/video games"/>
    <n v="0"/>
    <e v="#DIV/0!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s v="games/video games"/>
    <n v="5.7238095238095239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s v="games/video games"/>
    <n v="11.25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s v="games/video games"/>
    <n v="1.7098591549295776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s v="games/video games"/>
    <n v="30.433333333333334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s v="games/video games"/>
    <n v="0.02"/>
    <n v="1"/>
    <x v="6"/>
    <x v="17"/>
  </r>
  <r>
    <x v="2147"/>
    <x v="2147"/>
    <s v="A Point and Click Adventure on Steroids."/>
    <n v="390000"/>
    <n v="2716"/>
    <x v="2"/>
    <x v="0"/>
    <s v="USD"/>
    <x v="2146"/>
    <n v="1413356748"/>
    <b v="0"/>
    <n v="55"/>
    <b v="0"/>
    <s v="games/video games"/>
    <n v="0.69641025641025645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s v="games/video games"/>
    <n v="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s v="games/video games"/>
    <n v="0"/>
    <e v="#DIV/0!"/>
    <x v="6"/>
    <x v="17"/>
  </r>
  <r>
    <x v="2150"/>
    <x v="2150"/>
    <s v="A pixel styled open world detective game."/>
    <n v="50000"/>
    <n v="405"/>
    <x v="2"/>
    <x v="10"/>
    <s v="NOK"/>
    <x v="2149"/>
    <n v="1465800599"/>
    <b v="0"/>
    <n v="4"/>
    <b v="0"/>
    <s v="games/video games"/>
    <n v="0.80999999999999994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s v="games/video games"/>
    <n v="0.26222222222222225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s v="games/video games"/>
    <n v="0.16666666666666669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s v="games/video games"/>
    <n v="9.124454880912446E-3"/>
    <n v="8.5"/>
    <x v="6"/>
    <x v="17"/>
  </r>
  <r>
    <x v="2154"/>
    <x v="2154"/>
    <s v="A Real Time Strategy game based on Greek mythology in a fictional world."/>
    <n v="250"/>
    <n v="2"/>
    <x v="2"/>
    <x v="0"/>
    <s v="USD"/>
    <x v="2153"/>
    <n v="1389193827"/>
    <b v="0"/>
    <n v="2"/>
    <b v="0"/>
    <s v="games/video games"/>
    <n v="0.8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s v="games/video games"/>
    <n v="2.2999999999999998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s v="games/video games"/>
    <n v="2.6660714285714282"/>
    <n v="17.987951807228917"/>
    <x v="6"/>
    <x v="17"/>
  </r>
  <r>
    <x v="2157"/>
    <x v="2157"/>
    <s v="Gamers and 90's fans unite in this small tale of epic proportions!"/>
    <n v="75000"/>
    <n v="21144"/>
    <x v="2"/>
    <x v="0"/>
    <s v="USD"/>
    <x v="2156"/>
    <n v="1479684783"/>
    <b v="0"/>
    <n v="57"/>
    <b v="0"/>
    <s v="games/video games"/>
    <n v="28.192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s v="games/video games"/>
    <n v="6.5900366666666672"/>
    <n v="63.56948553054662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s v="games/video games"/>
    <n v="0.72222222222222221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s v="games/video games"/>
    <n v="0.85000000000000009"/>
    <n v="5.3125"/>
    <x v="6"/>
    <x v="17"/>
  </r>
  <r>
    <x v="2161"/>
    <x v="2161"/>
    <s v="We're trying to fund hard copies of our debut album!"/>
    <n v="400"/>
    <n v="463"/>
    <x v="0"/>
    <x v="0"/>
    <s v="USD"/>
    <x v="2160"/>
    <n v="1440448059"/>
    <b v="0"/>
    <n v="13"/>
    <b v="1"/>
    <s v="music/rock"/>
    <n v="115.75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s v="music/rock"/>
    <n v="112.26666666666667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s v="music/rock"/>
    <n v="132.20000000000002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x v="2163"/>
    <n v="1464196414"/>
    <b v="0"/>
    <n v="83"/>
    <b v="1"/>
    <s v="music/rock"/>
    <n v="102.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s v="music/rock"/>
    <n v="138.64000000000001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s v="music/rock"/>
    <n v="146.6"/>
    <n v="91.625"/>
    <x v="4"/>
    <x v="11"/>
  </r>
  <r>
    <x v="2167"/>
    <x v="2167"/>
    <s v="We need YOUR HELP to take one more step to this make release sound amazing!"/>
    <n v="150"/>
    <n v="180"/>
    <x v="0"/>
    <x v="0"/>
    <s v="USD"/>
    <x v="2166"/>
    <n v="1346463337"/>
    <b v="0"/>
    <n v="8"/>
    <b v="1"/>
    <s v="music/rock"/>
    <n v="120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s v="music/rock"/>
    <n v="121.5816111111111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s v="music/rock"/>
    <n v="100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s v="music/rock"/>
    <n v="180.85714285714286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s v="music/rock"/>
    <n v="106.075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s v="music/rock"/>
    <n v="100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s v="music/rock"/>
    <n v="126.92857142857143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s v="music/rock"/>
    <n v="102.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s v="music/rock"/>
    <n v="250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s v="music/rock"/>
    <n v="126.02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s v="music/rock"/>
    <n v="100.12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s v="music/rock"/>
    <n v="138.64000000000001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s v="music/rock"/>
    <n v="161.4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s v="music/rock"/>
    <n v="107.18419999999999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s v="games/tabletop games"/>
    <n v="153.1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s v="games/tabletop games"/>
    <n v="524.16666666666663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s v="games/tabletop games"/>
    <n v="489.27777777777777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s v="games/tabletop games"/>
    <n v="284.74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s v="games/tabletop games"/>
    <n v="1856.97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s v="games/tabletop games"/>
    <n v="109.67499999999998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s v="games/tabletop games"/>
    <n v="1014.6425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s v="games/tabletop games"/>
    <n v="412.17692027666544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s v="games/tabletop games"/>
    <n v="503.25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s v="games/tabletop games"/>
    <n v="184.61052631578946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s v="games/tabletop games"/>
    <n v="119.73333333333333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s v="games/tabletop games"/>
    <n v="1081.2401666666667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s v="games/tabletop games"/>
    <n v="452.37333333333333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s v="games/tabletop games"/>
    <n v="537.37"/>
    <n v="61.203872437357631"/>
    <x v="6"/>
    <x v="32"/>
  </r>
  <r>
    <x v="2195"/>
    <x v="2195"/>
    <s v="A gritty, noir tabletop RPG with a fast-paced combo-based battle system."/>
    <n v="4600"/>
    <n v="5535"/>
    <x v="0"/>
    <x v="0"/>
    <s v="USD"/>
    <x v="2194"/>
    <n v="1436725900"/>
    <b v="0"/>
    <n v="115"/>
    <b v="1"/>
    <s v="games/tabletop games"/>
    <n v="120.32608695652173"/>
    <n v="48.130434782608695"/>
    <x v="6"/>
    <x v="32"/>
  </r>
  <r>
    <x v="2196"/>
    <x v="2196"/>
    <s v="Race your friends in style with this classic Grand Prix game."/>
    <n v="14000"/>
    <n v="15937"/>
    <x v="0"/>
    <x v="0"/>
    <s v="USD"/>
    <x v="2195"/>
    <n v="1478000502"/>
    <b v="0"/>
    <n v="234"/>
    <b v="1"/>
    <s v="games/tabletop games"/>
    <n v="113.83571428571429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s v="games/tabletop games"/>
    <n v="951.03109999999992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s v="games/tabletop games"/>
    <n v="132.89249999999998"/>
    <n v="81.654377880184327"/>
    <x v="6"/>
    <x v="32"/>
  </r>
  <r>
    <x v="2199"/>
    <x v="2199"/>
    <s v="A new strategic board game designed to flip out your opponent."/>
    <n v="9000"/>
    <n v="13228"/>
    <x v="0"/>
    <x v="17"/>
    <s v="EUR"/>
    <x v="2198"/>
    <n v="1442311198"/>
    <b v="1"/>
    <n v="251"/>
    <b v="1"/>
    <s v="games/tabletop games"/>
    <n v="146.97777777777779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s v="games/tabletop games"/>
    <n v="542.1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s v="music/electronic music"/>
    <n v="382.71818181818185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s v="music/electronic music"/>
    <n v="704.18124999999998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s v="music/electronic music"/>
    <n v="109.55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s v="music/electronic music"/>
    <n v="132.86666666666667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s v="music/electronic music"/>
    <n v="152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s v="music/electronic music"/>
    <n v="102.72727272727273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s v="music/electronic music"/>
    <n v="100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s v="music/electronic music"/>
    <n v="101.6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s v="music/electronic music"/>
    <n v="150.80000000000001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s v="music/electronic music"/>
    <n v="111.425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s v="music/electronic music"/>
    <n v="195.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s v="music/electronic music"/>
    <n v="114.38333333333333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s v="music/electronic music"/>
    <n v="200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s v="music/electronic music"/>
    <n v="292.50166666666667"/>
    <n v="73.125416666666666"/>
    <x v="4"/>
    <x v="15"/>
  </r>
  <r>
    <x v="2215"/>
    <x v="2215"/>
    <s v="Ambient Electro Grind-fest!"/>
    <n v="550"/>
    <n v="860"/>
    <x v="0"/>
    <x v="0"/>
    <s v="USD"/>
    <x v="2214"/>
    <n v="1329671572"/>
    <b v="0"/>
    <n v="33"/>
    <b v="1"/>
    <s v="music/electronic music"/>
    <n v="156.36363636363637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s v="music/electronic music"/>
    <n v="105.66666666666666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s v="music/electronic music"/>
    <n v="101.19047619047619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s v="music/electronic music"/>
    <n v="122.833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s v="music/electronic music"/>
    <n v="101.49999999999999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s v="music/electronic music"/>
    <n v="101.14285714285714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s v="games/tabletop games"/>
    <n v="108.11999999999999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s v="games/tabletop games"/>
    <n v="162.6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s v="games/tabletop games"/>
    <n v="105.80000000000001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s v="games/tabletop games"/>
    <n v="243.15000000000003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s v="games/tabletop games"/>
    <n v="944.83338095238094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s v="games/tabletop games"/>
    <n v="108.46283333333334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s v="games/tabletop games"/>
    <n v="157.37692307692308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s v="games/tabletop games"/>
    <n v="1174.49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s v="games/tabletop games"/>
    <n v="171.04755366949576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s v="games/tabletop games"/>
    <n v="125.95294117647057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s v="games/tabletop games"/>
    <n v="1212.1296000000002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s v="games/tabletop games"/>
    <n v="495.8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s v="games/tabletop games"/>
    <n v="332.03999999999996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s v="games/tabletop games"/>
    <n v="1165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s v="CAD"/>
    <x v="2234"/>
    <n v="1424997111"/>
    <b v="0"/>
    <n v="147"/>
    <b v="1"/>
    <s v="games/tabletop games"/>
    <n v="153.3153846153846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s v="games/tabletop games"/>
    <n v="537.10714285714289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s v="games/tabletop games"/>
    <n v="352.92777777777775"/>
    <n v="64.625635808748726"/>
    <x v="6"/>
    <x v="32"/>
  </r>
  <r>
    <x v="2238"/>
    <x v="2238"/>
    <s v="28mm Fantasy Miniature Range in leadfree white metal: Orcs, wolves and more."/>
    <n v="4000"/>
    <n v="5496"/>
    <x v="0"/>
    <x v="12"/>
    <s v="EUR"/>
    <x v="2237"/>
    <n v="1486565716"/>
    <b v="0"/>
    <n v="79"/>
    <b v="1"/>
    <s v="games/tabletop games"/>
    <n v="137.4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s v="games/tabletop games"/>
    <n v="128.02668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s v="games/tabletop games"/>
    <n v="270.68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s v="games/tabletop games"/>
    <n v="806.4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s v="games/tabletop games"/>
    <n v="1360.0976000000001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s v="games/tabletop games"/>
    <n v="930250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s v="games/tabletop games"/>
    <n v="377.02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s v="games/tabletop games"/>
    <n v="2647.0250000000001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s v="games/tabletop games"/>
    <n v="100.12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s v="games/tabletop games"/>
    <n v="104.45405405405405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s v="games/tabletop games"/>
    <n v="107.21428571428571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s v="games/tabletop games"/>
    <n v="168.77142857142857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s v="games/tabletop games"/>
    <n v="975.11200000000008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s v="games/tabletop games"/>
    <n v="134.44929411764704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s v="games/tabletop games"/>
    <n v="272.27777777777777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s v="games/tabletop games"/>
    <n v="112.6875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s v="games/tabletop games"/>
    <n v="459.8"/>
    <n v="11.67005076142132"/>
    <x v="6"/>
    <x v="32"/>
  </r>
  <r>
    <x v="2255"/>
    <x v="2255"/>
    <s v="This is the second set of 5 expansions for our route-building game, Jet Set!"/>
    <n v="3950"/>
    <n v="11323"/>
    <x v="0"/>
    <x v="0"/>
    <s v="USD"/>
    <x v="2254"/>
    <n v="1460069451"/>
    <b v="0"/>
    <n v="271"/>
    <b v="1"/>
    <s v="games/tabletop games"/>
    <n v="286.65822784810126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s v="games/tabletop games"/>
    <n v="222.70833333333334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s v="games/tabletop games"/>
    <n v="636.14"/>
    <n v="94.103550295857985"/>
    <x v="6"/>
    <x v="32"/>
  </r>
  <r>
    <x v="2258"/>
    <x v="2258"/>
    <s v="A Dungeon World campaign setting that takes place after the end of the worlds."/>
    <n v="2200"/>
    <n v="3223"/>
    <x v="0"/>
    <x v="0"/>
    <s v="USD"/>
    <x v="2257"/>
    <n v="1431453687"/>
    <b v="0"/>
    <n v="205"/>
    <b v="1"/>
    <s v="games/tabletop games"/>
    <n v="146.5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s v="games/tabletop games"/>
    <n v="1867.1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s v="games/tabletop games"/>
    <n v="326.92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s v="games/tabletop games"/>
    <n v="779.5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s v="games/tabletop games"/>
    <n v="154.15151515151516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s v="games/tabletop games"/>
    <n v="115.54666666666667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s v="games/tabletop games"/>
    <n v="180.03333333333333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s v="games/tabletop games"/>
    <n v="298.5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s v="games/tabletop games"/>
    <n v="320.26666666666665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s v="games/tabletop games"/>
    <n v="380.52499999999998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s v="games/tabletop games"/>
    <n v="102.60000000000001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s v="games/tabletop games"/>
    <n v="1801.64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s v="games/tabletop games"/>
    <n v="720.24800000000005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s v="games/tabletop games"/>
    <n v="283.09000000000003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s v="games/tabletop games"/>
    <n v="1356.6000000000001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s v="games/tabletop games"/>
    <n v="220.35999999999999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s v="games/tabletop games"/>
    <n v="119.6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s v="games/tabletop games"/>
    <n v="407.76923076923077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s v="games/tabletop games"/>
    <n v="105.81826105905425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s v="games/tabletop games"/>
    <n v="141.08235294117648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s v="games/tabletop games"/>
    <n v="270.7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s v="games/tabletop games"/>
    <n v="153.80000000000001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s v="games/tabletop games"/>
    <n v="403.57653061224488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s v="music/rock"/>
    <n v="1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s v="music/rock"/>
    <n v="185.33333333333331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s v="music/rock"/>
    <n v="100.85533333333332"/>
    <n v="63.03458333333333"/>
    <x v="4"/>
    <x v="11"/>
  </r>
  <r>
    <x v="2284"/>
    <x v="2284"/>
    <s v="The Vinyl Skyway reunite to make a third album. "/>
    <n v="6000"/>
    <n v="6373.27"/>
    <x v="0"/>
    <x v="0"/>
    <s v="USD"/>
    <x v="2283"/>
    <n v="1297451245"/>
    <b v="0"/>
    <n v="59"/>
    <b v="1"/>
    <s v="music/rock"/>
    <n v="106.22116666666668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s v="music/rock"/>
    <n v="121.36666666666667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s v="music/rock"/>
    <n v="100.06666666666666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s v="music/rock"/>
    <n v="119.97755555555555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s v="music/rock"/>
    <n v="100.1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s v="music/rock"/>
    <n v="107.4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s v="music/rock"/>
    <n v="104.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s v="music/rock"/>
    <n v="172.8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s v="music/rock"/>
    <n v="107.2505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x v="2292"/>
    <n v="1346345999"/>
    <b v="0"/>
    <n v="27"/>
    <b v="1"/>
    <s v="music/rock"/>
    <n v="108.23529411764706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s v="music/rock"/>
    <n v="146.08079999999998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s v="music/rock"/>
    <n v="125.25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s v="music/rock"/>
    <n v="149.07142857142856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x v="2296"/>
    <n v="1328749249"/>
    <b v="0"/>
    <n v="19"/>
    <b v="1"/>
    <s v="music/rock"/>
    <n v="100.6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s v="music/rock"/>
    <n v="105.07333333333332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s v="music/rock"/>
    <n v="350.16666666666663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s v="music/rock"/>
    <n v="101.25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x v="2300"/>
    <n v="1369193496"/>
    <b v="1"/>
    <n v="211"/>
    <b v="1"/>
    <s v="music/indie rock"/>
    <n v="133.6044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s v="music/indie rock"/>
    <n v="170.65217391304347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s v="music/indie rock"/>
    <n v="109.35829457364341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s v="music/indie rock"/>
    <n v="100.70033333333335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s v="music/indie rock"/>
    <n v="101.22777777777779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s v="music/indie rock"/>
    <n v="106.75857142857143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s v="music/indie rock"/>
    <n v="106.65777537961894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s v="music/indie rock"/>
    <n v="101.30622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s v="music/indie rock"/>
    <n v="106.67450000000001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s v="music/indie rock"/>
    <n v="428.83978378378379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s v="music/indie rock"/>
    <n v="104.11111111111111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s v="music/indie rock"/>
    <n v="107.86666666666666"/>
    <n v="40.962025316455694"/>
    <x v="4"/>
    <x v="14"/>
  </r>
  <r>
    <x v="2313"/>
    <x v="2313"/>
    <s v="A Sunny Day in Glasgow are recording a new album and we need your help!"/>
    <n v="5000"/>
    <n v="8792.02"/>
    <x v="0"/>
    <x v="0"/>
    <s v="USD"/>
    <x v="2311"/>
    <n v="1333494026"/>
    <b v="1"/>
    <n v="157"/>
    <b v="1"/>
    <s v="music/indie rock"/>
    <n v="175.84040000000002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s v="music/indie rock"/>
    <n v="156.97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s v="music/indie rock"/>
    <n v="102.60000000000001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s v="music/indie rock"/>
    <n v="104.04266666666666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s v="music/indie rock"/>
    <n v="1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s v="music/indie rock"/>
    <n v="121.05999999999999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s v="music/indie rock"/>
    <n v="107.69999999999999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s v="music/indie rock"/>
    <n v="108.66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s v="food/small batch"/>
    <n v="39.120962394619681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s v="food/small batch"/>
    <n v="3.1481481481481479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s v="food/small batch"/>
    <n v="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s v="food/small batch"/>
    <n v="20.733333333333334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s v="food/small batch"/>
    <n v="8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s v="food/small batch"/>
    <n v="0.72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s v="food/small batch"/>
    <n v="526.09431428571429"/>
    <n v="54.883162444113267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s v="food/small batch"/>
    <n v="254.45000000000002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s v="food/small batch"/>
    <n v="105.91999999999999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s v="food/small batch"/>
    <n v="102.42285714285715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s v="food/small batch"/>
    <n v="144.31375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s v="food/small batch"/>
    <n v="106.30800000000001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s v="food/small batch"/>
    <n v="212.1666666666666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s v="food/small batch"/>
    <n v="101.95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s v="food/small batch"/>
    <n v="102.27200000000001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s v="food/small batch"/>
    <n v="520.73254999999995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s v="USD"/>
    <x v="2335"/>
    <n v="1401204143"/>
    <b v="1"/>
    <n v="179"/>
    <b v="1"/>
    <s v="food/small batch"/>
    <n v="110.65833333333333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s v="food/small batch"/>
    <n v="101.14333333333335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s v="food/small batch"/>
    <n v="294.20799999999997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s v="food/small batch"/>
    <n v="105.77749999999999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s v="technology/web"/>
    <n v="0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s v="technology/web"/>
    <n v="0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s v="technology/web"/>
    <n v="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s v="technology/web"/>
    <n v="0.1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s v="technology/web"/>
    <n v="0"/>
    <e v="#DIV/0!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s v="technology/web"/>
    <n v="6.5000000000000002E-2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s v="technology/web"/>
    <n v="1.5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s v="technology/web"/>
    <n v="0.3857142857142857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s v="technology/web"/>
    <n v="0"/>
    <e v="#DIV/0!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s v="technology/web"/>
    <n v="0"/>
    <e v="#DIV/0!"/>
    <x v="2"/>
    <x v="7"/>
  </r>
  <r>
    <x v="2351"/>
    <x v="2351"/>
    <s v="Donate $30 or more and receive a free selfie stick."/>
    <n v="18900"/>
    <n v="108"/>
    <x v="1"/>
    <x v="4"/>
    <s v="NZD"/>
    <x v="2349"/>
    <n v="1427768739"/>
    <b v="0"/>
    <n v="7"/>
    <b v="0"/>
    <s v="technology/web"/>
    <n v="0.5714285714285714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s v="technology/web"/>
    <n v="0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s v="technology/web"/>
    <n v="0"/>
    <e v="#DIV/0!"/>
    <x v="2"/>
    <x v="7"/>
  </r>
  <r>
    <x v="2354"/>
    <x v="2354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s v="technology/web"/>
    <n v="7.1428571428571425E-2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s v="technology/web"/>
    <n v="0.6875"/>
    <n v="27.5"/>
    <x v="2"/>
    <x v="7"/>
  </r>
  <r>
    <x v="2356"/>
    <x v="2356"/>
    <s v="HardstyleUnited.com The Global Hardstyle community. Your Hardstyle community."/>
    <n v="10000"/>
    <n v="0"/>
    <x v="1"/>
    <x v="9"/>
    <s v="EUR"/>
    <x v="2354"/>
    <n v="1430938104"/>
    <b v="0"/>
    <n v="0"/>
    <b v="0"/>
    <s v="technology/web"/>
    <n v="0"/>
    <e v="#DIV/0!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s v="technology/web"/>
    <n v="0"/>
    <e v="#DIV/0!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s v="technology/web"/>
    <n v="0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s v="technology/web"/>
    <n v="14.680000000000001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s v="technology/web"/>
    <n v="0.0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s v="technology/web"/>
    <n v="0"/>
    <e v="#DIV/0!"/>
    <x v="2"/>
    <x v="7"/>
  </r>
  <r>
    <x v="2362"/>
    <x v="2362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s v="technology/web"/>
    <n v="28.571428571428569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s v="technology/web"/>
    <n v="0"/>
    <e v="#DIV/0!"/>
    <x v="2"/>
    <x v="7"/>
  </r>
  <r>
    <x v="2364"/>
    <x v="2364"/>
    <s v="Making a Minecraft server and Website and I need your help to fund it. Thanks in Advance!"/>
    <n v="128"/>
    <n v="0"/>
    <x v="1"/>
    <x v="0"/>
    <s v="USD"/>
    <x v="2362"/>
    <n v="1441146356"/>
    <b v="0"/>
    <n v="0"/>
    <b v="0"/>
    <s v="technology/web"/>
    <n v="0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s v="technology/web"/>
    <n v="0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s v="technology/web"/>
    <n v="10.5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s v="technology/web"/>
    <n v="1.34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s v="technology/web"/>
    <n v="0.25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s v="technology/web"/>
    <n v="0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s v="technology/web"/>
    <n v="0.32800000000000001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s v="technology/web"/>
    <n v="0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s v="technology/web"/>
    <n v="3.2727272727272729"/>
    <n v="30"/>
    <x v="2"/>
    <x v="7"/>
  </r>
  <r>
    <x v="2373"/>
    <x v="2373"/>
    <s v="We want to create a safe marketplace for buying and selling bicycles."/>
    <n v="850000"/>
    <n v="50"/>
    <x v="1"/>
    <x v="11"/>
    <s v="SEK"/>
    <x v="2371"/>
    <n v="1438271624"/>
    <b v="0"/>
    <n v="1"/>
    <b v="0"/>
    <s v="technology/web"/>
    <n v="5.8823529411764705E-3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s v="technology/web"/>
    <n v="4.5454545454545456E-2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s v="technology/web"/>
    <n v="0"/>
    <e v="#DIV/0!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s v="technology/web"/>
    <n v="10.877666666666666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s v="technology/web"/>
    <n v="0"/>
    <e v="#DIV/0!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s v="technology/web"/>
    <n v="0"/>
    <e v="#DIV/0!"/>
    <x v="2"/>
    <x v="7"/>
  </r>
  <r>
    <x v="2379"/>
    <x v="2379"/>
    <s v="Selectcooks.com is a community marketplace for people to list, find and hire chefs."/>
    <n v="30000"/>
    <n v="0"/>
    <x v="1"/>
    <x v="0"/>
    <s v="USD"/>
    <x v="2377"/>
    <n v="1440116616"/>
    <b v="0"/>
    <n v="0"/>
    <b v="0"/>
    <s v="technology/web"/>
    <n v="0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s v="technology/web"/>
    <n v="0.36666666666666664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s v="technology/web"/>
    <n v="1.8193398957730169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s v="technology/web"/>
    <n v="2.5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s v="technology/web"/>
    <n v="4.3499999999999996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s v="technology/web"/>
    <n v="0.8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s v="technology/web"/>
    <n v="1.2123076923076923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s v="technology/web"/>
    <n v="0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s v="technology/web"/>
    <n v="0.68399999999999994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s v="technology/web"/>
    <n v="1.2513513513513512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s v="technology/web"/>
    <n v="0.1875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s v="technology/web"/>
    <n v="0"/>
    <e v="#DIV/0!"/>
    <x v="2"/>
    <x v="7"/>
  </r>
  <r>
    <x v="2391"/>
    <x v="2391"/>
    <s v="Using the power of internet to help people save hundreds in car repair."/>
    <n v="20000"/>
    <n v="25"/>
    <x v="1"/>
    <x v="0"/>
    <s v="USD"/>
    <x v="2389"/>
    <n v="1425236644"/>
    <b v="0"/>
    <n v="1"/>
    <b v="0"/>
    <s v="technology/web"/>
    <n v="0.125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s v="technology/web"/>
    <n v="0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s v="technology/web"/>
    <n v="0.05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s v="technology/web"/>
    <n v="0.06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s v="technology/web"/>
    <n v="0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s v="technology/web"/>
    <n v="0.2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s v="technology/web"/>
    <n v="0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s v="technology/web"/>
    <n v="0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s v="technology/web"/>
    <n v="0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s v="technology/web"/>
    <n v="0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s v="food/food trucks"/>
    <n v="0.71785714285714286"/>
    <n v="22.333333333333332"/>
    <x v="7"/>
    <x v="19"/>
  </r>
  <r>
    <x v="2402"/>
    <x v="2402"/>
    <s v="Small town, delicious treats, and a mobile truck"/>
    <n v="12000"/>
    <n v="52"/>
    <x v="2"/>
    <x v="0"/>
    <s v="USD"/>
    <x v="2400"/>
    <n v="1428941931"/>
    <b v="0"/>
    <n v="1"/>
    <b v="0"/>
    <s v="food/food trucks"/>
    <n v="0.43333333333333329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s v="food/food trucks"/>
    <n v="16.833333333333332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s v="food/food trucks"/>
    <n v="0"/>
    <e v="#DIV/0!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s v="food/food trucks"/>
    <n v="22.52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s v="food/food trucks"/>
    <n v="41.384615384615387"/>
    <n v="84.062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s v="food/food trucks"/>
    <n v="25.259090909090908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s v="food/food trucks"/>
    <n v="0.2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s v="food/food trucks"/>
    <n v="1.8399999999999999"/>
    <n v="76.666666666666671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s v="food/food trucks"/>
    <n v="0"/>
    <e v="#DIV/0!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s v="food/food trucks"/>
    <n v="0.60399999999999998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s v="food/food trucks"/>
    <n v="0"/>
    <e v="#DIV/0!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s v="food/food trucks"/>
    <n v="0.83333333333333337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s v="food/food trucks"/>
    <n v="3.0666666666666664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s v="food/food trucks"/>
    <n v="0.55833333333333335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s v="food/food trucks"/>
    <n v="2.5000000000000001E-2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s v="food/food trucks"/>
    <n v="0"/>
    <e v="#DIV/0!"/>
    <x v="7"/>
    <x v="19"/>
  </r>
  <r>
    <x v="2418"/>
    <x v="2418"/>
    <s v="I want to start my food truck business."/>
    <n v="25000"/>
    <n v="5"/>
    <x v="2"/>
    <x v="0"/>
    <s v="USD"/>
    <x v="2416"/>
    <n v="1422045244"/>
    <b v="0"/>
    <n v="5"/>
    <b v="0"/>
    <s v="food/food trucks"/>
    <n v="0.02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s v="food/food trucks"/>
    <n v="0"/>
    <e v="#DIV/0!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s v="food/food trucks"/>
    <n v="14.825133372851216"/>
    <n v="69.472222222222229"/>
    <x v="7"/>
    <x v="19"/>
  </r>
  <r>
    <x v="2421"/>
    <x v="2421"/>
    <s v="help me start Merrill's first hot dog cart in this empty lot"/>
    <n v="6000"/>
    <n v="1"/>
    <x v="2"/>
    <x v="0"/>
    <s v="USD"/>
    <x v="2419"/>
    <n v="1421944196"/>
    <b v="0"/>
    <n v="1"/>
    <b v="0"/>
    <s v="food/food trucks"/>
    <n v="1.6666666666666666E-2"/>
    <n v="1"/>
    <x v="7"/>
    <x v="19"/>
  </r>
  <r>
    <x v="2422"/>
    <x v="2422"/>
    <s v="Family owned business serving BBQ and seafood to the public"/>
    <n v="500"/>
    <n v="1"/>
    <x v="2"/>
    <x v="0"/>
    <s v="USD"/>
    <x v="2420"/>
    <n v="1423502636"/>
    <b v="0"/>
    <n v="1"/>
    <b v="0"/>
    <s v="food/food trucks"/>
    <n v="0.2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s v="food/food trucks"/>
    <n v="1.3333333333333334E-2"/>
    <n v="8"/>
    <x v="7"/>
    <x v="19"/>
  </r>
  <r>
    <x v="2424"/>
    <x v="2424"/>
    <s v="Great and creative food from the heart in the form of a sweet food truck!"/>
    <n v="25000"/>
    <n v="310"/>
    <x v="2"/>
    <x v="0"/>
    <s v="USD"/>
    <x v="2422"/>
    <n v="1411853108"/>
    <b v="0"/>
    <n v="9"/>
    <b v="0"/>
    <s v="food/food trucks"/>
    <n v="1.24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s v="food/food trucks"/>
    <n v="2.8571428571428574E-2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s v="food/food trucks"/>
    <n v="0"/>
    <e v="#DIV/0!"/>
    <x v="7"/>
    <x v="19"/>
  </r>
  <r>
    <x v="2427"/>
    <x v="2427"/>
    <s v="Fast and simple lunches for those on the go.  All (lunch) deals $10 or less."/>
    <n v="50000"/>
    <n v="1"/>
    <x v="2"/>
    <x v="0"/>
    <s v="USD"/>
    <x v="2425"/>
    <n v="1455262733"/>
    <b v="0"/>
    <n v="1"/>
    <b v="0"/>
    <s v="food/food trucks"/>
    <n v="2E-3"/>
    <n v="1"/>
    <x v="7"/>
    <x v="19"/>
  </r>
  <r>
    <x v="2428"/>
    <x v="2428"/>
    <s v="From Moo 2 You! We want to offer premium burgers to a taco flooded environment."/>
    <n v="35000"/>
    <n v="1"/>
    <x v="2"/>
    <x v="0"/>
    <s v="USD"/>
    <x v="2426"/>
    <n v="1423594151"/>
    <b v="0"/>
    <n v="1"/>
    <b v="0"/>
    <s v="food/food trucks"/>
    <n v="2.8571428571428571E-3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s v="food/food trucks"/>
    <n v="1.432142857142857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s v="food/food trucks"/>
    <n v="0.70000000000000007"/>
    <n v="10.5"/>
    <x v="7"/>
    <x v="19"/>
  </r>
  <r>
    <x v="2431"/>
    <x v="2431"/>
    <s v="Go to Colorado and run a food truck with homemade food of all kinds."/>
    <n v="100000"/>
    <n v="2"/>
    <x v="2"/>
    <x v="0"/>
    <s v="USD"/>
    <x v="2429"/>
    <n v="1461896613"/>
    <b v="0"/>
    <n v="2"/>
    <b v="0"/>
    <s v="food/food trucks"/>
    <n v="2E-3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s v="food/food trucks"/>
    <n v="1.4285714285714287E-2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s v="food/food trucks"/>
    <n v="0"/>
    <e v="#DIV/0!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s v="food/food trucks"/>
    <n v="0.13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s v="food/food trucks"/>
    <n v="0.48960000000000004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s v="food/food trucks"/>
    <n v="3.8461538461538464E-2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s v="food/food trucks"/>
    <n v="0"/>
    <e v="#DIV/0!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s v="food/food trucks"/>
    <n v="0.33333333333333337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s v="food/food trucks"/>
    <n v="0"/>
    <e v="#DIV/0!"/>
    <x v="7"/>
    <x v="19"/>
  </r>
  <r>
    <x v="2440"/>
    <x v="2440"/>
    <s v="Starting a entire clean energy food truck and set a new standard for Cambodia"/>
    <n v="5000"/>
    <n v="10"/>
    <x v="2"/>
    <x v="18"/>
    <s v="EUR"/>
    <x v="2438"/>
    <n v="1452807313"/>
    <b v="0"/>
    <n v="2"/>
    <b v="0"/>
    <s v="food/food trucks"/>
    <n v="0.2"/>
    <n v="5"/>
    <x v="7"/>
    <x v="19"/>
  </r>
  <r>
    <x v="2441"/>
    <x v="2441"/>
    <s v="YOU can help Alchemy Pops POP up on a street near you!"/>
    <n v="7500"/>
    <n v="8091"/>
    <x v="0"/>
    <x v="0"/>
    <s v="USD"/>
    <x v="2439"/>
    <n v="1435806054"/>
    <b v="0"/>
    <n v="109"/>
    <b v="1"/>
    <s v="food/small batch"/>
    <n v="107.88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s v="food/small batch"/>
    <n v="125.9416666666666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s v="food/small batch"/>
    <n v="202.51495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s v="food/small batch"/>
    <n v="108.60000000000001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s v="food/small batch"/>
    <n v="172.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s v="food/small batch"/>
    <n v="167.98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s v="food/small batch"/>
    <n v="427.20000000000005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s v="food/small batch"/>
    <n v="107.5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s v="food/small batch"/>
    <n v="1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s v="food/small batch"/>
    <n v="101.53353333333335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s v="food/small batch"/>
    <n v="115.45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s v="food/small batch"/>
    <n v="133.5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s v="food/small batch"/>
    <n v="154.69999999999999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s v="food/small batch"/>
    <n v="100.84571428571429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s v="food/small batch"/>
    <n v="182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s v="food/small batch"/>
    <n v="180.86666666666667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s v="food/small batch"/>
    <n v="102.30434782608695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s v="food/small batch"/>
    <n v="110.17999999999999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s v="food/small batch"/>
    <n v="102.25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s v="food/small batch"/>
    <n v="100.78823529411764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s v="music/indie rock"/>
    <n v="103.8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s v="music/indie rock"/>
    <n v="110.70833333333334"/>
    <n v="28.880434782608695"/>
    <x v="4"/>
    <x v="14"/>
  </r>
  <r>
    <x v="2463"/>
    <x v="2463"/>
    <s v="Emma Ate The Lion's debut full length album"/>
    <n v="2000"/>
    <n v="2325"/>
    <x v="0"/>
    <x v="0"/>
    <s v="USD"/>
    <x v="2460"/>
    <n v="1362710425"/>
    <b v="0"/>
    <n v="75"/>
    <b v="1"/>
    <s v="music/indie rock"/>
    <n v="116.25000000000001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s v="music/indie rock"/>
    <n v="111.1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s v="music/indie rock"/>
    <n v="180.1428571428571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s v="music/indie rock"/>
    <n v="100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s v="music/indie rock"/>
    <n v="118.5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s v="music/indie rock"/>
    <n v="107.21700000000001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s v="music/indie rock"/>
    <n v="113.66666666666667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s v="music/indie rock"/>
    <n v="103.16400000000002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s v="music/indie rock"/>
    <n v="1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s v="music/indie rock"/>
    <n v="135.7602666666666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s v="music/indie rock"/>
    <n v="100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s v="music/indie rock"/>
    <n v="100.00360000000002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s v="music/indie rock"/>
    <n v="104.71999999999998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s v="music/indie rock"/>
    <n v="105.02249999999999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s v="USD"/>
    <x v="2474"/>
    <n v="1340901345"/>
    <b v="0"/>
    <n v="41"/>
    <b v="1"/>
    <s v="music/indie rock"/>
    <n v="171.33333333333334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s v="music/indie rock"/>
    <n v="127.49999999999999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s v="music/indie rock"/>
    <n v="133.44333333333333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s v="music/indie rock"/>
    <n v="100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s v="music/indie rock"/>
    <n v="112.91099999999999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s v="music/indie rock"/>
    <n v="100.1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s v="music/indie rock"/>
    <n v="113.72727272727272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s v="music/indie rock"/>
    <n v="119.3174285714285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s v="music/indie rock"/>
    <n v="103.2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s v="music/indie rock"/>
    <n v="265.66666666666669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s v="music/indie rock"/>
    <n v="100.05066666666667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s v="music/indie rock"/>
    <n v="106.6999999999999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s v="music/indie rock"/>
    <n v="133.67142857142858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s v="music/indie rock"/>
    <n v="121.39999999999999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s v="music/indie rock"/>
    <n v="103.2"/>
    <n v="51.6"/>
    <x v="4"/>
    <x v="14"/>
  </r>
  <r>
    <x v="2492"/>
    <x v="2491"/>
    <s v="We're a band from Hawaii trying to produce our first EP and we need help!"/>
    <n v="600"/>
    <n v="750"/>
    <x v="0"/>
    <x v="0"/>
    <s v="USD"/>
    <x v="2489"/>
    <n v="1335397188"/>
    <b v="0"/>
    <n v="27"/>
    <b v="1"/>
    <s v="music/indie rock"/>
    <n v="125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s v="music/indie rock"/>
    <n v="128.69999999999999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s v="music/indie rock"/>
    <n v="101.00533333333333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s v="music/indie rock"/>
    <n v="127.5366666666666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s v="USD"/>
    <x v="2493"/>
    <n v="1361577292"/>
    <b v="0"/>
    <n v="10"/>
    <b v="1"/>
    <s v="music/indie rock"/>
    <n v="100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s v="music/indie rock"/>
    <n v="112.7715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s v="music/indie rock"/>
    <n v="105.60000000000001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s v="music/indie rock"/>
    <n v="202.625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s v="music/indie rock"/>
    <n v="113.33333333333333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s v="food/restaurants"/>
    <n v="2.5545454545454547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s v="food/restaurants"/>
    <n v="7.8181818181818186E-2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s v="food/restaurants"/>
    <n v="0"/>
    <e v="#DIV/0!"/>
    <x v="7"/>
    <x v="34"/>
  </r>
  <r>
    <x v="2504"/>
    <x v="2503"/>
    <s v="Halal Restaurant and Internet Cafe 20 percent of profits will go to building masjids."/>
    <n v="35000"/>
    <n v="0"/>
    <x v="2"/>
    <x v="0"/>
    <s v="USD"/>
    <x v="2501"/>
    <n v="1413418934"/>
    <b v="0"/>
    <n v="0"/>
    <b v="0"/>
    <s v="food/restaurants"/>
    <n v="0"/>
    <e v="#DIV/0!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s v="food/restaurants"/>
    <n v="0"/>
    <e v="#DIV/0!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s v="food/restaurants"/>
    <n v="0.6"/>
    <n v="15"/>
    <x v="7"/>
    <x v="34"/>
  </r>
  <r>
    <x v="2507"/>
    <x v="2506"/>
    <s v="Unique dishes for a unique city!."/>
    <n v="42850"/>
    <n v="0"/>
    <x v="2"/>
    <x v="0"/>
    <s v="USD"/>
    <x v="2504"/>
    <n v="1428716704"/>
    <b v="0"/>
    <n v="0"/>
    <b v="0"/>
    <s v="food/restaurants"/>
    <n v="0"/>
    <e v="#DIV/0!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s v="food/restaurants"/>
    <n v="0"/>
    <e v="#DIV/0!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s v="food/restaurants"/>
    <n v="1.0526315789473684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s v="food/restaurants"/>
    <n v="0.15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s v="food/restaurants"/>
    <n v="0"/>
    <e v="#DIV/0!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s v="food/restaurants"/>
    <n v="0"/>
    <e v="#DIV/0!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s v="food/restaurants"/>
    <n v="0"/>
    <e v="#DIV/0!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s v="food/restaurants"/>
    <n v="1.750000000000000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s v="food/restaurants"/>
    <n v="18.600000000000001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s v="food/restaurants"/>
    <n v="0"/>
    <e v="#DIV/0!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s v="food/restaurants"/>
    <n v="9.8166666666666664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s v="food/restaurants"/>
    <n v="0"/>
    <e v="#DIV/0!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s v="food/restaurants"/>
    <n v="4.3333333333333335E-2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s v="food/restaurants"/>
    <n v="0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s v="music/classical music"/>
    <n v="109.48792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s v="music/classical music"/>
    <n v="100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s v="music/classical music"/>
    <n v="156.44444444444446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s v="music/classical music"/>
    <n v="101.6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s v="music/classical music"/>
    <n v="100.325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s v="music/classical music"/>
    <n v="112.9499999999999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s v="music/classical music"/>
    <n v="102.125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s v="music/classical music"/>
    <n v="107.24974999999999"/>
    <n v="52.962839506172834"/>
    <x v="4"/>
    <x v="35"/>
  </r>
  <r>
    <x v="2529"/>
    <x v="2528"/>
    <s v="Opera. Short. New."/>
    <n v="6000"/>
    <n v="6257"/>
    <x v="0"/>
    <x v="0"/>
    <s v="USD"/>
    <x v="2526"/>
    <n v="1328752575"/>
    <b v="0"/>
    <n v="76"/>
    <b v="1"/>
    <s v="music/classical music"/>
    <n v="104.28333333333333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s v="music/classical music"/>
    <n v="100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s v="music/classical music"/>
    <n v="100.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s v="music/classical music"/>
    <n v="126.125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s v="music/classical music"/>
    <n v="110.66666666666667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s v="music/classical music"/>
    <n v="105"/>
    <n v="150"/>
    <x v="4"/>
    <x v="35"/>
  </r>
  <r>
    <x v="2535"/>
    <x v="2534"/>
    <s v="Mark Hayes: Requiem Recording"/>
    <n v="20000"/>
    <n v="20755"/>
    <x v="0"/>
    <x v="0"/>
    <s v="USD"/>
    <x v="2532"/>
    <n v="1414781945"/>
    <b v="0"/>
    <n v="78"/>
    <b v="1"/>
    <s v="music/classical music"/>
    <n v="103.77499999999999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s v="music/classical music"/>
    <n v="115.9999999999999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s v="music/classical music"/>
    <n v="110.00000000000001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s v="music/classical music"/>
    <n v="113.01761111111111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s v="music/classical music"/>
    <n v="100.25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s v="music/classical music"/>
    <n v="103.4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s v="music/classical music"/>
    <n v="107.02857142857142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s v="music/classical music"/>
    <n v="103.5714285714285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s v="music/classical music"/>
    <n v="156.4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s v="music/classical music"/>
    <n v="100.82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s v="music/classical music"/>
    <n v="195.3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s v="music/classical music"/>
    <n v="111.7142857142857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s v="music/classical music"/>
    <n v="119.85454545454546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s v="music/classical music"/>
    <n v="101.85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s v="music/classical music"/>
    <n v="102.80254777070064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s v="music/classical music"/>
    <n v="100.84615384615385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s v="music/classical music"/>
    <n v="102.73469387755102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s v="music/classical music"/>
    <n v="106.5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s v="music/classical music"/>
    <n v="155.53333333333333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s v="music/classical music"/>
    <n v="122.8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s v="music/classical music"/>
    <n v="107.35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s v="music/classical music"/>
    <n v="105.50335570469798"/>
    <n v="23.117647058823529"/>
    <x v="4"/>
    <x v="35"/>
  </r>
  <r>
    <x v="2557"/>
    <x v="2556"/>
    <s v="Raising money for our concert tour of Switzerland and Germany in June/July 2014"/>
    <n v="900"/>
    <n v="1066"/>
    <x v="0"/>
    <x v="1"/>
    <s v="GBP"/>
    <x v="2554"/>
    <n v="1397584386"/>
    <b v="0"/>
    <n v="36"/>
    <b v="1"/>
    <s v="music/classical music"/>
    <n v="118.44444444444444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s v="music/classical music"/>
    <n v="108.88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s v="music/classical music"/>
    <n v="111.25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s v="music/classical music"/>
    <n v="100.1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s v="food/food trucks"/>
    <n v="0"/>
    <e v="#DIV/0!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s v="food/food trucks"/>
    <n v="0.75"/>
    <n v="25"/>
    <x v="7"/>
    <x v="19"/>
  </r>
  <r>
    <x v="2563"/>
    <x v="2562"/>
    <s v="Michigan based bubble tea and specialty ice cream food truck"/>
    <n v="20000"/>
    <n v="0"/>
    <x v="1"/>
    <x v="0"/>
    <s v="USD"/>
    <x v="2560"/>
    <n v="1433042451"/>
    <b v="0"/>
    <n v="0"/>
    <b v="0"/>
    <s v="food/food trucks"/>
    <n v="0"/>
    <e v="#DIV/0!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s v="food/food trucks"/>
    <n v="0"/>
    <e v="#DIV/0!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s v="food/food trucks"/>
    <n v="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s v="food/food trucks"/>
    <n v="0"/>
    <e v="#DIV/0!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s v="food/food trucks"/>
    <n v="0.26666666666666666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s v="food/food trucks"/>
    <n v="0.5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s v="food/food trucks"/>
    <n v="2.2307692307692308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s v="food/food trucks"/>
    <n v="0.84285714285714297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s v="food/food trucks"/>
    <n v="0.25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s v="food/food trucks"/>
    <n v="0"/>
    <e v="#DIV/0!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s v="food/food trucks"/>
    <n v="0"/>
    <e v="#DIV/0!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s v="food/food trucks"/>
    <n v="0"/>
    <e v="#DIV/0!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s v="food/food trucks"/>
    <n v="0"/>
    <e v="#DIV/0!"/>
    <x v="7"/>
    <x v="19"/>
  </r>
  <r>
    <x v="2576"/>
    <x v="2575"/>
    <s v="A New Twist with an American and Philippine fast food Mobile Trailer."/>
    <n v="10000"/>
    <n v="0"/>
    <x v="1"/>
    <x v="0"/>
    <s v="USD"/>
    <x v="2573"/>
    <n v="1424823247"/>
    <b v="0"/>
    <n v="0"/>
    <b v="0"/>
    <s v="food/food trucks"/>
    <n v="0"/>
    <e v="#DIV/0!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s v="food/food trucks"/>
    <n v="0"/>
    <e v="#DIV/0!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s v="food/food trucks"/>
    <n v="0"/>
    <e v="#DIV/0!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s v="food/food trucks"/>
    <n v="0.13849999999999998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s v="food/food trucks"/>
    <n v="0.6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s v="food/food trucks"/>
    <n v="10.6"/>
    <n v="48.18181818181818"/>
    <x v="7"/>
    <x v="19"/>
  </r>
  <r>
    <x v="2582"/>
    <x v="2581"/>
    <s v="The place where chicken meets liquor for the first time!"/>
    <n v="90000"/>
    <n v="1"/>
    <x v="2"/>
    <x v="0"/>
    <s v="USD"/>
    <x v="2579"/>
    <n v="1475192634"/>
    <b v="0"/>
    <n v="1"/>
    <b v="0"/>
    <s v="food/food trucks"/>
    <n v="1.1111111111111111E-3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s v="food/food trucks"/>
    <n v="0.5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s v="food/food trucks"/>
    <n v="0"/>
    <e v="#DIV/0!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s v="food/food trucks"/>
    <n v="0.16666666666666669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s v="food/food trucks"/>
    <n v="0.16666666666666669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s v="food/food trucks"/>
    <n v="2.4340000000000002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s v="food/food trucks"/>
    <n v="3.8833333333333329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s v="food/food trucks"/>
    <n v="0.01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s v="food/food trucks"/>
    <n v="0"/>
    <e v="#DIV/0!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s v="food/food trucks"/>
    <n v="1.733333333333333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s v="food/food trucks"/>
    <n v="0.16666666666666669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s v="food/food trucks"/>
    <n v="0"/>
    <e v="#DIV/0!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s v="food/food trucks"/>
    <n v="1.25E-3"/>
    <n v="1"/>
    <x v="7"/>
    <x v="19"/>
  </r>
  <r>
    <x v="2595"/>
    <x v="2594"/>
    <s v="Looking to put the best baked goods in Bowling Green on wheels"/>
    <n v="15000"/>
    <n v="1825"/>
    <x v="2"/>
    <x v="0"/>
    <s v="USD"/>
    <x v="2592"/>
    <n v="1485323500"/>
    <b v="0"/>
    <n v="19"/>
    <b v="0"/>
    <s v="food/food trucks"/>
    <n v="12.166666666666668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s v="food/food trucks"/>
    <n v="23.588571428571427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s v="food/food trucks"/>
    <n v="5.6666666666666661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s v="food/food trucks"/>
    <n v="39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s v="food/food trucks"/>
    <n v="0.99546510341776351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s v="food/food trucks"/>
    <n v="6.9320000000000004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s v="technology/space exploration"/>
    <n v="661.4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s v="technology/space exploration"/>
    <n v="326.0916666666667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s v="USD"/>
    <x v="2600"/>
    <n v="1386626054"/>
    <b v="1"/>
    <n v="50"/>
    <b v="1"/>
    <s v="technology/space exploration"/>
    <n v="101.4857142857142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s v="technology/space exploration"/>
    <n v="104.21799999999999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s v="technology/space exploration"/>
    <n v="107.42157000000002"/>
    <n v="60.96570374574347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s v="technology/space exploration"/>
    <n v="110.05454545454545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s v="technology/space exploration"/>
    <n v="407.7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s v="technology/space exploration"/>
    <n v="223.92500000000001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s v="technology/space exploration"/>
    <n v="303.80111428571428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s v="technology/space exploration"/>
    <n v="141.3251043268175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s v="technology/space exploration"/>
    <n v="2790.6363636363635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s v="technology/space exploration"/>
    <n v="171.76130000000001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s v="technology/space exploration"/>
    <n v="101.01333333333334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s v="technology/space exploration"/>
    <n v="1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s v="technology/space exploration"/>
    <n v="169.76511744127936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s v="technology/space exploration"/>
    <n v="114.53400000000001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s v="technology/space exploration"/>
    <n v="877.6"/>
    <n v="27.59748427672956"/>
    <x v="2"/>
    <x v="36"/>
  </r>
  <r>
    <x v="2618"/>
    <x v="2617"/>
    <s v="LTD ED COLLECTIBLE SPACE ART FEAT. ASTRONAUTS"/>
    <n v="15000"/>
    <n v="15808"/>
    <x v="0"/>
    <x v="0"/>
    <s v="USD"/>
    <x v="2615"/>
    <n v="1443812461"/>
    <b v="1"/>
    <n v="77"/>
    <b v="1"/>
    <s v="technology/space exploration"/>
    <n v="105.38666666666667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s v="technology/space exploration"/>
    <n v="188.39999999999998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s v="technology/space exploration"/>
    <n v="143.65230769230772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s v="technology/space exploration"/>
    <n v="145.88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s v="technology/space exploration"/>
    <n v="131.184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s v="technology/space exploration"/>
    <n v="113.99999999999999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s v="technology/space exploration"/>
    <n v="1379.4206249999997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s v="technology/space exploration"/>
    <n v="956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s v="technology/space exploration"/>
    <n v="112.00000000000001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s v="technology/space exploration"/>
    <n v="646.66666666666663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s v="technology/space exploration"/>
    <n v="110.36948748510132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s v="technology/space exploration"/>
    <n v="127.74000000000001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s v="technology/space exploration"/>
    <n v="157.9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s v="technology/space exploration"/>
    <n v="114.66525000000001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s v="technology/space exploration"/>
    <n v="137.00934579439252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s v="technology/space exploration"/>
    <n v="354.62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s v="technology/space exploration"/>
    <n v="106.02150537634409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s v="technology/space exploration"/>
    <n v="100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s v="technology/space exploration"/>
    <n v="187.3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x v="2634"/>
    <n v="1474895475"/>
    <b v="0"/>
    <n v="26"/>
    <b v="1"/>
    <s v="technology/space exploration"/>
    <n v="166.2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s v="technology/space exploration"/>
    <n v="101.72910662824208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s v="technology/space exploration"/>
    <n v="164"/>
    <n v="10.040816326530612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s v="technology/space exploration"/>
    <n v="105.66666666666666"/>
    <n v="45.94202898550725"/>
    <x v="2"/>
    <x v="36"/>
  </r>
  <r>
    <x v="2641"/>
    <x v="2640"/>
    <s v="Building a Flying saucer that has Artificial Intelligent made from sea shell."/>
    <n v="1500"/>
    <n v="15"/>
    <x v="2"/>
    <x v="0"/>
    <s v="USD"/>
    <x v="2638"/>
    <n v="1409341863"/>
    <b v="0"/>
    <n v="1"/>
    <b v="0"/>
    <s v="technology/space exploration"/>
    <n v="1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s v="technology/space exploration"/>
    <n v="0"/>
    <e v="#DIV/0!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s v="technology/space exploration"/>
    <n v="33.559730999999999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s v="technology/space exploration"/>
    <n v="2.0529999999999999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s v="technology/space exploration"/>
    <n v="10.5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s v="technology/space exploration"/>
    <n v="8.4172840000000004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s v="technology/space exploration"/>
    <n v="1.44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s v="technology/space exploration"/>
    <n v="0.88333333333333341"/>
    <n v="17.666666666666668"/>
    <x v="2"/>
    <x v="36"/>
  </r>
  <r>
    <x v="2649"/>
    <x v="2648"/>
    <s v="They have launched a Kickstarter."/>
    <n v="125000"/>
    <n v="124"/>
    <x v="1"/>
    <x v="0"/>
    <s v="USD"/>
    <x v="2645"/>
    <n v="1449186941"/>
    <b v="0"/>
    <n v="3"/>
    <b v="0"/>
    <s v="technology/space exploration"/>
    <n v="9.920000000000001E-2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s v="technology/space exploration"/>
    <n v="0.59666666666666668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s v="technology/space exploration"/>
    <n v="1.8689285714285715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s v="technology/space exploration"/>
    <n v="0.88500000000000001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s v="technology/space exploration"/>
    <n v="11.52156862745098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s v="technology/space exploration"/>
    <n v="5.1000000000000004E-2"/>
    <n v="8.5"/>
    <x v="2"/>
    <x v="36"/>
  </r>
  <r>
    <x v="2655"/>
    <x v="2654"/>
    <s v="Thank you for your support!"/>
    <n v="15000"/>
    <n v="3155"/>
    <x v="1"/>
    <x v="0"/>
    <s v="USD"/>
    <x v="2651"/>
    <n v="1452631647"/>
    <b v="0"/>
    <n v="43"/>
    <b v="0"/>
    <s v="technology/space exploration"/>
    <n v="21.033333333333335"/>
    <n v="73.372093023255815"/>
    <x v="2"/>
    <x v="36"/>
  </r>
  <r>
    <x v="2656"/>
    <x v="2655"/>
    <s v="MoonWatcher will be bringing the Moon closer to all of us."/>
    <n v="150000"/>
    <n v="17155"/>
    <x v="1"/>
    <x v="0"/>
    <s v="USD"/>
    <x v="2652"/>
    <n v="1485966688"/>
    <b v="0"/>
    <n v="152"/>
    <b v="0"/>
    <s v="technology/space exploration"/>
    <n v="11.436666666666667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s v="technology/space exploration"/>
    <n v="18.737933333333334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s v="technology/space exploration"/>
    <n v="9.285714285714286E-2"/>
    <n v="22.75"/>
    <x v="2"/>
    <x v="36"/>
  </r>
  <r>
    <x v="2659"/>
    <x v="2658"/>
    <s v="test"/>
    <n v="49000"/>
    <n v="1333"/>
    <x v="1"/>
    <x v="0"/>
    <s v="USD"/>
    <x v="2655"/>
    <n v="1426729210"/>
    <b v="0"/>
    <n v="10"/>
    <b v="0"/>
    <s v="technology/space exploration"/>
    <n v="2.7204081632653061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s v="technology/space exploration"/>
    <n v="9.5000000000000001E-2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s v="technology/makerspaces"/>
    <n v="102.89999999999999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s v="technology/makerspaces"/>
    <n v="106.80000000000001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s v="technology/makerspaces"/>
    <n v="104.59625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s v="technology/makerspaces"/>
    <n v="103.42857142857143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s v="technology/makerspaces"/>
    <n v="123.14285714285715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s v="technology/makerspaces"/>
    <n v="159.29509999999999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s v="technology/makerspaces"/>
    <n v="110.66666666666667"/>
    <n v="92.222222222222229"/>
    <x v="2"/>
    <x v="37"/>
  </r>
  <r>
    <x v="2668"/>
    <x v="2667"/>
    <s v="Creativity on the go! |_x000a_CrÃ©ativitÃ© en mouvement !"/>
    <n v="1000"/>
    <n v="1707"/>
    <x v="0"/>
    <x v="5"/>
    <s v="CAD"/>
    <x v="2664"/>
    <n v="1443449265"/>
    <b v="0"/>
    <n v="28"/>
    <b v="1"/>
    <s v="technology/makerspaces"/>
    <n v="170.70000000000002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s v="technology/makerspaces"/>
    <n v="125.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s v="technology/makerspaces"/>
    <n v="6.4158609339642041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s v="technology/makerspaces"/>
    <n v="11.343999999999999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s v="technology/makerspaces"/>
    <n v="33.19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s v="technology/makerspaces"/>
    <n v="27.58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s v="technology/makerspaces"/>
    <n v="62.839999999999996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s v="technology/makerspaces"/>
    <n v="7.5880000000000001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s v="technology/makerspaces"/>
    <n v="50.38095238095238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s v="technology/makerspaces"/>
    <n v="17.512820512820511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s v="technology/makerspaces"/>
    <n v="1.375E-2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s v="technology/makerspaces"/>
    <n v="0.33"/>
    <n v="44"/>
    <x v="2"/>
    <x v="37"/>
  </r>
  <r>
    <x v="2680"/>
    <x v="2679"/>
    <s v="iHeartPillow, Connecting loved ones"/>
    <n v="32000"/>
    <n v="276"/>
    <x v="2"/>
    <x v="3"/>
    <s v="EUR"/>
    <x v="2676"/>
    <n v="1457327091"/>
    <b v="0"/>
    <n v="4"/>
    <b v="0"/>
    <s v="technology/makerspaces"/>
    <n v="0.86250000000000004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s v="food/food trucks"/>
    <n v="0.6875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s v="food/food trucks"/>
    <n v="28.29999999999999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s v="food/food trucks"/>
    <n v="0.24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s v="food/food trucks"/>
    <n v="1.1428571428571428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s v="food/food trucks"/>
    <n v="0.02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s v="food/food trucks"/>
    <n v="0"/>
    <e v="#DIV/0!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s v="food/food trucks"/>
    <n v="0"/>
    <e v="#DIV/0!"/>
    <x v="7"/>
    <x v="19"/>
  </r>
  <r>
    <x v="2688"/>
    <x v="2687"/>
    <s v="The amazing gourmet Mac N Cheez Food Truck Campaigne!"/>
    <n v="50000"/>
    <n v="74"/>
    <x v="2"/>
    <x v="0"/>
    <s v="USD"/>
    <x v="2684"/>
    <n v="1422067870"/>
    <b v="0"/>
    <n v="14"/>
    <b v="0"/>
    <s v="food/food trucks"/>
    <n v="0.14799999999999999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s v="food/food trucks"/>
    <n v="2.8571428571428571E-3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s v="food/food trucks"/>
    <n v="10.7325"/>
    <n v="72.762711864406782"/>
    <x v="7"/>
    <x v="19"/>
  </r>
  <r>
    <x v="2691"/>
    <x v="2690"/>
    <s v="A Great New local Food Truck serving up ethnic fusion inspired eats in Ottawa."/>
    <n v="65000"/>
    <n v="35"/>
    <x v="2"/>
    <x v="5"/>
    <s v="CAD"/>
    <x v="2687"/>
    <n v="1427390557"/>
    <b v="0"/>
    <n v="2"/>
    <b v="0"/>
    <s v="food/food trucks"/>
    <n v="5.3846153846153842E-2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s v="food/food trucks"/>
    <n v="0.7142857142857143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s v="food/food trucks"/>
    <n v="0.8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s v="food/food trucks"/>
    <n v="3.3333333333333335E-3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s v="food/food trucks"/>
    <n v="0.47333333333333333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s v="food/food trucks"/>
    <n v="5.65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s v="food/food trucks"/>
    <n v="26.35217391304348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s v="food/food trucks"/>
    <n v="0.325125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s v="food/food trucks"/>
    <n v="0"/>
    <e v="#DIV/0!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s v="food/food trucks"/>
    <n v="0.7000700070007001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s v="theater/spaces"/>
    <n v="46.176470588235297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s v="theater/spaces"/>
    <n v="34.410000000000004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s v="MXN"/>
    <x v="2699"/>
    <n v="1485016430"/>
    <b v="0"/>
    <n v="45"/>
    <b v="0"/>
    <s v="theater/spaces"/>
    <n v="103.75000000000001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s v="theater/spaces"/>
    <n v="6.0263157894736841"/>
    <n v="163.57142857142858"/>
    <x v="1"/>
    <x v="38"/>
  </r>
  <r>
    <x v="2705"/>
    <x v="2704"/>
    <s v="Help light the lights at the historic Fischer Theatre in Danville, IL."/>
    <n v="16500"/>
    <n v="1739"/>
    <x v="3"/>
    <x v="0"/>
    <s v="USD"/>
    <x v="2701"/>
    <n v="1486504758"/>
    <b v="0"/>
    <n v="8"/>
    <b v="0"/>
    <s v="theater/spaces"/>
    <n v="10.53939393939393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s v="theater/spaces"/>
    <n v="112.29714285714284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s v="theater/spaces"/>
    <n v="350.84462500000001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s v="theater/spaces"/>
    <n v="233.21535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s v="theater/spaces"/>
    <n v="101.60599999999999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s v="theater/spaces"/>
    <n v="153.90035000000003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s v="theater/spaces"/>
    <n v="100.7161125319693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s v="theater/spaces"/>
    <n v="131.38181818181818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s v="theater/spaces"/>
    <n v="102.24133333333334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s v="USD"/>
    <x v="2710"/>
    <n v="1474040596"/>
    <b v="1"/>
    <n v="305"/>
    <b v="1"/>
    <s v="theater/spaces"/>
    <n v="116.35599999999999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s v="theater/spaces"/>
    <n v="264.62241666666665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s v="theater/spaces"/>
    <n v="119.98010000000001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s v="theater/spaces"/>
    <n v="120.1040000000000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s v="theater/spaces"/>
    <n v="103.58333333333334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s v="theater/spaces"/>
    <n v="108.83333333333334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s v="theater/spaces"/>
    <n v="118.12400000000001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s v="technology/hardware"/>
    <n v="1462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s v="technology/hardware"/>
    <n v="252.54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s v="technology/hardware"/>
    <n v="140.05000000000001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s v="technology/hardware"/>
    <n v="296.87520259319291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s v="technology/hardware"/>
    <n v="144.54249999999999"/>
    <n v="511.65486725663715"/>
    <x v="2"/>
    <x v="30"/>
  </r>
  <r>
    <x v="2726"/>
    <x v="2725"/>
    <s v="Krimston TWO: iPhone Dual SIM Case"/>
    <n v="100000"/>
    <n v="105745"/>
    <x v="0"/>
    <x v="0"/>
    <s v="USD"/>
    <x v="2722"/>
    <n v="1458741311"/>
    <b v="0"/>
    <n v="404"/>
    <b v="1"/>
    <s v="technology/hardware"/>
    <n v="105.745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s v="technology/hardware"/>
    <n v="493.21000000000004"/>
    <n v="69.760961810466767"/>
    <x v="2"/>
    <x v="30"/>
  </r>
  <r>
    <x v="2728"/>
    <x v="2727"/>
    <s v="SSD, WiFi, RTC w/Battery and high power USB all in one shield."/>
    <n v="15000"/>
    <n v="30274"/>
    <x v="0"/>
    <x v="0"/>
    <s v="USD"/>
    <x v="2724"/>
    <n v="1448461434"/>
    <b v="0"/>
    <n v="392"/>
    <b v="1"/>
    <s v="technology/hardware"/>
    <n v="201.82666666666668"/>
    <n v="77.229591836734699"/>
    <x v="2"/>
    <x v="30"/>
  </r>
  <r>
    <x v="2729"/>
    <x v="2728"/>
    <s v="A luggage that is more than a luggage! It is what you want it to be."/>
    <n v="7500"/>
    <n v="7833"/>
    <x v="0"/>
    <x v="0"/>
    <s v="USD"/>
    <x v="2725"/>
    <n v="1427867197"/>
    <b v="0"/>
    <n v="23"/>
    <b v="1"/>
    <s v="technology/hardware"/>
    <n v="104.44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s v="technology/hardware"/>
    <n v="170.2926296296296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s v="technology/hardware"/>
    <n v="104.30333333333333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s v="technology/hardware"/>
    <n v="118.25000000000001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s v="technology/hardware"/>
    <n v="107.538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s v="technology/hardware"/>
    <n v="2260300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s v="technology/hardware"/>
    <n v="978.13466666666682"/>
    <n v="21.64014749262537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s v="technology/hardware"/>
    <n v="122.9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s v="technology/hardware"/>
    <n v="246.0608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s v="technology/hardware"/>
    <n v="147.94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s v="technology/hardware"/>
    <n v="384.09090909090907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s v="technology/hardware"/>
    <n v="103.33333333333334"/>
    <n v="18.235294117647058"/>
    <x v="2"/>
    <x v="30"/>
  </r>
  <r>
    <x v="2741"/>
    <x v="2740"/>
    <s v="Help me publish my 1st children's book as an aspiring author!"/>
    <n v="8000"/>
    <n v="35"/>
    <x v="2"/>
    <x v="0"/>
    <s v="USD"/>
    <x v="2737"/>
    <n v="1412005602"/>
    <b v="0"/>
    <n v="4"/>
    <b v="0"/>
    <s v="publishing/children's books"/>
    <n v="0.43750000000000006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s v="publishing/children's books"/>
    <n v="29.24"/>
    <n v="40.611111111111114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s v="publishing/children's books"/>
    <n v="0"/>
    <e v="#DIV/0!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s v="publishing/children's books"/>
    <n v="5.21875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s v="publishing/children's books"/>
    <n v="21.887499999999999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s v="publishing/children's books"/>
    <n v="26.700000000000003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s v="publishing/children's books"/>
    <n v="28.000000000000004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s v="publishing/children's books"/>
    <n v="1.06"/>
    <n v="13.25"/>
    <x v="3"/>
    <x v="39"/>
  </r>
  <r>
    <x v="2749"/>
    <x v="2748"/>
    <s v="Self-publishing my children's book."/>
    <n v="10000"/>
    <n v="110"/>
    <x v="2"/>
    <x v="0"/>
    <s v="USD"/>
    <x v="2745"/>
    <n v="1425582637"/>
    <b v="0"/>
    <n v="2"/>
    <b v="0"/>
    <s v="publishing/children's books"/>
    <n v="1.0999999999999999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s v="publishing/children's books"/>
    <n v="0"/>
    <e v="#DIV/0!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s v="publishing/children's books"/>
    <n v="0"/>
    <e v="#DIV/0!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s v="publishing/children's books"/>
    <n v="11.458333333333332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s v="publishing/children's books"/>
    <n v="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s v="publishing/children's books"/>
    <n v="0"/>
    <e v="#DIV/0!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s v="publishing/children's books"/>
    <n v="5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s v="publishing/children's books"/>
    <n v="10.48"/>
    <n v="31.757575757575758"/>
    <x v="3"/>
    <x v="39"/>
  </r>
  <r>
    <x v="2757"/>
    <x v="2756"/>
    <s v="A children's letter book that Lampoons Hillary Clinton"/>
    <n v="1500"/>
    <n v="10"/>
    <x v="2"/>
    <x v="0"/>
    <s v="USD"/>
    <x v="2753"/>
    <n v="1469202332"/>
    <b v="0"/>
    <n v="2"/>
    <b v="0"/>
    <s v="publishing/children's books"/>
    <n v="0.66666666666666674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s v="publishing/children's books"/>
    <n v="11.700000000000001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s v="publishing/children's books"/>
    <n v="10.5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s v="publishing/children's books"/>
    <n v="0"/>
    <e v="#DIV/0!"/>
    <x v="3"/>
    <x v="39"/>
  </r>
  <r>
    <x v="2761"/>
    <x v="2760"/>
    <s v="Help me give away 500 copies of my picture book so more kids will know US geography!"/>
    <n v="5000"/>
    <n v="36"/>
    <x v="2"/>
    <x v="0"/>
    <s v="USD"/>
    <x v="2757"/>
    <n v="1354584693"/>
    <b v="0"/>
    <n v="4"/>
    <b v="0"/>
    <s v="publishing/children's books"/>
    <n v="0.72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s v="publishing/children's books"/>
    <n v="0.76923076923076927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x v="2759"/>
    <n v="1365515684"/>
    <b v="0"/>
    <n v="3"/>
    <b v="0"/>
    <s v="publishing/children's books"/>
    <n v="0.22842639593908631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s v="publishing/children's books"/>
    <n v="1.125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s v="publishing/children's books"/>
    <n v="0"/>
    <e v="#DIV/0!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s v="publishing/children's books"/>
    <n v="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s v="publishing/children's books"/>
    <n v="0.85000000000000009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s v="publishing/children's books"/>
    <n v="14.314285714285715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s v="publishing/children's books"/>
    <n v="0.25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s v="publishing/children's books"/>
    <n v="10.411249999999999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s v="publishing/children's books"/>
    <n v="0"/>
    <e v="#DIV/0!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s v="publishing/children's books"/>
    <n v="0"/>
    <e v="#DIV/0!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s v="publishing/children's books"/>
    <n v="0.18867924528301888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s v="publishing/children's books"/>
    <n v="14.249999999999998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s v="publishing/children's books"/>
    <n v="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s v="publishing/children's books"/>
    <n v="7.8809523809523814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s v="publishing/children's books"/>
    <n v="0.33333333333333337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s v="publishing/children's books"/>
    <n v="25.545454545454543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s v="publishing/children's books"/>
    <n v="2.12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s v="publishing/children's books"/>
    <n v="0"/>
    <e v="#DIV/0!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s v="theater/plays"/>
    <n v="105.28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s v="theater/plays"/>
    <n v="120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s v="theater/plays"/>
    <n v="114.5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s v="theater/plays"/>
    <n v="119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s v="theater/plays"/>
    <n v="104.67999999999999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x v="2782"/>
    <n v="1403703580"/>
    <b v="0"/>
    <n v="74"/>
    <b v="1"/>
    <s v="theater/plays"/>
    <n v="117.83999999999999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s v="theater/plays"/>
    <n v="119.7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x v="2784"/>
    <n v="1467219043"/>
    <b v="0"/>
    <n v="20"/>
    <b v="1"/>
    <s v="theater/plays"/>
    <n v="102.49999999999999"/>
    <n v="102.5"/>
    <x v="1"/>
    <x v="6"/>
  </r>
  <r>
    <x v="2789"/>
    <x v="2788"/>
    <s v="BNT's Biggest Adventure So Far: Our 2015 full length production!"/>
    <n v="3000"/>
    <n v="3035"/>
    <x v="0"/>
    <x v="0"/>
    <s v="USD"/>
    <x v="2785"/>
    <n v="1424477934"/>
    <b v="0"/>
    <n v="24"/>
    <b v="1"/>
    <s v="theater/plays"/>
    <n v="101.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s v="theater/plays"/>
    <n v="105.33333333333333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s v="theater/plays"/>
    <n v="102.49999999999999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s v="theater/plays"/>
    <n v="107.60000000000001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s v="theater/plays"/>
    <n v="110.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s v="theater/plays"/>
    <n v="150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s v="theater/plays"/>
    <n v="104.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s v="theater/plays"/>
    <n v="115.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s v="theater/plays"/>
    <n v="102.64512500000001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s v="theater/plays"/>
    <n v="101.4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s v="theater/plays"/>
    <n v="116.6348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s v="theater/plays"/>
    <n v="133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s v="theater/plays"/>
    <n v="133.20000000000002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s v="theater/plays"/>
    <n v="101.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s v="theater/plays"/>
    <n v="127.95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s v="theater/plays"/>
    <n v="114.99999999999999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s v="theater/plays"/>
    <n v="110.00000000000001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s v="theater/plays"/>
    <n v="112.1"/>
    <n v="44.25"/>
    <x v="1"/>
    <x v="6"/>
  </r>
  <r>
    <x v="2807"/>
    <x v="2806"/>
    <s v="Bringing Shakespeare back to the Playwrights"/>
    <n v="5000"/>
    <n v="6300"/>
    <x v="0"/>
    <x v="0"/>
    <s v="USD"/>
    <x v="2803"/>
    <n v="1433019438"/>
    <b v="0"/>
    <n v="93"/>
    <b v="1"/>
    <s v="theater/plays"/>
    <n v="126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s v="theater/plays"/>
    <n v="100.24444444444444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s v="theater/plays"/>
    <n v="102.4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s v="theater/plays"/>
    <n v="108.2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s v="theater/plays"/>
    <n v="100.27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s v="theater/plays"/>
    <n v="113.3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s v="theater/plays"/>
    <n v="127.57571428571428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s v="theater/plays"/>
    <n v="107.73333333333332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s v="theater/plays"/>
    <n v="242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s v="theater/plays"/>
    <n v="141.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s v="theater/plays"/>
    <n v="130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s v="theater/plays"/>
    <n v="106.03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s v="theater/plays"/>
    <n v="104.80000000000001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s v="theater/plays"/>
    <n v="1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s v="theater/plays"/>
    <n v="100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s v="theater/plays"/>
    <n v="100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s v="theater/plays"/>
    <n v="12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s v="theater/plays"/>
    <n v="116.92307692307693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s v="theater/plays"/>
    <n v="103.33333333333334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s v="theater/plays"/>
    <n v="107.74999999999999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s v="theater/plays"/>
    <n v="120.24999999999999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s v="theater/plays"/>
    <n v="100.37894736842105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s v="theater/plays"/>
    <n v="106.52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s v="theater/plays"/>
    <n v="100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s v="theater/plays"/>
    <n v="110.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s v="theater/plays"/>
    <n v="114.71959999999999"/>
    <n v="30.189368421052631"/>
    <x v="1"/>
    <x v="6"/>
  </r>
  <r>
    <x v="2833"/>
    <x v="2832"/>
    <s v="A new play about exploring outer space"/>
    <n v="2700"/>
    <n v="2923"/>
    <x v="0"/>
    <x v="0"/>
    <s v="USD"/>
    <x v="2829"/>
    <n v="1442804633"/>
    <b v="0"/>
    <n v="35"/>
    <b v="1"/>
    <s v="theater/plays"/>
    <n v="108.25925925925925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s v="theater/plays"/>
    <n v="170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s v="theater/plays"/>
    <n v="187.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s v="theater/plays"/>
    <n v="107.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s v="theater/plays"/>
    <n v="100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s v="theater/plays"/>
    <n v="120.24999999999999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s v="theater/plays"/>
    <n v="111.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s v="theater/plays"/>
    <n v="104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s v="theater/plays"/>
    <n v="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s v="theater/plays"/>
    <n v="0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s v="theater/plays"/>
    <n v="0"/>
    <e v="#DIV/0!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s v="theater/plays"/>
    <n v="5.4545454545454541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s v="theater/plays"/>
    <n v="31.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s v="theater/plays"/>
    <n v="0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s v="theater/plays"/>
    <n v="0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s v="theater/plays"/>
    <n v="0.2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s v="theater/plays"/>
    <n v="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s v="theater/plays"/>
    <n v="3.8875000000000002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s v="theater/plays"/>
    <n v="0"/>
    <e v="#DIV/0!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s v="theater/plays"/>
    <n v="1.9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s v="theater/plays"/>
    <n v="0"/>
    <e v="#DIV/0!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s v="theater/plays"/>
    <n v="41.699999999999996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s v="theater/plays"/>
    <n v="50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s v="theater/plays"/>
    <n v="4.8666666666666663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s v="theater/plays"/>
    <n v="19.736842105263158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s v="theater/plays"/>
    <n v="0"/>
    <e v="#DIV/0!"/>
    <x v="1"/>
    <x v="6"/>
  </r>
  <r>
    <x v="2859"/>
    <x v="2858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s v="theater/plays"/>
    <n v="1.750000000000000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s v="theater/plays"/>
    <n v="6.65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s v="theater/plays"/>
    <n v="32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s v="theater/plays"/>
    <n v="0.43307086614173229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s v="theater/plays"/>
    <n v="0.04"/>
    <n v="20"/>
    <x v="1"/>
    <x v="6"/>
  </r>
  <r>
    <x v="2864"/>
    <x v="2863"/>
    <s v="Accessible, original theatre for all!"/>
    <n v="2500"/>
    <n v="40"/>
    <x v="2"/>
    <x v="1"/>
    <s v="GBP"/>
    <x v="2860"/>
    <n v="1434552207"/>
    <b v="0"/>
    <n v="3"/>
    <b v="0"/>
    <s v="theater/plays"/>
    <n v="1.6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s v="theater/plays"/>
    <n v="0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s v="theater/plays"/>
    <n v="0.89999999999999991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s v="theater/plays"/>
    <n v="20.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s v="theater/plays"/>
    <n v="42.011733333333332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s v="theater/plays"/>
    <n v="0.88500000000000001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s v="theater/plays"/>
    <n v="15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s v="theater/plays"/>
    <n v="4.67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s v="theater/plays"/>
    <n v="0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s v="theater/plays"/>
    <n v="38.119999999999997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s v="theater/plays"/>
    <n v="5.42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s v="theater/plays"/>
    <n v="3.4999999999999996E-2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s v="theater/plays"/>
    <n v="0"/>
    <e v="#DIV/0!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s v="theater/plays"/>
    <n v="10.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s v="theater/plays"/>
    <n v="2.1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s v="theater/plays"/>
    <n v="0.2589285714285714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s v="theater/plays"/>
    <n v="23.333333333333332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s v="theater/plays"/>
    <n v="0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s v="theater/plays"/>
    <n v="33.6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s v="theater/plays"/>
    <n v="19.079999999999998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x v="2880"/>
    <n v="1415208435"/>
    <b v="0"/>
    <n v="4"/>
    <b v="0"/>
    <s v="theater/plays"/>
    <n v="0.41111111111111115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x v="2881"/>
    <n v="1423705801"/>
    <b v="0"/>
    <n v="5"/>
    <b v="0"/>
    <s v="theater/plays"/>
    <n v="32.5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s v="theater/plays"/>
    <n v="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s v="theater/plays"/>
    <n v="0.16666666666666669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s v="theater/plays"/>
    <n v="0"/>
    <e v="#DIV/0!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s v="theater/plays"/>
    <n v="38.066666666666663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s v="theater/plays"/>
    <n v="1.05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s v="theater/plays"/>
    <n v="2.73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s v="theater/plays"/>
    <n v="9.0909090909090917"/>
    <n v="29.411764705882351"/>
    <x v="1"/>
    <x v="6"/>
  </r>
  <r>
    <x v="2893"/>
    <x v="2892"/>
    <s v="Fundraising for REDISCOVERING KIA THE PLAY"/>
    <n v="5000"/>
    <n v="25"/>
    <x v="2"/>
    <x v="0"/>
    <s v="USD"/>
    <x v="2889"/>
    <n v="1415644395"/>
    <b v="0"/>
    <n v="2"/>
    <b v="0"/>
    <s v="theater/plays"/>
    <n v="0.5"/>
    <n v="12.5"/>
    <x v="1"/>
    <x v="6"/>
  </r>
  <r>
    <x v="2894"/>
    <x v="2893"/>
    <s v="This Is A Story About A Woman A Man And A Woman"/>
    <n v="50000"/>
    <n v="0"/>
    <x v="2"/>
    <x v="0"/>
    <s v="USD"/>
    <x v="2890"/>
    <n v="1422920415"/>
    <b v="0"/>
    <n v="0"/>
    <b v="0"/>
    <s v="theater/plays"/>
    <n v="0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s v="theater/plays"/>
    <n v="4.5999999999999996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s v="theater/plays"/>
    <n v="20.833333333333336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s v="theater/plays"/>
    <n v="4.583333333333333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s v="theater/plays"/>
    <n v="4.2133333333333338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s v="theater/plays"/>
    <n v="0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s v="theater/plays"/>
    <n v="61.909090909090914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s v="theater/plays"/>
    <n v="0.8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s v="theater/plays"/>
    <n v="1.6666666666666666E-2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s v="theater/plays"/>
    <n v="0.77999999999999992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s v="theater/plays"/>
    <n v="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s v="theater/plays"/>
    <n v="17.771428571428572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s v="theater/plays"/>
    <n v="9.4166666666666661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s v="theater/plays"/>
    <n v="0.08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s v="theater/plays"/>
    <n v="2.75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s v="theater/plays"/>
    <n v="1.1111111111111112E-2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s v="theater/plays"/>
    <n v="3.3333333333333335E-3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s v="theater/plays"/>
    <n v="36.5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s v="theater/plays"/>
    <n v="14.058171745152354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s v="theater/plays"/>
    <n v="0.02"/>
    <n v="1"/>
    <x v="1"/>
    <x v="6"/>
  </r>
  <r>
    <x v="2914"/>
    <x v="2913"/>
    <s v="Hercules must complete four challenges in order to meet the father he never knew"/>
    <n v="25000"/>
    <n v="1"/>
    <x v="2"/>
    <x v="1"/>
    <s v="GBP"/>
    <x v="2910"/>
    <n v="1421185594"/>
    <b v="0"/>
    <n v="1"/>
    <b v="0"/>
    <s v="theater/plays"/>
    <n v="4.0000000000000001E-3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s v="theater/plays"/>
    <n v="61.1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s v="theater/plays"/>
    <n v="7.8378378378378386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s v="theater/plays"/>
    <n v="21.85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s v="theater/plays"/>
    <n v="27.24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s v="theater/plays"/>
    <n v="8.5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s v="theater/plays"/>
    <n v="26.84000000000000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s v="theater/musical"/>
    <n v="1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s v="theater/musical"/>
    <n v="100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s v="theater/musical"/>
    <n v="100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s v="theater/musical"/>
    <n v="103.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s v="theater/musical"/>
    <n v="102.44597777777777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s v="theater/musical"/>
    <n v="1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s v="theater/musical"/>
    <n v="130.83333333333334"/>
    <n v="112.14285714285714"/>
    <x v="1"/>
    <x v="40"/>
  </r>
  <r>
    <x v="2928"/>
    <x v="2927"/>
    <s v="This is a touring production for schools in the Treasure Valley!"/>
    <n v="1000"/>
    <n v="1000"/>
    <x v="0"/>
    <x v="0"/>
    <s v="USD"/>
    <x v="2924"/>
    <n v="1454543846"/>
    <b v="0"/>
    <n v="24"/>
    <b v="1"/>
    <s v="theater/musical"/>
    <n v="100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s v="theater/musical"/>
    <n v="102.06937499999999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s v="theater/musical"/>
    <n v="100.92000000000002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s v="theater/musical"/>
    <n v="106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s v="theater/musical"/>
    <n v="105.0967741935484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s v="theater/musical"/>
    <n v="102.76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s v="theater/musical"/>
    <n v="108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s v="theater/musical"/>
    <n v="100.88571428571429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s v="theater/musical"/>
    <n v="128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s v="GBP"/>
    <x v="2933"/>
    <n v="1402657113"/>
    <b v="0"/>
    <n v="55"/>
    <b v="1"/>
    <s v="theater/musical"/>
    <n v="133.33333333333331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s v="theater/musical"/>
    <n v="101.375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s v="theater/musical"/>
    <n v="102.875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s v="theater/musical"/>
    <n v="107.24000000000001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s v="theater/spaces"/>
    <n v="4.0000000000000001E-3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s v="theater/spaces"/>
    <n v="20.424999999999997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s v="theater/spaces"/>
    <n v="0"/>
    <e v="#DIV/0!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s v="theater/spaces"/>
    <n v="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s v="theater/spaces"/>
    <n v="0"/>
    <e v="#DIV/0!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s v="theater/spaces"/>
    <n v="0.1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s v="theater/spaces"/>
    <n v="4.2880000000000003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s v="theater/spaces"/>
    <n v="4.8000000000000004E-3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s v="theater/spaces"/>
    <n v="2.5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s v="theater/spaces"/>
    <n v="0"/>
    <e v="#DIV/0!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s v="theater/spaces"/>
    <n v="2.1919999999999997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s v="theater/spaces"/>
    <n v="8.0250000000000004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s v="theater/spaces"/>
    <n v="0.15125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s v="theater/spaces"/>
    <n v="0"/>
    <e v="#DIV/0!"/>
    <x v="1"/>
    <x v="38"/>
  </r>
  <r>
    <x v="2955"/>
    <x v="2954"/>
    <s v="Stage Door Theater needs a stage for its current and future productions. Can you help?"/>
    <n v="1200"/>
    <n v="715"/>
    <x v="1"/>
    <x v="0"/>
    <s v="USD"/>
    <x v="2951"/>
    <n v="1431884849"/>
    <b v="0"/>
    <n v="11"/>
    <b v="0"/>
    <s v="theater/spaces"/>
    <n v="59.583333333333336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s v="theater/spaces"/>
    <n v="16.734177215189874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s v="theater/spaces"/>
    <n v="1.8666666666666669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s v="theater/spaces"/>
    <n v="0"/>
    <e v="#DIV/0!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s v="theater/spaces"/>
    <n v="0"/>
    <e v="#DIV/0!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s v="theater/spaces"/>
    <n v="0"/>
    <e v="#DIV/0!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s v="theater/plays"/>
    <n v="109.62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s v="theater/plays"/>
    <n v="121.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s v="theater/plays"/>
    <n v="106.85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s v="theater/plays"/>
    <n v="100.71379999999999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s v="theater/plays"/>
    <n v="109.00000000000001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s v="theater/plays"/>
    <n v="113.63000000000001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s v="theater/plays"/>
    <n v="113.92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s v="theater/plays"/>
    <n v="10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s v="theater/plays"/>
    <n v="162.5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s v="theater/plays"/>
    <n v="10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s v="theater/plays"/>
    <n v="100.15624999999999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x v="2968"/>
    <n v="1479609520"/>
    <b v="0"/>
    <n v="17"/>
    <b v="1"/>
    <s v="theater/plays"/>
    <n v="105.3500000000000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s v="theater/plays"/>
    <n v="174.8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s v="theater/plays"/>
    <n v="1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s v="theater/plays"/>
    <n v="100.125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s v="theater/plays"/>
    <n v="171.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s v="theater/plays"/>
    <n v="113.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s v="theater/plays"/>
    <n v="129.46666666666667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s v="theater/plays"/>
    <n v="101.4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s v="theater/plays"/>
    <n v="109.16666666666666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s v="theater/spaces"/>
    <n v="128.92500000000001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s v="theater/spaces"/>
    <n v="102.06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s v="theater/spaces"/>
    <n v="146.53957758620692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s v="theater/spaces"/>
    <n v="100.352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s v="theater/spaces"/>
    <n v="121.64999999999999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s v="theater/spaces"/>
    <n v="105.5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s v="theater/spaces"/>
    <n v="110.4008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s v="theater/spaces"/>
    <n v="100"/>
    <n v="35.714285714285715"/>
    <x v="1"/>
    <x v="38"/>
  </r>
  <r>
    <x v="2989"/>
    <x v="2988"/>
    <s v="Bring the movies back to Bethel, Maine."/>
    <n v="20000"/>
    <n v="35307"/>
    <x v="0"/>
    <x v="0"/>
    <s v="USD"/>
    <x v="2985"/>
    <n v="1448756962"/>
    <b v="0"/>
    <n v="364"/>
    <b v="1"/>
    <s v="theater/spaces"/>
    <n v="176.535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s v="theater/spaces"/>
    <n v="100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s v="theater/spaces"/>
    <n v="103.29411764705883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s v="theater/spaces"/>
    <n v="104.5"/>
    <n v="48.984375"/>
    <x v="1"/>
    <x v="38"/>
  </r>
  <r>
    <x v="2993"/>
    <x v="2992"/>
    <s v="Help us build the Kitchen from Hell!"/>
    <n v="1000"/>
    <n v="1003"/>
    <x v="0"/>
    <x v="0"/>
    <s v="USD"/>
    <x v="2989"/>
    <n v="1453406867"/>
    <b v="0"/>
    <n v="22"/>
    <b v="1"/>
    <s v="theater/spaces"/>
    <n v="100.29999999999998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s v="theater/spaces"/>
    <n v="457.74666666666673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s v="theater/spaces"/>
    <n v="104.96000000000001"/>
    <n v="63.2289156626506"/>
    <x v="1"/>
    <x v="38"/>
  </r>
  <r>
    <x v="2996"/>
    <x v="2995"/>
    <s v="A permanent home for comedy in Connecticut in the heart of downtown Hartford."/>
    <n v="35000"/>
    <n v="60180"/>
    <x v="0"/>
    <x v="0"/>
    <s v="USD"/>
    <x v="2992"/>
    <n v="1427493240"/>
    <b v="0"/>
    <n v="392"/>
    <b v="1"/>
    <s v="theater/spaces"/>
    <n v="171.94285714285715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s v="theater/spaces"/>
    <n v="103.73000000000002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s v="theater/spaces"/>
    <n v="103.029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s v="theater/spaces"/>
    <n v="118.8888888888888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s v="theater/spaces"/>
    <n v="100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s v="theater/spaces"/>
    <n v="318.69988910451895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s v="USD"/>
    <x v="2997"/>
    <n v="1353960252"/>
    <b v="0"/>
    <n v="104"/>
    <b v="1"/>
    <s v="theater/spaces"/>
    <n v="108.50614285714286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s v="theater/spaces"/>
    <n v="101.1666666666666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s v="theater/spaces"/>
    <n v="112.815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s v="theater/spaces"/>
    <n v="120.49622641509434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s v="theater/spaces"/>
    <n v="107.74999999999999"/>
    <n v="88.865979381443296"/>
    <x v="1"/>
    <x v="38"/>
  </r>
  <r>
    <x v="3007"/>
    <x v="3006"/>
    <s v="Consuite for 2015 CoreCon.  An adventure into insanity."/>
    <n v="600"/>
    <n v="1080"/>
    <x v="0"/>
    <x v="0"/>
    <s v="USD"/>
    <x v="3002"/>
    <n v="1428124283"/>
    <b v="0"/>
    <n v="20"/>
    <b v="1"/>
    <s v="theater/spaces"/>
    <n v="180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s v="theater/spaces"/>
    <n v="101.1666666666666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s v="theater/spaces"/>
    <n v="119.756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s v="theater/spaces"/>
    <n v="1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s v="theater/spaces"/>
    <n v="123.66666666666666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s v="theater/spaces"/>
    <n v="117.12499999999999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s v="theater/spaces"/>
    <n v="156.96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s v="theater/spaces"/>
    <n v="113.10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s v="theater/spaces"/>
    <n v="103.17647058823529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s v="theater/spaces"/>
    <n v="102.6117647058823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s v="theater/spaces"/>
    <n v="105.84090909090908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s v="theater/spaces"/>
    <n v="100.71428571428571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s v="theater/spaces"/>
    <n v="121.23333333333332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s v="theater/spaces"/>
    <n v="100.57142857142858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s v="theater/spaces"/>
    <n v="116.02222222222223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s v="theater/spaces"/>
    <n v="100.88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s v="theater/spaces"/>
    <n v="103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s v="theater/spaces"/>
    <n v="246.42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s v="theater/spaces"/>
    <n v="302.2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s v="theater/spaces"/>
    <n v="143.33333333333334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s v="theater/spaces"/>
    <n v="131.44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x v="3023"/>
    <n v="1468650025"/>
    <b v="0"/>
    <n v="99"/>
    <b v="1"/>
    <s v="theater/spaces"/>
    <n v="168.01999999999998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s v="theater/spaces"/>
    <n v="109.67666666666666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s v="theater/spaces"/>
    <n v="106.6857142857143"/>
    <n v="45.536585365853661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s v="theater/spaces"/>
    <n v="100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s v="theater/spaces"/>
    <n v="127.2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s v="theater/spaces"/>
    <n v="146.53333333333333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s v="theater/spaces"/>
    <n v="112.53599999999999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s v="USD"/>
    <x v="3030"/>
    <n v="1365082009"/>
    <b v="0"/>
    <n v="307"/>
    <b v="1"/>
    <s v="theater/spaces"/>
    <n v="108.78684000000001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s v="theater/spaces"/>
    <n v="126.73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s v="theater/spaces"/>
    <n v="213.20000000000002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s v="theater/spaces"/>
    <n v="100.49999999999999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s v="theater/spaces"/>
    <n v="108.71389999999998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s v="theater/spaces"/>
    <n v="107.5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s v="USD"/>
    <x v="3036"/>
    <n v="1450731048"/>
    <b v="0"/>
    <n v="95"/>
    <b v="1"/>
    <s v="theater/spaces"/>
    <n v="110.48192771084338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s v="theater/spaces"/>
    <n v="128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s v="theater/spaces"/>
    <n v="110.006666666666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s v="theater/spaces"/>
    <n v="109.34166666666667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s v="theater/spaces"/>
    <n v="132.70650000000001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s v="theater/spaces"/>
    <n v="190.84810126582278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s v="theater/spaces"/>
    <n v="1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s v="theater/spaces"/>
    <n v="166.4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s v="theater/spaces"/>
    <n v="106.66666666666667"/>
    <n v="74.074074074074076"/>
    <x v="1"/>
    <x v="38"/>
  </r>
  <r>
    <x v="3050"/>
    <x v="3049"/>
    <s v="Help fund The Black Pearl Consuite at CoreCon VIII: On Ancient Seas!"/>
    <n v="600"/>
    <n v="636"/>
    <x v="0"/>
    <x v="0"/>
    <s v="USD"/>
    <x v="3045"/>
    <n v="1459828960"/>
    <b v="0"/>
    <n v="9"/>
    <b v="1"/>
    <s v="theater/spaces"/>
    <n v="106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s v="theater/spaces"/>
    <n v="23.62857142857143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s v="theater/spaces"/>
    <n v="0.15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s v="theater/spaces"/>
    <n v="0.4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s v="theater/spaces"/>
    <n v="0"/>
    <e v="#DIV/0!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s v="theater/spaces"/>
    <n v="5.0000000000000001E-3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s v="theater/spaces"/>
    <n v="0"/>
    <e v="#DIV/0!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s v="theater/spaces"/>
    <n v="0"/>
    <e v="#DIV/0!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s v="theater/spaces"/>
    <n v="1.6666666666666666E-2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s v="theater/spaces"/>
    <n v="3.0066666666666664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x v="3055"/>
    <n v="1440830134"/>
    <b v="0"/>
    <n v="6"/>
    <b v="0"/>
    <s v="theater/spaces"/>
    <n v="0.15227272727272728"/>
    <n v="55.833333333333336"/>
    <x v="1"/>
    <x v="38"/>
  </r>
  <r>
    <x v="3061"/>
    <x v="3060"/>
    <s v="Save a historic Local theater."/>
    <n v="1000000"/>
    <n v="0"/>
    <x v="2"/>
    <x v="0"/>
    <s v="USD"/>
    <x v="3056"/>
    <n v="1405363748"/>
    <b v="0"/>
    <n v="0"/>
    <b v="0"/>
    <s v="theater/spaces"/>
    <n v="0"/>
    <e v="#DIV/0!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s v="theater/spaces"/>
    <n v="66.84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s v="theater/spaces"/>
    <n v="19.566666666666666"/>
    <n v="25.521739130434781"/>
    <x v="1"/>
    <x v="38"/>
  </r>
  <r>
    <x v="3064"/>
    <x v="3063"/>
    <s v="An epicenter for connection, creation and expression of the community."/>
    <n v="75000"/>
    <n v="8471"/>
    <x v="2"/>
    <x v="0"/>
    <s v="USD"/>
    <x v="3059"/>
    <n v="1445483246"/>
    <b v="0"/>
    <n v="72"/>
    <b v="0"/>
    <s v="theater/spaces"/>
    <n v="11.294666666666666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s v="theater/spaces"/>
    <n v="0.04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s v="theater/spaces"/>
    <n v="11.985714285714286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s v="theater/spaces"/>
    <n v="2.5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s v="theater/spaces"/>
    <n v="6.9999999999999993E-2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s v="theater/spaces"/>
    <n v="14.099999999999998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s v="theater/spaces"/>
    <n v="3.34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s v="theater/spaces"/>
    <n v="59.774999999999999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s v="theater/spaces"/>
    <n v="1.6666666666666666E-2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s v="theater/spaces"/>
    <n v="2.3035714285714284E-2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s v="theater/spaces"/>
    <n v="8.8000000000000009E-2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s v="theater/spaces"/>
    <n v="8.64"/>
    <n v="64.8"/>
    <x v="1"/>
    <x v="38"/>
  </r>
  <r>
    <x v="3076"/>
    <x v="3075"/>
    <s v="Helping female comedians get in their 10,000 Hours of practice!"/>
    <n v="10000"/>
    <n v="1506"/>
    <x v="2"/>
    <x v="0"/>
    <s v="USD"/>
    <x v="3071"/>
    <n v="1439221123"/>
    <b v="0"/>
    <n v="50"/>
    <b v="0"/>
    <s v="theater/spaces"/>
    <n v="15.06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s v="theater/spaces"/>
    <n v="0.47727272727272729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s v="theater/spaces"/>
    <n v="0.11833333333333333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s v="theater/spaces"/>
    <n v="0.8417399858735245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s v="theater/spaces"/>
    <n v="1.8799999999999997E-2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s v="theater/spaces"/>
    <n v="0.21029999999999999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s v="theater/spaces"/>
    <n v="0"/>
    <e v="#DIV/0!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s v="theater/spaces"/>
    <n v="0.27999999999999997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s v="theater/spaces"/>
    <n v="11.57920670115792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s v="theater/spaces"/>
    <n v="2.44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s v="theater/spaces"/>
    <n v="0.25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s v="theater/spaces"/>
    <n v="0.625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s v="theater/spaces"/>
    <n v="0.19384615384615383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s v="theater/spaces"/>
    <n v="23.416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s v="theater/spaces"/>
    <n v="5.0808888888888886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s v="theater/spaces"/>
    <n v="15.920000000000002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s v="theater/spaces"/>
    <n v="1.1831900000000002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s v="theater/spaces"/>
    <n v="22.75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s v="theater/spaces"/>
    <n v="2.5000000000000001E-2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s v="theater/spaces"/>
    <n v="0.33512064343163539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s v="theater/spaces"/>
    <n v="3.9750000000000001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s v="theater/spaces"/>
    <n v="17.150000000000002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s v="theater/spaces"/>
    <n v="3.6080041046690612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s v="theater/spaces"/>
    <n v="13.900000000000002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s v="theater/spaces"/>
    <n v="15.225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s v="theater/spaces"/>
    <n v="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s v="theater/spaces"/>
    <n v="39.112499999999997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s v="USD"/>
    <x v="3097"/>
    <n v="1428896706"/>
    <b v="0"/>
    <n v="2"/>
    <b v="0"/>
    <s v="theater/spaces"/>
    <n v="0.26829268292682928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s v="theater/spaces"/>
    <n v="29.625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s v="theater/spaces"/>
    <n v="42.360992301112063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s v="theater/spaces"/>
    <n v="4.1000000000000005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s v="theater/spaces"/>
    <n v="19.762499999999999"/>
    <n v="272.58620689655174"/>
    <x v="1"/>
    <x v="38"/>
  </r>
  <r>
    <x v="3108"/>
    <x v="3107"/>
    <s v="We need a permanent home for the theater!"/>
    <n v="50000"/>
    <n v="26"/>
    <x v="2"/>
    <x v="0"/>
    <s v="USD"/>
    <x v="3102"/>
    <n v="1425053994"/>
    <b v="0"/>
    <n v="2"/>
    <b v="0"/>
    <s v="theater/spaces"/>
    <n v="5.1999999999999998E-2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s v="theater/spaces"/>
    <n v="25.03018867924528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s v="theater/spaces"/>
    <n v="0.04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s v="theater/spaces"/>
    <n v="26.640000000000004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s v="theater/spaces"/>
    <n v="4.7363636363636363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s v="theater/spaces"/>
    <n v="4.2435339894712749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s v="theater/spaces"/>
    <n v="0"/>
    <e v="#DIV/0!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s v="theater/spaces"/>
    <n v="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s v="theater/spaces"/>
    <n v="57.333333333333336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s v="theater/spaces"/>
    <n v="0.1"/>
    <n v="1"/>
    <x v="1"/>
    <x v="38"/>
  </r>
  <r>
    <x v="3118"/>
    <x v="3117"/>
    <s v="a magical place for all kind of people, like a fairytaile in all colours"/>
    <n v="500000"/>
    <n v="1550"/>
    <x v="2"/>
    <x v="11"/>
    <s v="SEK"/>
    <x v="3112"/>
    <n v="1465832123"/>
    <b v="0"/>
    <n v="2"/>
    <b v="0"/>
    <s v="theater/spaces"/>
    <n v="0.31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s v="theater/spaces"/>
    <n v="0.05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s v="theater/spaces"/>
    <n v="9.8461538461538465E-3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s v="theater/spaces"/>
    <n v="0.66666666666666674"/>
    <n v="10"/>
    <x v="1"/>
    <x v="38"/>
  </r>
  <r>
    <x v="3122"/>
    <x v="3121"/>
    <s v="cancelled until further notice"/>
    <n v="199"/>
    <n v="116"/>
    <x v="1"/>
    <x v="0"/>
    <s v="USD"/>
    <x v="3116"/>
    <n v="1478298132"/>
    <b v="0"/>
    <n v="2"/>
    <b v="0"/>
    <s v="theater/spaces"/>
    <n v="58.291457286432156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s v="theater/spaces"/>
    <n v="68.153599999999997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s v="theater/spaces"/>
    <n v="3.2499999999999999E-3"/>
    <n v="6.5"/>
    <x v="1"/>
    <x v="38"/>
  </r>
  <r>
    <x v="3125"/>
    <x v="3124"/>
    <s v="N/A"/>
    <n v="1500000"/>
    <n v="0"/>
    <x v="1"/>
    <x v="0"/>
    <s v="USD"/>
    <x v="3119"/>
    <n v="1449550672"/>
    <b v="0"/>
    <n v="0"/>
    <b v="0"/>
    <s v="theater/spaces"/>
    <n v="0"/>
    <e v="#DIV/0!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s v="theater/spaces"/>
    <n v="4.16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s v="theater/spaces"/>
    <n v="0"/>
    <e v="#DIV/0!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s v="theater/plays"/>
    <n v="108.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s v="theater/plays"/>
    <n v="0.8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s v="theater/plays"/>
    <n v="3.75"/>
    <n v="93.75"/>
    <x v="1"/>
    <x v="6"/>
  </r>
  <r>
    <x v="3131"/>
    <x v="3130"/>
    <s v="A Staged Reading of &quot;Snake Eyes,&quot; a new play by Alex Rafala"/>
    <n v="4100"/>
    <n v="645"/>
    <x v="3"/>
    <x v="0"/>
    <s v="USD"/>
    <x v="3125"/>
    <n v="1489067645"/>
    <b v="0"/>
    <n v="12"/>
    <b v="0"/>
    <s v="theater/plays"/>
    <n v="15.731707317073171"/>
    <n v="53.75"/>
    <x v="1"/>
    <x v="6"/>
  </r>
  <r>
    <x v="3132"/>
    <x v="3131"/>
    <s v="Smells Like Money, Drips Like Honey, Taste Like Mocha, Better Run AWAY"/>
    <n v="30000"/>
    <n v="10"/>
    <x v="3"/>
    <x v="0"/>
    <s v="USD"/>
    <x v="3126"/>
    <n v="1487579060"/>
    <b v="0"/>
    <n v="1"/>
    <b v="0"/>
    <s v="theater/plays"/>
    <n v="3.3333333333333333E-2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s v="theater/plays"/>
    <n v="1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s v="theater/plays"/>
    <n v="22.5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s v="theater/plays"/>
    <n v="20.84942084942084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s v="theater/plays"/>
    <n v="127.8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x v="3131"/>
    <n v="1489439669"/>
    <b v="0"/>
    <n v="1"/>
    <b v="0"/>
    <s v="theater/plays"/>
    <n v="3.3333333333333335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s v="theater/plays"/>
    <n v="0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s v="theater/plays"/>
    <n v="5.4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s v="theater/plays"/>
    <n v="0.96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s v="theater/plays"/>
    <n v="51.6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s v="theater/plays"/>
    <n v="1.6363636363636365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s v="theater/plays"/>
    <n v="0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s v="theater/plays"/>
    <n v="75.400000000000006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s v="theater/plays"/>
    <n v="0"/>
    <e v="#DIV/0!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s v="theater/plays"/>
    <n v="10.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s v="theater/plays"/>
    <n v="117.52499999999999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x v="3142"/>
    <n v="1410278284"/>
    <b v="1"/>
    <n v="57"/>
    <b v="1"/>
    <s v="theater/plays"/>
    <n v="131.16666666666669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s v="theater/plays"/>
    <n v="1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s v="theater/plays"/>
    <n v="101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s v="theater/plays"/>
    <n v="100.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s v="theater/plays"/>
    <n v="105.95454545454545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s v="theater/plays"/>
    <n v="335.58333333333337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s v="theater/plays"/>
    <n v="112.92857142857142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s v="theater/plays"/>
    <n v="188.50460000000001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s v="theater/plays"/>
    <n v="101.81818181818181"/>
    <n v="62.921348314606739"/>
    <x v="1"/>
    <x v="6"/>
  </r>
  <r>
    <x v="3157"/>
    <x v="3156"/>
    <s v="Four Directors.  Four One Acts.  Four Genres.  For You."/>
    <n v="4000"/>
    <n v="4040"/>
    <x v="0"/>
    <x v="0"/>
    <s v="USD"/>
    <x v="3151"/>
    <n v="1404932105"/>
    <b v="1"/>
    <n v="41"/>
    <b v="1"/>
    <s v="theater/plays"/>
    <n v="101"/>
    <n v="98.536585365853654"/>
    <x v="1"/>
    <x v="6"/>
  </r>
  <r>
    <x v="3158"/>
    <x v="3157"/>
    <s v="A 40s crime-noir play using nursery rhyme characters."/>
    <n v="5000"/>
    <n v="5700"/>
    <x v="0"/>
    <x v="0"/>
    <s v="USD"/>
    <x v="3152"/>
    <n v="1371931752"/>
    <b v="1"/>
    <n v="69"/>
    <b v="1"/>
    <s v="theater/plays"/>
    <n v="113.99999999999999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s v="theater/plays"/>
    <n v="133.48133333333334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s v="theater/plays"/>
    <n v="101.53333333333335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s v="theater/plays"/>
    <n v="105.1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s v="theater/plays"/>
    <n v="127.15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s v="theater/plays"/>
    <n v="111.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s v="theater/plays"/>
    <n v="106.76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s v="theater/plays"/>
    <n v="162.66666666666666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s v="theater/plays"/>
    <n v="160.22808571428573"/>
    <n v="60.300892473118282"/>
    <x v="1"/>
    <x v="6"/>
  </r>
  <r>
    <x v="3167"/>
    <x v="3166"/>
    <s v="What is destiny? Explore it with us this August at FringeNYC."/>
    <n v="3000"/>
    <n v="3485"/>
    <x v="0"/>
    <x v="0"/>
    <s v="USD"/>
    <x v="3160"/>
    <n v="1405743181"/>
    <b v="1"/>
    <n v="55"/>
    <b v="1"/>
    <s v="theater/plays"/>
    <n v="116.16666666666666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s v="theater/plays"/>
    <n v="124.2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x v="3162"/>
    <n v="1384364561"/>
    <b v="1"/>
    <n v="82"/>
    <b v="1"/>
    <s v="theater/plays"/>
    <n v="103.01249999999999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s v="theater/plays"/>
    <n v="112.25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s v="theater/plays"/>
    <n v="108.8142857142857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s v="theater/plays"/>
    <n v="114.99999999999999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s v="theater/plays"/>
    <n v="10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s v="theater/plays"/>
    <n v="101.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s v="theater/plays"/>
    <n v="109.55999999999999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s v="theater/plays"/>
    <n v="114.8421052631579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s v="theater/plays"/>
    <n v="117.39999999999999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s v="theater/plays"/>
    <n v="171.73333333333335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s v="theater/plays"/>
    <n v="114.16238095238094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s v="theater/plays"/>
    <n v="119.75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s v="theater/plays"/>
    <n v="109.00000000000001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s v="theater/plays"/>
    <n v="100.88571428571429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s v="theater/plays"/>
    <n v="109.00000000000001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s v="theater/plays"/>
    <n v="107.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s v="theater/plays"/>
    <n v="100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s v="theater/plays"/>
    <n v="102.18750000000001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s v="theater/plays"/>
    <n v="116.2933333333333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s v="theater/musical"/>
    <n v="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s v="theater/musical"/>
    <n v="12.327272727272726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s v="theater/musical"/>
    <n v="0"/>
    <e v="#DIV/0!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s v="theater/musical"/>
    <n v="4.0266666666666664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s v="theater/musical"/>
    <n v="1.0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s v="theater/musical"/>
    <n v="11.74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s v="theater/musical"/>
    <n v="0"/>
    <e v="#DIV/0!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s v="theater/musical"/>
    <n v="59.142857142857139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s v="theater/musical"/>
    <n v="0.06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s v="theater/musical"/>
    <n v="11.450000000000001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s v="theater/musical"/>
    <n v="0.36666666666666664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s v="theater/musical"/>
    <n v="52.16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s v="theater/musical"/>
    <n v="2E-3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s v="theater/musical"/>
    <n v="1.25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s v="theater/musical"/>
    <n v="54.52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s v="theater/musical"/>
    <n v="25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s v="theater/musical"/>
    <n v="0"/>
    <e v="#DIV/0!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s v="theater/musical"/>
    <n v="3.4125000000000001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s v="theater/musical"/>
    <n v="0"/>
    <e v="#DIV/0!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s v="theater/musical"/>
    <n v="46.36363636363636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s v="theater/plays"/>
    <n v="103.49999999999999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s v="theater/plays"/>
    <n v="119.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s v="theater/plays"/>
    <n v="125.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s v="theater/plays"/>
    <n v="119.74347826086958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x v="3205"/>
    <n v="1404932751"/>
    <b v="1"/>
    <n v="94"/>
    <b v="1"/>
    <s v="theater/plays"/>
    <n v="126.25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s v="theater/plays"/>
    <n v="100.11666666666667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s v="theater/plays"/>
    <n v="102.13333333333334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s v="theater/plays"/>
    <n v="100.35142857142858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s v="theater/plays"/>
    <n v="100.05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s v="theater/plays"/>
    <n v="116.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s v="theater/plays"/>
    <n v="102.1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s v="theater/plays"/>
    <n v="100.11000000000001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x v="3213"/>
    <n v="1486411204"/>
    <b v="1"/>
    <n v="59"/>
    <b v="1"/>
    <s v="theater/plays"/>
    <n v="100.84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s v="theater/plays"/>
    <n v="103.42499999999998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s v="theater/plays"/>
    <n v="124.8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x v="3216"/>
    <n v="1437508976"/>
    <b v="1"/>
    <n v="74"/>
    <b v="1"/>
    <s v="theater/plays"/>
    <n v="109.51612903225806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s v="theater/plays"/>
    <n v="102.03333333333333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s v="theater/plays"/>
    <n v="102.35000000000001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s v="theater/plays"/>
    <n v="104.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s v="theater/plays"/>
    <n v="125"/>
    <n v="50"/>
    <x v="1"/>
    <x v="6"/>
  </r>
  <r>
    <x v="3228"/>
    <x v="3227"/>
    <s v="A Season of Powerful Women. A Season of Defiance."/>
    <n v="7000"/>
    <n v="7164"/>
    <x v="0"/>
    <x v="0"/>
    <s v="USD"/>
    <x v="3221"/>
    <n v="1447606884"/>
    <b v="1"/>
    <n v="37"/>
    <b v="1"/>
    <s v="theater/plays"/>
    <n v="102.34285714285714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s v="theater/plays"/>
    <n v="107.8650000000000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s v="theater/plays"/>
    <n v="109.88461538461539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s v="theater/plays"/>
    <n v="1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s v="theater/plays"/>
    <n v="131.20000000000002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s v="theater/plays"/>
    <n v="118.8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s v="theater/plays"/>
    <n v="100.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s v="theater/plays"/>
    <n v="103.20666666666666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s v="theater/plays"/>
    <n v="100.6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x v="3229"/>
    <n v="1441452184"/>
    <b v="1"/>
    <n v="269"/>
    <b v="1"/>
    <s v="theater/plays"/>
    <n v="100.78754285714287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s v="theater/plays"/>
    <n v="112.32142857142857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s v="theater/plays"/>
    <n v="105.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s v="theater/plays"/>
    <n v="100.56666666666668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s v="theater/plays"/>
    <n v="115.30588235294117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s v="theater/plays"/>
    <n v="127.30419999999999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s v="theater/plays"/>
    <n v="102.83750000000001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s v="theater/plays"/>
    <n v="102.9375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s v="theater/plays"/>
    <n v="104.3047619047619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s v="theater/plays"/>
    <n v="111.22000000000001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s v="theater/plays"/>
    <n v="105.86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x v="3240"/>
    <n v="1425590357"/>
    <b v="1"/>
    <n v="200"/>
    <b v="1"/>
    <s v="theater/plays"/>
    <n v="100.79166666666666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s v="theater/plays"/>
    <n v="104.92727272727274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s v="theater/plays"/>
    <n v="101.55199999999999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s v="theater/plays"/>
    <n v="110.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s v="theater/plays"/>
    <n v="127.82222222222221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x v="3245"/>
    <n v="1471701028"/>
    <b v="1"/>
    <n v="115"/>
    <b v="1"/>
    <s v="theater/plays"/>
    <n v="101.82500000000002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s v="theater/plays"/>
    <n v="101.25769230769231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s v="theater/plays"/>
    <n v="17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s v="theater/plays"/>
    <n v="128.06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s v="theater/plays"/>
    <n v="106.29949999999999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s v="theater/plays"/>
    <n v="105.21428571428571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s v="theater/plays"/>
    <n v="106.16782608695652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s v="theater/plays"/>
    <n v="109.24000000000001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s v="theater/plays"/>
    <n v="100.45454545454547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x v="3254"/>
    <n v="1416555262"/>
    <b v="1"/>
    <n v="134"/>
    <b v="1"/>
    <s v="theater/plays"/>
    <n v="103.04098360655738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x v="3255"/>
    <n v="1444220588"/>
    <b v="1"/>
    <n v="68"/>
    <b v="1"/>
    <s v="theater/plays"/>
    <n v="112.1664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x v="3256"/>
    <n v="1421089938"/>
    <b v="1"/>
    <n v="49"/>
    <b v="1"/>
    <s v="theater/plays"/>
    <n v="10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s v="theater/plays"/>
    <n v="16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s v="theater/plays"/>
    <n v="131.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s v="theater/plays"/>
    <n v="102.1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s v="theater/plays"/>
    <n v="128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s v="theater/plays"/>
    <n v="101.49999999999999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s v="theater/plays"/>
    <n v="101.66666666666666"/>
    <n v="61"/>
    <x v="1"/>
    <x v="6"/>
  </r>
  <r>
    <x v="3271"/>
    <x v="3270"/>
    <s v="A razor sharp satire to darken your Christmas."/>
    <n v="1500"/>
    <n v="1950"/>
    <x v="0"/>
    <x v="1"/>
    <s v="GBP"/>
    <x v="3263"/>
    <n v="1412332175"/>
    <b v="1"/>
    <n v="51"/>
    <b v="1"/>
    <s v="theater/plays"/>
    <n v="130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s v="theater/plays"/>
    <n v="154.4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s v="theater/plays"/>
    <n v="107.4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s v="theater/plays"/>
    <n v="101.32258064516128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s v="theater/plays"/>
    <n v="100.27777777777777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s v="theater/plays"/>
    <n v="116.84444444444443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s v="theater/plays"/>
    <n v="108.60000000000001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s v="theater/plays"/>
    <n v="103.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s v="theater/plays"/>
    <n v="114.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s v="theater/plays"/>
    <n v="10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s v="theater/plays"/>
    <n v="121.6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s v="theater/plays"/>
    <n v="102.6467741935484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s v="theater/plays"/>
    <n v="104.75000000000001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s v="theater/plays"/>
    <n v="101.6"/>
    <n v="203.2"/>
    <x v="1"/>
    <x v="6"/>
  </r>
  <r>
    <x v="3285"/>
    <x v="3284"/>
    <s v="A new play by Matthew Gasda"/>
    <n v="4999"/>
    <n v="5604"/>
    <x v="0"/>
    <x v="0"/>
    <s v="USD"/>
    <x v="3277"/>
    <n v="1485556626"/>
    <b v="0"/>
    <n v="81"/>
    <b v="1"/>
    <s v="theater/plays"/>
    <n v="112.10242048409683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s v="theater/plays"/>
    <n v="101.76666666666667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x v="3279"/>
    <n v="1446573628"/>
    <b v="0"/>
    <n v="34"/>
    <b v="1"/>
    <s v="theater/plays"/>
    <n v="100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s v="theater/plays"/>
    <n v="100.26489999999998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s v="theater/plays"/>
    <n v="133.04200000000003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s v="theater/plays"/>
    <n v="121.2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s v="theater/plays"/>
    <n v="113.99999999999999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s v="theater/plays"/>
    <n v="286.13861386138615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s v="theater/plays"/>
    <n v="170.44444444444446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s v="theater/plays"/>
    <n v="118.33333333333333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s v="theater/plays"/>
    <n v="102.85857142857142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s v="theater/plays"/>
    <n v="144.06666666666666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s v="theater/plays"/>
    <n v="100.07272727272726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s v="theater/plays"/>
    <n v="101.73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s v="theater/plays"/>
    <n v="116.19999999999999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s v="theater/plays"/>
    <n v="136.16666666666666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s v="theater/plays"/>
    <n v="133.46666666666667"/>
    <n v="57.2"/>
    <x v="1"/>
    <x v="6"/>
  </r>
  <r>
    <x v="3302"/>
    <x v="3301"/>
    <s v="FilosofÃ­a de los anÃ³nimos"/>
    <n v="8400"/>
    <n v="8685"/>
    <x v="0"/>
    <x v="3"/>
    <s v="EUR"/>
    <x v="3294"/>
    <n v="1478507176"/>
    <b v="0"/>
    <n v="50"/>
    <b v="1"/>
    <s v="theater/plays"/>
    <n v="103.39285714285715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s v="theater/plays"/>
    <n v="115.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s v="theater/plays"/>
    <n v="104.51666666666665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s v="theater/plays"/>
    <n v="102.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s v="theater/plays"/>
    <n v="175.33333333333334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s v="theater/plays"/>
    <n v="106.67999999999999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s v="theater/plays"/>
    <n v="122.28571428571429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x v="3301"/>
    <n v="1473953778"/>
    <b v="0"/>
    <n v="31"/>
    <b v="1"/>
    <s v="theater/plays"/>
    <n v="159.42857142857144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x v="3302"/>
    <n v="1441577825"/>
    <b v="0"/>
    <n v="31"/>
    <b v="1"/>
    <s v="theater/plays"/>
    <n v="100.07692307692308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s v="theater/plays"/>
    <n v="109.84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s v="theater/plays"/>
    <n v="100.03999999999999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s v="theater/plays"/>
    <n v="116.05000000000001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s v="theater/plays"/>
    <n v="210.75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s v="theater/plays"/>
    <n v="110.00000000000001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s v="theater/plays"/>
    <n v="100.08673425918037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s v="theater/plays"/>
    <n v="106.19047619047619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x v="3310"/>
    <n v="1456902893"/>
    <b v="0"/>
    <n v="32"/>
    <b v="1"/>
    <s v="theater/plays"/>
    <n v="125.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s v="theater/plays"/>
    <n v="1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s v="theater/plays"/>
    <n v="101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s v="theater/plays"/>
    <n v="107.4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s v="theater/plays"/>
    <n v="101.51515151515152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s v="theater/plays"/>
    <n v="125.8999999999999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s v="theater/plays"/>
    <n v="101.6666666666666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s v="theater/plays"/>
    <n v="112.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s v="theater/plays"/>
    <n v="101.375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s v="theater/plays"/>
    <n v="101.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s v="theater/plays"/>
    <n v="146.38888888888889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s v="theater/plays"/>
    <n v="116.8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s v="theater/plays"/>
    <n v="106.26666666666667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s v="theater/plays"/>
    <n v="104.52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s v="theater/plays"/>
    <n v="100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s v="theater/plays"/>
    <n v="104.57142857142858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s v="theater/plays"/>
    <n v="138.62051149573753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s v="theater/plays"/>
    <n v="100.32000000000001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s v="theater/plays"/>
    <n v="100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s v="theater/plays"/>
    <n v="110.2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x v="3330"/>
    <n v="1486129680"/>
    <b v="0"/>
    <n v="112"/>
    <b v="1"/>
    <s v="theater/plays"/>
    <n v="102.1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s v="theater/plays"/>
    <n v="104.35000000000001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s v="theater/plays"/>
    <n v="138.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s v="theater/plays"/>
    <n v="100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s v="theater/plays"/>
    <n v="101.66666666666666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s v="theater/plays"/>
    <n v="171.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s v="theater/plays"/>
    <n v="101.44444444444444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s v="theater/plays"/>
    <n v="130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s v="theater/plays"/>
    <n v="110.00000000000001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s v="theater/plays"/>
    <n v="119.44999999999999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s v="theater/plays"/>
    <n v="100.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s v="theater/plays"/>
    <n v="153.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s v="theater/plays"/>
    <n v="104.42857142857143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s v="theater/plays"/>
    <n v="101.1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s v="theater/plays"/>
    <n v="107.52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s v="theater/plays"/>
    <n v="315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s v="theater/plays"/>
    <n v="101.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s v="theater/plays"/>
    <n v="126.2857142857142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s v="theater/plays"/>
    <n v="101.4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s v="theater/plays"/>
    <n v="101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s v="theater/plays"/>
    <n v="102.99000000000001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s v="theater/plays"/>
    <n v="106.25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x v="3352"/>
    <n v="1479866343"/>
    <b v="0"/>
    <n v="72"/>
    <b v="1"/>
    <s v="theater/plays"/>
    <n v="101.37777777777779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s v="theater/plays"/>
    <n v="113.46000000000001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s v="theater/plays"/>
    <n v="218.00000000000003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s v="theater/plays"/>
    <n v="101.41935483870968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s v="theater/plays"/>
    <n v="105.93333333333332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s v="theater/plays"/>
    <n v="104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s v="theater/plays"/>
    <n v="221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s v="theater/plays"/>
    <n v="118.66666666666667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s v="theater/plays"/>
    <n v="104.60000000000001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s v="theater/plays"/>
    <n v="103.89999999999999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x v="3361"/>
    <n v="1479283285"/>
    <b v="0"/>
    <n v="26"/>
    <b v="1"/>
    <s v="theater/plays"/>
    <n v="117.73333333333333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x v="3362"/>
    <n v="1446670765"/>
    <b v="0"/>
    <n v="9"/>
    <b v="1"/>
    <s v="theater/plays"/>
    <n v="138.5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s v="theater/plays"/>
    <n v="103.49999999999999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s v="theater/plays"/>
    <n v="100.25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s v="theater/plays"/>
    <n v="106.57142857142856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s v="theater/plays"/>
    <n v="100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s v="theater/plays"/>
    <n v="100.01249999999999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s v="theater/plays"/>
    <n v="101.05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s v="theater/plays"/>
    <n v="107.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s v="theater/plays"/>
    <n v="103.64999999999999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s v="theater/plays"/>
    <n v="104.43333333333334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s v="theater/plays"/>
    <n v="102.25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s v="theater/plays"/>
    <n v="100.7428571428571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s v="theater/plays"/>
    <n v="111.7142857142857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s v="theater/plays"/>
    <n v="100.01100000000001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s v="theater/plays"/>
    <n v="100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s v="theater/plays"/>
    <n v="105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s v="theater/plays"/>
    <n v="116.86666666666667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s v="theater/plays"/>
    <n v="103.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s v="theater/plays"/>
    <n v="114.5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s v="theater/plays"/>
    <n v="102.4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s v="theater/plays"/>
    <n v="223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s v="theater/plays"/>
    <n v="100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s v="theater/plays"/>
    <n v="105.80000000000001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s v="theater/plays"/>
    <n v="142.36363636363635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x v="3385"/>
    <n v="1431795944"/>
    <b v="0"/>
    <n v="38"/>
    <b v="1"/>
    <s v="theater/plays"/>
    <n v="184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s v="theater/plays"/>
    <n v="104.33333333333333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x v="3386"/>
    <n v="1452338929"/>
    <b v="0"/>
    <n v="24"/>
    <b v="1"/>
    <s v="theater/plays"/>
    <n v="112.00000000000001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s v="theater/plays"/>
    <n v="111.07499999999999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s v="theater/plays"/>
    <n v="103.75000000000001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s v="theater/plays"/>
    <n v="100.4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s v="theater/plays"/>
    <n v="101.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s v="theater/plays"/>
    <n v="109.76666666666665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s v="theater/plays"/>
    <n v="100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s v="theater/plays"/>
    <n v="122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s v="theater/plays"/>
    <n v="137.57142857142856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s v="theater/plays"/>
    <n v="100.31000000000002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s v="theater/plays"/>
    <n v="107.1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s v="theater/plays"/>
    <n v="211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s v="theater/plays"/>
    <n v="123.6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s v="theater/plays"/>
    <n v="108.5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s v="theater/plays"/>
    <n v="103.56666666666668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s v="theater/plays"/>
    <n v="100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s v="theater/plays"/>
    <n v="130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s v="theater/plays"/>
    <n v="103.49999999999999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s v="theater/plays"/>
    <n v="100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s v="theater/plays"/>
    <n v="119.6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s v="theater/plays"/>
    <n v="100.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s v="theater/plays"/>
    <n v="100.875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s v="theater/plays"/>
    <n v="106.54545454545455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s v="theater/plays"/>
    <n v="13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s v="theater/plays"/>
    <n v="101.15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s v="theater/plays"/>
    <n v="109.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s v="theater/plays"/>
    <n v="140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s v="theater/plays"/>
    <n v="103.58333333333334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s v="theater/plays"/>
    <n v="102.97033333333331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s v="theater/plays"/>
    <n v="108.13333333333333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s v="theater/plays"/>
    <n v="100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s v="theater/plays"/>
    <n v="102.75000000000001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s v="theater/plays"/>
    <n v="130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s v="theater/plays"/>
    <n v="108.54949999999999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s v="theater/plays"/>
    <n v="100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s v="theater/plays"/>
    <n v="109.65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s v="theater/plays"/>
    <n v="100.26315789473684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s v="theater/plays"/>
    <n v="105.55000000000001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s v="theater/plays"/>
    <n v="112.00000000000001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s v="theater/plays"/>
    <n v="105.89999999999999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s v="theater/plays"/>
    <n v="101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s v="theater/plays"/>
    <n v="104.2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s v="theater/plays"/>
    <n v="134.67833333333334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s v="theater/plays"/>
    <n v="105.2184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s v="theater/plays"/>
    <n v="102.60000000000001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s v="theater/plays"/>
    <n v="100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s v="theater/plays"/>
    <n v="185.5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s v="theater/plays"/>
    <n v="2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s v="theater/plays"/>
    <n v="100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s v="theater/plays"/>
    <n v="108.2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x v="3435"/>
    <n v="1454448012"/>
    <b v="0"/>
    <n v="14"/>
    <b v="1"/>
    <s v="theater/plays"/>
    <n v="107.80000000000001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s v="theater/plays"/>
    <n v="109.7619047619047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s v="theater/plays"/>
    <n v="170.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s v="theater/plays"/>
    <n v="152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s v="theater/plays"/>
    <n v="101.23076923076924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s v="theater/plays"/>
    <n v="153.19999999999999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s v="theater/plays"/>
    <n v="128.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s v="theater/plays"/>
    <n v="100.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s v="theater/plays"/>
    <n v="100.64999999999999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s v="theater/plays"/>
    <n v="191.3"/>
    <n v="358.6875"/>
    <x v="1"/>
    <x v="6"/>
  </r>
  <r>
    <x v="3457"/>
    <x v="3455"/>
    <s v="Robots, Space Battles, Mystery, and Intrigue. Nothing is Impossible..."/>
    <n v="2000"/>
    <n v="2804"/>
    <x v="0"/>
    <x v="0"/>
    <s v="USD"/>
    <x v="3445"/>
    <n v="1421081857"/>
    <b v="0"/>
    <n v="55"/>
    <b v="1"/>
    <s v="theater/plays"/>
    <n v="140.19999999999999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s v="theater/plays"/>
    <n v="124.33537832310839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s v="theater/plays"/>
    <n v="126.2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s v="theater/plays"/>
    <n v="190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s v="theater/plays"/>
    <n v="139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s v="theater/plays"/>
    <n v="202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s v="theater/plays"/>
    <n v="103.38000000000001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s v="theater/plays"/>
    <n v="102.3236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s v="theater/plays"/>
    <n v="10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s v="theater/plays"/>
    <n v="127.14285714285714"/>
    <n v="72.950819672131146"/>
    <x v="1"/>
    <x v="6"/>
  </r>
  <r>
    <x v="3467"/>
    <x v="3465"/>
    <s v="Venus in Fur, By David Ives."/>
    <n v="3000"/>
    <n v="3030"/>
    <x v="0"/>
    <x v="0"/>
    <s v="USD"/>
    <x v="3455"/>
    <n v="1424275632"/>
    <b v="0"/>
    <n v="47"/>
    <b v="1"/>
    <s v="theater/plays"/>
    <n v="101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s v="theater/plays"/>
    <n v="121.78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s v="theater/plays"/>
    <n v="113.3928571428571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s v="theater/plays"/>
    <n v="150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s v="theater/plays"/>
    <n v="214.6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s v="theater/plays"/>
    <n v="102.05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s v="theater/plays"/>
    <n v="100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s v="theater/plays"/>
    <n v="101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s v="theater/plays"/>
    <n v="113.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s v="theater/plays"/>
    <n v="1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s v="theater/plays"/>
    <n v="115.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s v="theater/plays"/>
    <n v="112.85000000000001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s v="theater/plays"/>
    <n v="127.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s v="theater/plays"/>
    <n v="142.66666666666669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s v="theater/plays"/>
    <n v="118.8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s v="theater/plays"/>
    <n v="138.33333333333334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s v="theater/plays"/>
    <n v="159.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s v="theater/plays"/>
    <n v="114.2400000000000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s v="theater/plays"/>
    <n v="100.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s v="theater/plays"/>
    <n v="155.20000000000002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s v="theater/plays"/>
    <n v="127.75000000000001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s v="theater/plays"/>
    <n v="121.2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s v="theater/plays"/>
    <n v="112.7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s v="theater/plays"/>
    <n v="127.49999999999999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s v="theater/plays"/>
    <n v="158.20000000000002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s v="theater/plays"/>
    <n v="105.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s v="theater/plays"/>
    <n v="100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s v="theater/plays"/>
    <n v="100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s v="theater/plays"/>
    <n v="106.86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s v="theater/plays"/>
    <n v="124.4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s v="theater/plays"/>
    <n v="108.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s v="theater/plays"/>
    <n v="102.42424242424242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s v="theater/plays"/>
    <n v="105.5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s v="theater/plays"/>
    <n v="106.3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s v="theater/plays"/>
    <n v="100.66666666666666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s v="theater/plays"/>
    <n v="105.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s v="theater/plays"/>
    <n v="107.55999999999999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s v="theater/plays"/>
    <n v="100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s v="theater/plays"/>
    <n v="103.76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s v="theater/plays"/>
    <n v="101.49999999999999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s v="theater/plays"/>
    <n v="104.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s v="theater/plays"/>
    <n v="180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s v="theater/plays"/>
    <n v="106.33333333333333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s v="theater/plays"/>
    <n v="100.55555555555556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s v="theater/plays"/>
    <n v="101.2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s v="theater/plays"/>
    <n v="100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s v="theater/plays"/>
    <n v="118.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s v="theater/plays"/>
    <n v="110.00000000000001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s v="theater/plays"/>
    <n v="102.66666666666666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s v="theater/plays"/>
    <n v="100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s v="theater/plays"/>
    <n v="100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s v="theater/plays"/>
    <n v="110.04599999999999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s v="theater/plays"/>
    <n v="101.35000000000001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s v="theater/plays"/>
    <n v="100.75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s v="theater/plays"/>
    <n v="169.42857142857144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s v="theater/plays"/>
    <n v="100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s v="theater/plays"/>
    <n v="113.65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s v="theater/plays"/>
    <n v="101.56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s v="theater/plays"/>
    <n v="10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s v="theater/plays"/>
    <n v="1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s v="theater/plays"/>
    <n v="116.91666666666667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s v="theater/plays"/>
    <n v="101.15151515151514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s v="theater/plays"/>
    <n v="132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s v="theater/plays"/>
    <n v="100"/>
    <n v="125"/>
    <x v="1"/>
    <x v="6"/>
  </r>
  <r>
    <x v="3531"/>
    <x v="3529"/>
    <s v="A political comedy for a crazy election year"/>
    <n v="1000"/>
    <n v="1280"/>
    <x v="0"/>
    <x v="0"/>
    <s v="USD"/>
    <x v="3518"/>
    <n v="1464709334"/>
    <b v="0"/>
    <n v="26"/>
    <b v="1"/>
    <s v="theater/plays"/>
    <n v="128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s v="theater/plays"/>
    <n v="118.95833333333334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s v="theater/plays"/>
    <n v="126.2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s v="theater/plays"/>
    <n v="156.20000000000002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s v="theater/plays"/>
    <n v="103.15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s v="theater/plays"/>
    <n v="153.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s v="theater/plays"/>
    <n v="180.44444444444446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s v="theater/plays"/>
    <n v="128.44999999999999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s v="theater/plays"/>
    <n v="119.66666666666667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s v="theater/plays"/>
    <n v="123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s v="theater/plays"/>
    <n v="105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s v="theater/plays"/>
    <n v="102.23636363636363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s v="theater/plays"/>
    <n v="104.6666666666666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s v="theater/plays"/>
    <n v="100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s v="theater/plays"/>
    <n v="100.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s v="theater/plays"/>
    <n v="102.27272727272727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s v="theater/plays"/>
    <n v="114.40928571428573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s v="theater/plays"/>
    <n v="101.9047619047619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s v="theater/plays"/>
    <n v="102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s v="theater/plays"/>
    <n v="104.80000000000001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s v="theater/plays"/>
    <n v="101.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s v="theater/plays"/>
    <n v="100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s v="theater/plays"/>
    <n v="106.27272727272728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s v="theater/plays"/>
    <n v="113.42219999999999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s v="theater/plays"/>
    <n v="100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s v="theater/plays"/>
    <n v="100.45454545454547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s v="theater/plays"/>
    <n v="100.03599999999999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s v="theater/plays"/>
    <n v="14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s v="theater/plays"/>
    <n v="103.49999999999999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s v="theater/plays"/>
    <n v="108.43750000000001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s v="theater/plays"/>
    <n v="102.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s v="theater/plays"/>
    <n v="148.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s v="theater/plays"/>
    <n v="105.49000000000002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x v="3550"/>
    <n v="1440082649"/>
    <b v="0"/>
    <n v="17"/>
    <b v="1"/>
    <s v="theater/plays"/>
    <n v="100.49999999999999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s v="theater/plays"/>
    <n v="130.55555555555557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s v="theater/plays"/>
    <n v="104.75000000000001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s v="theater/plays"/>
    <n v="108.80000000000001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s v="theater/plays"/>
    <n v="111.0000000000000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s v="theater/plays"/>
    <n v="100.479999999999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s v="theater/plays"/>
    <n v="114.3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s v="theater/plays"/>
    <n v="122.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x v="3558"/>
    <n v="1432302082"/>
    <b v="0"/>
    <n v="9"/>
    <b v="1"/>
    <s v="theater/plays"/>
    <n v="100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s v="theater/plays"/>
    <n v="102.8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s v="theater/plays"/>
    <n v="106.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s v="theater/plays"/>
    <n v="101.33000000000001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s v="theater/plays"/>
    <n v="100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s v="theater/plays"/>
    <n v="130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s v="theater/plays"/>
    <n v="100.01333333333334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s v="theater/plays"/>
    <n v="100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s v="theater/plays"/>
    <n v="113.88888888888889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s v="theater/plays"/>
    <n v="100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s v="theater/plays"/>
    <n v="28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s v="theater/plays"/>
    <n v="108.5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s v="theater/plays"/>
    <n v="115.5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s v="theater/plays"/>
    <n v="119.11764705882352"/>
    <n v="176.08695652173913"/>
    <x v="1"/>
    <x v="6"/>
  </r>
  <r>
    <x v="3586"/>
    <x v="3584"/>
    <s v="See Theatre In A New Light"/>
    <n v="7500"/>
    <n v="8207"/>
    <x v="0"/>
    <x v="0"/>
    <s v="USD"/>
    <x v="3572"/>
    <n v="1469465070"/>
    <b v="0"/>
    <n v="54"/>
    <b v="1"/>
    <s v="theater/plays"/>
    <n v="109.42666666666668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s v="theater/plays"/>
    <n v="126.6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s v="theater/plays"/>
    <n v="100.49999999999999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s v="theater/plays"/>
    <n v="127.49999999999999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s v="theater/plays"/>
    <n v="100.05999999999999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s v="theater/plays"/>
    <n v="17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s v="theater/plays"/>
    <n v="127.25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s v="theater/plays"/>
    <n v="110.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s v="theater/plays"/>
    <n v="125.93749999999999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x v="3581"/>
    <n v="1423959123"/>
    <b v="0"/>
    <n v="62"/>
    <b v="1"/>
    <s v="theater/plays"/>
    <n v="118.5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s v="theater/plays"/>
    <n v="107.72727272727273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s v="theater/plays"/>
    <n v="102.60000000000001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s v="theater/plays"/>
    <n v="110.1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s v="theater/plays"/>
    <n v="202"/>
    <n v="59.411764705882355"/>
    <x v="1"/>
    <x v="6"/>
  </r>
  <r>
    <x v="3600"/>
    <x v="3598"/>
    <s v="The First Play From The Man Who Brought You The Black James Bond!"/>
    <n v="10"/>
    <n v="13"/>
    <x v="0"/>
    <x v="0"/>
    <s v="USD"/>
    <x v="3586"/>
    <n v="1473970964"/>
    <b v="0"/>
    <n v="4"/>
    <b v="1"/>
    <s v="theater/plays"/>
    <n v="130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s v="theater/plays"/>
    <n v="104.35000000000001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s v="theater/plays"/>
    <n v="100.05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s v="theater/plays"/>
    <n v="170.66666666666669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s v="theater/plays"/>
    <n v="112.83333333333334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s v="theater/plays"/>
    <n v="184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s v="theater/plays"/>
    <n v="130.26666666666665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x v="3593"/>
    <n v="1448924882"/>
    <b v="0"/>
    <n v="20"/>
    <b v="1"/>
    <s v="theater/plays"/>
    <n v="105.45454545454544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s v="theater/plays"/>
    <n v="100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s v="theater/plays"/>
    <n v="153.31632653061226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s v="theater/plays"/>
    <n v="162.30000000000001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s v="theater/plays"/>
    <n v="136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s v="theater/plays"/>
    <n v="144.4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s v="theater/plays"/>
    <n v="100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s v="theater/plays"/>
    <n v="100.8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s v="theater/plays"/>
    <n v="106.80000000000001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s v="theater/plays"/>
    <n v="124.8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s v="theater/plays"/>
    <n v="118.91891891891892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s v="theater/plays"/>
    <n v="101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s v="theater/plays"/>
    <n v="112.99999999999999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s v="theater/plays"/>
    <n v="105.19047619047619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s v="theater/plays"/>
    <n v="109.73333333333332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s v="theater/plays"/>
    <n v="100.099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x v="3609"/>
    <n v="1404841270"/>
    <b v="0"/>
    <n v="34"/>
    <b v="1"/>
    <s v="theater/plays"/>
    <n v="120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s v="theater/plays"/>
    <n v="104.93333333333332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s v="theater/plays"/>
    <n v="102.66666666666666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s v="theater/plays"/>
    <n v="101.82500000000002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s v="theater/plays"/>
    <n v="100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s v="theater/musical"/>
    <n v="0"/>
    <e v="#DIV/0!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s v="theater/musical"/>
    <n v="1.9999999999999998E-4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s v="theater/musical"/>
    <n v="3.3333333333333333E-2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s v="theater/musical"/>
    <n v="51.023391812865491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s v="theater/musical"/>
    <n v="20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s v="theater/musical"/>
    <n v="35.24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s v="theater/musical"/>
    <n v="4.246666666666667"/>
    <n v="176.94444444444446"/>
    <x v="1"/>
    <x v="40"/>
  </r>
  <r>
    <x v="3635"/>
    <x v="3632"/>
    <s v="Mary's Son is a pop opera about Jesus and the hope he brings to all people."/>
    <n v="3500"/>
    <n v="1276"/>
    <x v="2"/>
    <x v="0"/>
    <s v="USD"/>
    <x v="3621"/>
    <n v="1458594676"/>
    <b v="0"/>
    <n v="10"/>
    <b v="0"/>
    <s v="theater/musical"/>
    <n v="36.457142857142856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s v="theater/musical"/>
    <n v="0"/>
    <e v="#DIV/0!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s v="theater/musical"/>
    <n v="30.866666666666664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s v="CAD"/>
    <x v="3624"/>
    <n v="1424275732"/>
    <b v="0"/>
    <n v="2"/>
    <b v="0"/>
    <s v="theater/musical"/>
    <n v="6.5454545454545459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s v="theater/musical"/>
    <n v="4.0000000000000001E-3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s v="theater/musical"/>
    <n v="5.5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s v="theater/musical"/>
    <n v="0"/>
    <e v="#DIV/0!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s v="theater/musical"/>
    <n v="2.1428571428571428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s v="theater/musical"/>
    <n v="0"/>
    <e v="#DIV/0!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s v="theater/musical"/>
    <n v="16.420000000000002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s v="theater/musical"/>
    <n v="0.1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s v="theater/musical"/>
    <n v="4.8099999999999996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s v="theater/musical"/>
    <n v="6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s v="theater/plays"/>
    <n v="100.38249999999999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s v="theater/plays"/>
    <n v="1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s v="theater/plays"/>
    <n v="100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s v="theater/plays"/>
    <n v="104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s v="theater/plays"/>
    <n v="250.66666666666669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s v="theater/plays"/>
    <n v="100.49999999999999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s v="theater/plays"/>
    <n v="174.4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s v="theater/plays"/>
    <n v="116.26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s v="theater/plays"/>
    <n v="105.82000000000001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s v="theater/plays"/>
    <n v="110.75"/>
    <n v="110.75"/>
    <x v="1"/>
    <x v="6"/>
  </r>
  <r>
    <x v="3658"/>
    <x v="3654"/>
    <s v="Life is hard when your own imaginary friend can't make time for you."/>
    <n v="1500"/>
    <n v="1510"/>
    <x v="0"/>
    <x v="0"/>
    <s v="USD"/>
    <x v="3644"/>
    <n v="1400272580"/>
    <b v="0"/>
    <n v="20"/>
    <b v="1"/>
    <s v="theater/plays"/>
    <n v="100.66666666666666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s v="theater/plays"/>
    <n v="102.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s v="theater/plays"/>
    <n v="100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s v="theater/plays"/>
    <n v="111.0000000000000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s v="theater/plays"/>
    <n v="101.425000000000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s v="theater/plays"/>
    <n v="1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s v="theater/plays"/>
    <n v="109.375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s v="theater/plays"/>
    <n v="115.16129032258064"/>
    <n v="51"/>
    <x v="1"/>
    <x v="6"/>
  </r>
  <r>
    <x v="3666"/>
    <x v="3662"/>
    <s v="Artistic Internship @ Ojai Playwrights Conference"/>
    <n v="1200"/>
    <n v="1200"/>
    <x v="0"/>
    <x v="0"/>
    <s v="USD"/>
    <x v="3652"/>
    <n v="1404337382"/>
    <b v="0"/>
    <n v="38"/>
    <b v="1"/>
    <s v="theater/plays"/>
    <n v="100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s v="theater/plays"/>
    <n v="103.17033333333335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s v="theater/plays"/>
    <n v="103.49999999999999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s v="theater/plays"/>
    <n v="138.19999999999999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s v="theater/plays"/>
    <n v="109.54545454545455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s v="theater/plays"/>
    <n v="100.85714285714286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s v="theater/plays"/>
    <n v="101.53333333333335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s v="theater/plays"/>
    <n v="113.625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s v="theater/plays"/>
    <n v="100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s v="theater/plays"/>
    <n v="140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s v="theater/plays"/>
    <n v="128.75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s v="theater/plays"/>
    <n v="102.90416666666667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s v="theater/plays"/>
    <n v="102.49999999999999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s v="theater/plays"/>
    <n v="110.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s v="theater/plays"/>
    <n v="112.76666666666667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s v="theater/plays"/>
    <n v="111.9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s v="theater/plays"/>
    <n v="139.19999999999999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s v="theater/plays"/>
    <n v="110.85714285714286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s v="theater/plays"/>
    <n v="139.06666666666666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s v="theater/plays"/>
    <n v="105.69999999999999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s v="theater/plays"/>
    <n v="101.4285714285714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s v="theater/plays"/>
    <n v="100.245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s v="theater/plays"/>
    <n v="109.16666666666666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s v="theater/plays"/>
    <n v="118.33333333333333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s v="theater/plays"/>
    <n v="120"/>
    <n v="58.064516129032256"/>
    <x v="1"/>
    <x v="6"/>
  </r>
  <r>
    <x v="3691"/>
    <x v="3687"/>
    <s v="World Premiere of last play written by Amiri Baraka"/>
    <n v="40000"/>
    <n v="51184"/>
    <x v="0"/>
    <x v="0"/>
    <s v="USD"/>
    <x v="3677"/>
    <n v="1421426929"/>
    <b v="0"/>
    <n v="274"/>
    <b v="1"/>
    <s v="theater/plays"/>
    <n v="127.96000000000001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x v="3678"/>
    <n v="1410304179"/>
    <b v="0"/>
    <n v="17"/>
    <b v="1"/>
    <s v="theater/plays"/>
    <n v="126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s v="theater/plays"/>
    <n v="129.12912912912913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s v="theater/plays"/>
    <n v="107.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s v="theater/plays"/>
    <n v="100.125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s v="theater/plays"/>
    <n v="155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s v="theater/plays"/>
    <n v="1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s v="theater/plays"/>
    <n v="110.52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s v="theater/plays"/>
    <n v="100.8"/>
    <n v="63"/>
    <x v="1"/>
    <x v="6"/>
  </r>
  <r>
    <x v="3700"/>
    <x v="3696"/>
    <s v="Help me produce the play I have written for my senior project!"/>
    <n v="500"/>
    <n v="606"/>
    <x v="0"/>
    <x v="0"/>
    <s v="USD"/>
    <x v="3686"/>
    <n v="1409493800"/>
    <b v="0"/>
    <n v="18"/>
    <b v="1"/>
    <s v="theater/plays"/>
    <n v="121.2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s v="theater/plays"/>
    <n v="100.3333333333333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s v="theater/plays"/>
    <n v="109.16666666666666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s v="theater/plays"/>
    <n v="123.42857142857142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s v="theater/plays"/>
    <n v="136.33666666666667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s v="theater/plays"/>
    <n v="103.46657233816768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s v="theater/plays"/>
    <n v="121.33333333333334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s v="theater/plays"/>
    <n v="186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s v="theater/plays"/>
    <n v="300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s v="theater/plays"/>
    <n v="108.25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x v="3696"/>
    <n v="1425908988"/>
    <b v="0"/>
    <n v="27"/>
    <b v="1"/>
    <s v="theater/plays"/>
    <n v="141.15384615384616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x v="3174"/>
    <n v="1400606573"/>
    <b v="0"/>
    <n v="21"/>
    <b v="1"/>
    <s v="theater/plays"/>
    <n v="113.99999999999999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s v="theater/plays"/>
    <n v="153.73333333333335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s v="theater/plays"/>
    <n v="101.49999999999999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s v="theater/plays"/>
    <n v="102.35000000000001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s v="theater/plays"/>
    <n v="102.57142857142858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s v="theater/plays"/>
    <n v="155.75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s v="theater/plays"/>
    <n v="100.75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s v="theater/plays"/>
    <n v="239.4"/>
    <n v="26.021739130434781"/>
    <x v="1"/>
    <x v="6"/>
  </r>
  <r>
    <x v="3719"/>
    <x v="3715"/>
    <s v="A new piece of physical theatre about love, regret and longing."/>
    <n v="200"/>
    <n v="420"/>
    <x v="0"/>
    <x v="1"/>
    <s v="GBP"/>
    <x v="3704"/>
    <n v="1432402266"/>
    <b v="0"/>
    <n v="4"/>
    <b v="1"/>
    <s v="theater/plays"/>
    <n v="210"/>
    <n v="105"/>
    <x v="1"/>
    <x v="6"/>
  </r>
  <r>
    <x v="3720"/>
    <x v="3716"/>
    <s v="Breaking the American Indian stereotype in the American Theatre."/>
    <n v="3300"/>
    <n v="3449"/>
    <x v="0"/>
    <x v="0"/>
    <s v="USD"/>
    <x v="3705"/>
    <n v="1433980206"/>
    <b v="0"/>
    <n v="40"/>
    <b v="1"/>
    <s v="theater/plays"/>
    <n v="104.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s v="theater/plays"/>
    <n v="100.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s v="theater/plays"/>
    <n v="111.20000000000002"/>
    <n v="47.657142857142858"/>
    <x v="1"/>
    <x v="6"/>
  </r>
  <r>
    <x v="3723"/>
    <x v="3719"/>
    <s v="Saltmine Theatre Company present Beauty and the Beast:"/>
    <n v="4500"/>
    <n v="4592"/>
    <x v="0"/>
    <x v="1"/>
    <s v="GBP"/>
    <x v="3708"/>
    <n v="1414778662"/>
    <b v="0"/>
    <n v="63"/>
    <b v="1"/>
    <s v="theater/plays"/>
    <n v="102.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s v="theater/plays"/>
    <n v="102.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s v="theater/plays"/>
    <n v="1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s v="theater/plays"/>
    <n v="338.70588235294122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s v="theater/plays"/>
    <n v="100.75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s v="theater/plays"/>
    <n v="9.31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s v="theater/plays"/>
    <n v="7.24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s v="theater/plays"/>
    <n v="10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s v="theater/plays"/>
    <n v="11.272727272727273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s v="theater/plays"/>
    <n v="15.411764705882353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s v="theater/plays"/>
    <n v="0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s v="theater/plays"/>
    <n v="28.466666666666669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x v="3720"/>
    <n v="1430239089"/>
    <b v="0"/>
    <n v="2"/>
    <b v="0"/>
    <s v="theater/plays"/>
    <n v="13.333333333333334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s v="theater/plays"/>
    <n v="0.66666666666666674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s v="theater/plays"/>
    <n v="21.42857142857142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s v="theater/plays"/>
    <n v="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s v="theater/plays"/>
    <n v="20.125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s v="theater/plays"/>
    <n v="17.899999999999999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s v="theater/plays"/>
    <n v="0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s v="theater/plays"/>
    <n v="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x v="3728"/>
    <n v="1401814964"/>
    <b v="0"/>
    <n v="0"/>
    <b v="0"/>
    <s v="theater/plays"/>
    <n v="0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s v="theater/plays"/>
    <n v="0"/>
    <e v="#DIV/0!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s v="theater/plays"/>
    <n v="10"/>
    <n v="10"/>
    <x v="1"/>
    <x v="6"/>
  </r>
  <r>
    <x v="3746"/>
    <x v="3741"/>
    <s v="Generational curses CAN be broken...right?"/>
    <n v="8500"/>
    <n v="202"/>
    <x v="2"/>
    <x v="0"/>
    <s v="USD"/>
    <x v="3731"/>
    <n v="1473326439"/>
    <b v="0"/>
    <n v="1"/>
    <b v="0"/>
    <s v="theater/plays"/>
    <n v="2.3764705882352941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x v="3732"/>
    <n v="1433833896"/>
    <b v="0"/>
    <n v="1"/>
    <b v="0"/>
    <s v="theater/plays"/>
    <n v="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s v="theater/musical"/>
    <n v="103.52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s v="theater/musical"/>
    <n v="105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s v="theater/musical"/>
    <n v="100.44999999999999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s v="theater/musical"/>
    <n v="132.6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s v="theater/musical"/>
    <n v="112.99999999999999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s v="theater/musical"/>
    <n v="103.34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s v="theater/musical"/>
    <n v="120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s v="theater/musical"/>
    <n v="129.63636363636363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s v="theater/musical"/>
    <n v="101.1111111111111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s v="theater/musical"/>
    <n v="108.51428571428572"/>
    <n v="75.959999999999994"/>
    <x v="1"/>
    <x v="40"/>
  </r>
  <r>
    <x v="3758"/>
    <x v="3753"/>
    <s v="LUIGI'S LADIES: an original one-woman musical comedy"/>
    <n v="1500"/>
    <n v="1535"/>
    <x v="0"/>
    <x v="0"/>
    <s v="USD"/>
    <x v="3743"/>
    <n v="1397819938"/>
    <b v="0"/>
    <n v="26"/>
    <b v="1"/>
    <s v="theater/musical"/>
    <n v="102.33333333333334"/>
    <n v="59.03846153846154"/>
    <x v="1"/>
    <x v="40"/>
  </r>
  <r>
    <x v="3759"/>
    <x v="3754"/>
    <s v="A production company specializing in small-scale musicals"/>
    <n v="4000"/>
    <n v="4409.7700000000004"/>
    <x v="0"/>
    <x v="0"/>
    <s v="USD"/>
    <x v="3744"/>
    <n v="1435372553"/>
    <b v="0"/>
    <n v="88"/>
    <b v="1"/>
    <s v="theater/musical"/>
    <n v="110.24425000000002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s v="theater/musical"/>
    <n v="101.0154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s v="theater/musical"/>
    <n v="100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s v="theater/musical"/>
    <n v="106.24"/>
    <n v="47.428571428571431"/>
    <x v="1"/>
    <x v="40"/>
  </r>
  <r>
    <x v="3763"/>
    <x v="3758"/>
    <s v="A musical about two guys writing a musical about...two guys writing a musical."/>
    <n v="5000"/>
    <n v="5000"/>
    <x v="0"/>
    <x v="0"/>
    <s v="USD"/>
    <x v="3748"/>
    <n v="1425319226"/>
    <b v="0"/>
    <n v="77"/>
    <b v="1"/>
    <s v="theater/musical"/>
    <n v="100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s v="theater/musical"/>
    <n v="100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s v="theater/musical"/>
    <n v="113.45714285714286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s v="theater/musical"/>
    <n v="102.65010000000001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s v="theater/musical"/>
    <n v="116.75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s v="theater/musical"/>
    <n v="107.65274999999998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s v="theater/musical"/>
    <n v="100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s v="theater/musical"/>
    <n v="100"/>
    <n v="100"/>
    <x v="1"/>
    <x v="40"/>
  </r>
  <r>
    <x v="3771"/>
    <x v="3766"/>
    <s v="I would like to make a demo recording of six songs from COME OUT SWINGIN'!"/>
    <n v="1000"/>
    <n v="1460"/>
    <x v="0"/>
    <x v="0"/>
    <s v="USD"/>
    <x v="3755"/>
    <n v="1462307652"/>
    <b v="0"/>
    <n v="38"/>
    <b v="1"/>
    <s v="theater/musical"/>
    <n v="146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s v="theater/musical"/>
    <n v="110.2"/>
    <n v="166.96969696969697"/>
    <x v="1"/>
    <x v="40"/>
  </r>
  <r>
    <x v="3773"/>
    <x v="3768"/>
    <s v="A dramatic hip-hopera, inspired from monologues written by the performers."/>
    <n v="5000"/>
    <n v="5410"/>
    <x v="0"/>
    <x v="0"/>
    <s v="USD"/>
    <x v="3757"/>
    <n v="1476317247"/>
    <b v="0"/>
    <n v="57"/>
    <b v="1"/>
    <s v="theater/musical"/>
    <n v="108.2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s v="theater/musical"/>
    <n v="100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s v="theater/musical"/>
    <n v="100.25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s v="theater/musical"/>
    <n v="106.71250000000001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s v="theater/musical"/>
    <n v="143.19999999999999"/>
    <n v="48.542372881355931"/>
    <x v="1"/>
    <x v="40"/>
  </r>
  <r>
    <x v="3778"/>
    <x v="3773"/>
    <s v="Sponsor an AVENUE Q puppet for The Barn Players April 2015 production."/>
    <n v="2400"/>
    <n v="2521"/>
    <x v="0"/>
    <x v="0"/>
    <s v="USD"/>
    <x v="3762"/>
    <n v="1418758780"/>
    <b v="0"/>
    <n v="36"/>
    <b v="1"/>
    <s v="theater/musical"/>
    <n v="105.04166666666667"/>
    <n v="70.027777777777771"/>
    <x v="1"/>
    <x v="40"/>
  </r>
  <r>
    <x v="3779"/>
    <x v="3774"/>
    <s v="A fresh, re-telling of the Jesus story for a new generation."/>
    <n v="15000"/>
    <n v="15597"/>
    <x v="0"/>
    <x v="0"/>
    <s v="USD"/>
    <x v="3763"/>
    <n v="1456421940"/>
    <b v="0"/>
    <n v="115"/>
    <b v="1"/>
    <s v="theater/musical"/>
    <n v="103.98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s v="theater/musical"/>
    <n v="120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s v="theater/musical"/>
    <n v="109.66666666666667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s v="theater/musical"/>
    <n v="101.75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s v="theater/musical"/>
    <n v="128.91666666666666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s v="theater/musical"/>
    <n v="114.99999999999999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s v="theater/musical"/>
    <n v="150.75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s v="theater/musical"/>
    <n v="110.96666666666665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s v="theater/musical"/>
    <n v="100.28571428571429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s v="theater/musical"/>
    <n v="0.66666666666666674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s v="theater/musical"/>
    <n v="3.267605633802817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s v="theater/musical"/>
    <n v="0"/>
    <e v="#DIV/0!"/>
    <x v="1"/>
    <x v="40"/>
  </r>
  <r>
    <x v="3791"/>
    <x v="3786"/>
    <s v="Spin! is an original musical comedy-drama presented by Blue Palm Productions."/>
    <n v="1500"/>
    <n v="0"/>
    <x v="2"/>
    <x v="0"/>
    <s v="USD"/>
    <x v="3774"/>
    <n v="1399480592"/>
    <b v="0"/>
    <n v="0"/>
    <b v="0"/>
    <s v="theater/musical"/>
    <n v="0"/>
    <e v="#DIV/0!"/>
    <x v="1"/>
    <x v="40"/>
  </r>
  <r>
    <x v="3792"/>
    <x v="3787"/>
    <s v="A cultural and historic journey through Puerto Rico's music and dance!"/>
    <n v="12500"/>
    <n v="35"/>
    <x v="2"/>
    <x v="0"/>
    <s v="USD"/>
    <x v="3775"/>
    <n v="1434365022"/>
    <b v="0"/>
    <n v="2"/>
    <b v="0"/>
    <s v="theater/musical"/>
    <n v="0.27999999999999997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s v="theater/musical"/>
    <n v="59.657142857142851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s v="theater/musical"/>
    <n v="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s v="theater/musical"/>
    <n v="1.6666666666666667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s v="theater/musical"/>
    <n v="4.4444444444444444E-3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s v="theater/musical"/>
    <n v="89.666666666666657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s v="theater/musical"/>
    <n v="1.4642857142857144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s v="theater/musical"/>
    <n v="4.0199999999999996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s v="theater/musical"/>
    <n v="4.004545454545454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s v="theater/musical"/>
    <n v="8.52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s v="theater/musical"/>
    <n v="0"/>
    <e v="#DIV/0!"/>
    <x v="1"/>
    <x v="40"/>
  </r>
  <r>
    <x v="3803"/>
    <x v="3798"/>
    <s v="A fully orchestrated concept album of Benjamin Button the Musical!"/>
    <n v="12000"/>
    <n v="2358"/>
    <x v="2"/>
    <x v="0"/>
    <s v="USD"/>
    <x v="3786"/>
    <n v="1454541568"/>
    <b v="0"/>
    <n v="40"/>
    <b v="0"/>
    <s v="theater/musical"/>
    <n v="19.650000000000002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s v="theater/musical"/>
    <n v="0"/>
    <e v="#DIV/0!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s v="theater/musical"/>
    <n v="2E-3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s v="theater/musical"/>
    <n v="6.6666666666666666E-2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s v="theater/musical"/>
    <n v="30.333333333333336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s v="theater/plays"/>
    <n v="100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s v="theater/plays"/>
    <n v="101.25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s v="theater/plays"/>
    <n v="121.73333333333333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s v="theater/plays"/>
    <n v="330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s v="theater/plays"/>
    <n v="109.55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s v="theater/plays"/>
    <n v="100.9519047619047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s v="theater/plays"/>
    <n v="140.13333333333333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x v="3796"/>
    <n v="1437545657"/>
    <b v="0"/>
    <n v="20"/>
    <b v="1"/>
    <s v="theater/plays"/>
    <n v="100.001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s v="theater/plays"/>
    <n v="119.238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s v="theater/plays"/>
    <n v="107.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s v="theater/plays"/>
    <n v="227.99999999999997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s v="theater/plays"/>
    <n v="106.4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s v="theater/plays"/>
    <n v="143.33333333333334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s v="theater/plays"/>
    <n v="104.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s v="theater/plays"/>
    <n v="110.02000000000001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s v="theater/plays"/>
    <n v="10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s v="theater/plays"/>
    <n v="108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s v="theater/plays"/>
    <n v="105.42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s v="theater/plays"/>
    <n v="119.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s v="theater/plays"/>
    <n v="152.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s v="theater/plays"/>
    <n v="100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s v="theater/plays"/>
    <n v="100.2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s v="theater/plays"/>
    <n v="2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s v="theater/plays"/>
    <n v="106.02199999999999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s v="theater/plays"/>
    <n v="104.6666666666666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s v="theater/plays"/>
    <n v="116.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s v="theater/plays"/>
    <n v="109.03333333333333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s v="theater/plays"/>
    <n v="160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s v="theater/plays"/>
    <n v="112.5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x v="3818"/>
    <n v="1432837358"/>
    <b v="0"/>
    <n v="17"/>
    <b v="1"/>
    <s v="theater/plays"/>
    <n v="102.1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s v="theater/plays"/>
    <n v="100.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s v="theater/plays"/>
    <n v="101.25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s v="theater/plays"/>
    <n v="6500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s v="theater/plays"/>
    <n v="8.7200000000000006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s v="theater/plays"/>
    <n v="21.94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s v="theater/plays"/>
    <n v="21.3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s v="theater/plays"/>
    <n v="41.489795918367342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s v="theater/plays"/>
    <n v="2.105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s v="theater/plays"/>
    <n v="2.7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s v="theater/plays"/>
    <n v="16.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s v="theater/plays"/>
    <n v="16.376923076923077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s v="theater/plays"/>
    <n v="7.043333333333333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x v="3831"/>
    <n v="1417489143"/>
    <b v="1"/>
    <n v="4"/>
    <b v="0"/>
    <s v="theater/plays"/>
    <n v="3.8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s v="theater/plays"/>
    <n v="34.08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s v="theater/plays"/>
    <n v="0.2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s v="theater/plays"/>
    <n v="2.5999999999999999E-2"/>
    <n v="13"/>
    <x v="1"/>
    <x v="6"/>
  </r>
  <r>
    <x v="3854"/>
    <x v="3849"/>
    <s v="A play dedicated to the 100th anniversary of the Armenian Genocide."/>
    <n v="11000"/>
    <n v="1788"/>
    <x v="2"/>
    <x v="0"/>
    <s v="USD"/>
    <x v="3835"/>
    <n v="1428614058"/>
    <b v="0"/>
    <n v="20"/>
    <b v="0"/>
    <s v="theater/plays"/>
    <n v="16.254545454545454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s v="theater/plays"/>
    <n v="2.5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s v="theater/plays"/>
    <n v="0.02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s v="theater/plays"/>
    <n v="5.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s v="theater/plays"/>
    <n v="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s v="theater/plays"/>
    <n v="0.0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s v="theater/plays"/>
    <n v="17.666666666666668"/>
    <n v="81.538461538461533"/>
    <x v="1"/>
    <x v="6"/>
  </r>
  <r>
    <x v="3861"/>
    <x v="3856"/>
    <s v="THE COMING OF THE LORD!"/>
    <n v="2000"/>
    <n v="100"/>
    <x v="2"/>
    <x v="0"/>
    <s v="USD"/>
    <x v="3842"/>
    <n v="1412258977"/>
    <b v="0"/>
    <n v="1"/>
    <b v="0"/>
    <s v="theater/plays"/>
    <n v="5"/>
    <n v="100"/>
    <x v="1"/>
    <x v="6"/>
  </r>
  <r>
    <x v="3862"/>
    <x v="3857"/>
    <s v="The hit immersive theatre experience of England comes to Corpus Christi!"/>
    <n v="7500"/>
    <n v="1"/>
    <x v="2"/>
    <x v="0"/>
    <s v="USD"/>
    <x v="3843"/>
    <n v="1472451356"/>
    <b v="0"/>
    <n v="1"/>
    <b v="0"/>
    <s v="theater/plays"/>
    <n v="1.3333333333333334E-2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s v="theater/plays"/>
    <n v="0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s v="theater/plays"/>
    <n v="1.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s v="theater/plays"/>
    <n v="26.937422295897225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x v="3847"/>
    <n v="1454453021"/>
    <b v="0"/>
    <n v="2"/>
    <b v="0"/>
    <s v="theater/plays"/>
    <n v="0.54999999999999993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s v="theater/plays"/>
    <n v="12.55"/>
    <n v="50.2"/>
    <x v="1"/>
    <x v="6"/>
  </r>
  <r>
    <x v="3868"/>
    <x v="3863"/>
    <s v="New collection of music by Scott Evan Davis!"/>
    <n v="5000"/>
    <n v="10"/>
    <x v="1"/>
    <x v="1"/>
    <s v="GBP"/>
    <x v="3849"/>
    <n v="1408031405"/>
    <b v="0"/>
    <n v="1"/>
    <b v="0"/>
    <s v="theater/musical"/>
    <n v="0.2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x v="3850"/>
    <n v="1423761792"/>
    <b v="0"/>
    <n v="15"/>
    <b v="0"/>
    <s v="theater/musical"/>
    <n v="3.4474868431088401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s v="theater/musical"/>
    <n v="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s v="theater/musical"/>
    <n v="2.666666666666667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s v="theater/musical"/>
    <n v="0"/>
    <e v="#DIV/0!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s v="theater/musical"/>
    <n v="0"/>
    <e v="#DIV/0!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s v="theater/musical"/>
    <n v="0"/>
    <e v="#DIV/0!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s v="theater/musical"/>
    <n v="0"/>
    <e v="#DIV/0!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s v="theater/musical"/>
    <n v="52.794871794871788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s v="theater/musical"/>
    <n v="4.9639999999999995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s v="theater/musical"/>
    <n v="5.5555555555555552E-2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s v="theater/musical"/>
    <n v="0"/>
    <e v="#DIV/0!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s v="theater/musical"/>
    <n v="13.066666666666665"/>
    <n v="57.647058823529413"/>
    <x v="1"/>
    <x v="40"/>
  </r>
  <r>
    <x v="3881"/>
    <x v="3876"/>
    <s v="A musical journey coming to the Blue Venue at the 2017 Orlando Fringe Festival!"/>
    <n v="500"/>
    <n v="25"/>
    <x v="1"/>
    <x v="0"/>
    <s v="USD"/>
    <x v="3861"/>
    <n v="1484958399"/>
    <b v="0"/>
    <n v="1"/>
    <b v="0"/>
    <s v="theater/musical"/>
    <n v="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s v="theater/musical"/>
    <n v="0"/>
    <e v="#DIV/0!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s v="theater/musical"/>
    <n v="0"/>
    <e v="#DIV/0!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s v="theater/musical"/>
    <n v="0"/>
    <e v="#DIV/0!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s v="theater/musical"/>
    <n v="0"/>
    <e v="#DIV/0!"/>
    <x v="1"/>
    <x v="40"/>
  </r>
  <r>
    <x v="3886"/>
    <x v="3881"/>
    <n v="1"/>
    <n v="10000"/>
    <n v="0"/>
    <x v="1"/>
    <x v="2"/>
    <s v="AUD"/>
    <x v="3866"/>
    <n v="1415683702"/>
    <b v="0"/>
    <n v="0"/>
    <b v="0"/>
    <s v="theater/musical"/>
    <n v="0"/>
    <e v="#DIV/0!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s v="theater/musical"/>
    <n v="1.750000000000000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s v="theater/plays"/>
    <n v="27.1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s v="theater/plays"/>
    <n v="1.4749999999999999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s v="theater/plays"/>
    <n v="16.826666666666668"/>
    <n v="315.5"/>
    <x v="1"/>
    <x v="6"/>
  </r>
  <r>
    <x v="3891"/>
    <x v="3886"/>
    <s v="A comedy about a mime who dreams of becoming a stand up comedian."/>
    <n v="800"/>
    <n v="260"/>
    <x v="2"/>
    <x v="0"/>
    <s v="USD"/>
    <x v="3871"/>
    <n v="1424488244"/>
    <b v="0"/>
    <n v="7"/>
    <b v="0"/>
    <s v="theater/plays"/>
    <n v="32.5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s v="theater/plays"/>
    <n v="0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s v="theater/plays"/>
    <n v="21.55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s v="theater/plays"/>
    <n v="3.4666666666666663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s v="theater/plays"/>
    <n v="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s v="theater/plays"/>
    <n v="10.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s v="theater/plays"/>
    <n v="17.599999999999998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s v="theater/plays"/>
    <n v="32.56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s v="theater/plays"/>
    <n v="1.25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s v="theater/plays"/>
    <n v="5.4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s v="theater/plays"/>
    <n v="0.83333333333333337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s v="theater/plays"/>
    <n v="48.833333333333336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s v="theater/plays"/>
    <n v="0"/>
    <e v="#DIV/0!"/>
    <x v="1"/>
    <x v="6"/>
  </r>
  <r>
    <x v="3904"/>
    <x v="3899"/>
    <s v="A play that will cover 4000 years of black history."/>
    <n v="10000"/>
    <n v="3"/>
    <x v="2"/>
    <x v="0"/>
    <s v="USD"/>
    <x v="3884"/>
    <n v="1427866200"/>
    <b v="0"/>
    <n v="2"/>
    <b v="0"/>
    <s v="theater/plays"/>
    <n v="0.03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s v="theater/plays"/>
    <n v="11.533333333333333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s v="theater/plays"/>
    <n v="67.333333333333329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s v="theater/plays"/>
    <n v="15.299999999999999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s v="theater/plays"/>
    <n v="8.6666666666666679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s v="theater/plays"/>
    <n v="0.22499999999999998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s v="theater/plays"/>
    <n v="3.0833333333333335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s v="theater/plays"/>
    <n v="37.412500000000001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s v="theater/plays"/>
    <n v="6.6666666666666671E-3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s v="theater/plays"/>
    <n v="10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s v="theater/plays"/>
    <n v="36.36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s v="theater/plays"/>
    <n v="0.33333333333333337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s v="theater/plays"/>
    <n v="0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s v="theater/plays"/>
    <n v="0.2857142857142857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s v="theater/plays"/>
    <n v="0.2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s v="theater/plays"/>
    <n v="1.7999999999999998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s v="theater/plays"/>
    <n v="5.4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s v="theater/plays"/>
    <n v="0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s v="theater/plays"/>
    <n v="8.1333333333333329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s v="theater/plays"/>
    <n v="12.034782608695652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s v="theater/plays"/>
    <n v="15.266666666666667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s v="theater/plays"/>
    <n v="10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x v="3906"/>
    <n v="1417053748"/>
    <b v="0"/>
    <n v="1"/>
    <b v="0"/>
    <s v="theater/plays"/>
    <n v="0.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s v="theater/plays"/>
    <n v="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s v="theater/plays"/>
    <n v="13.020000000000001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s v="theater/plays"/>
    <n v="2.2650000000000001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s v="theater/plays"/>
    <n v="0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s v="theater/plays"/>
    <n v="0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s v="theater/plays"/>
    <n v="8.3333333333333332E-3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s v="theater/plays"/>
    <n v="15.742857142857142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s v="theater/plays"/>
    <n v="11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s v="theater/plays"/>
    <n v="43.833333333333336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s v="theater/plays"/>
    <n v="0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s v="theater/plays"/>
    <n v="86.135181975736558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s v="theater/plays"/>
    <n v="12.196620583717358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s v="theater/plays"/>
    <n v="0.1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s v="theater/plays"/>
    <n v="0.22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s v="theater/plays"/>
    <n v="0.90909090909090906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s v="theater/plays"/>
    <n v="0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s v="theater/plays"/>
    <n v="35.64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s v="theater/plays"/>
    <n v="0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s v="theater/plays"/>
    <n v="0.25"/>
    <n v="5"/>
    <x v="1"/>
    <x v="6"/>
  </r>
  <r>
    <x v="3946"/>
    <x v="3941"/>
    <s v="Dr. Mecurio's is an original work of fantasy designed and written for the stage."/>
    <n v="6000"/>
    <n v="195"/>
    <x v="2"/>
    <x v="0"/>
    <s v="USD"/>
    <x v="3926"/>
    <n v="1422388822"/>
    <b v="0"/>
    <n v="5"/>
    <b v="0"/>
    <s v="theater/plays"/>
    <n v="3.25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s v="theater/plays"/>
    <n v="3.3666666666666663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s v="theater/plays"/>
    <n v="0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s v="theater/plays"/>
    <n v="15.770000000000001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s v="theater/plays"/>
    <n v="0.625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s v="theater/plays"/>
    <n v="5.0000000000000001E-4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s v="theater/plays"/>
    <n v="9.6153846153846159E-2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s v="theater/plays"/>
    <n v="0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s v="theater/plays"/>
    <n v="0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s v="theater/plays"/>
    <n v="24.285714285714285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s v="theater/plays"/>
    <n v="0"/>
    <e v="#DIV/0!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s v="theater/plays"/>
    <n v="2.5000000000000001E-2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s v="theater/plays"/>
    <n v="32.049999999999997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s v="theater/plays"/>
    <n v="24.333333333333336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s v="theater/plays"/>
    <n v="1.5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s v="theater/plays"/>
    <n v="0.42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s v="theater/plays"/>
    <n v="3.214285714285714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s v="theater/plays"/>
    <n v="0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s v="theater/plays"/>
    <n v="6.3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s v="theater/plays"/>
    <n v="14.249999999999998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s v="theater/plays"/>
    <n v="0.6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s v="theater/plays"/>
    <n v="24.117647058823529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s v="theater/plays"/>
    <n v="10.54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s v="theater/plays"/>
    <n v="7.4690265486725664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s v="theater/plays"/>
    <n v="7.3333333333333334E-2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s v="theater/plays"/>
    <n v="0.97142857142857131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s v="theater/plays"/>
    <n v="21.099999999999998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s v="theater/plays"/>
    <n v="78.100000000000009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s v="theater/plays"/>
    <n v="32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s v="theater/plays"/>
    <n v="0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s v="theater/plays"/>
    <n v="47.692307692307693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s v="theater/plays"/>
    <n v="1.450000000000000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s v="theater/plays"/>
    <n v="10.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s v="theater/plays"/>
    <n v="1.8333333333333333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s v="theater/plays"/>
    <n v="18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s v="theater/plays"/>
    <n v="4.083333333333333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s v="theater/plays"/>
    <n v="20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s v="theater/plays"/>
    <n v="34.802513464991023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s v="theater/plays"/>
    <n v="6.3333333333333339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s v="theater/plays"/>
    <n v="32.049999999999997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s v="theater/plays"/>
    <n v="9.76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s v="theater/plays"/>
    <n v="37.75"/>
    <n v="11.615384615384615"/>
    <x v="1"/>
    <x v="6"/>
  </r>
  <r>
    <x v="3988"/>
    <x v="3982"/>
    <s v="An evening of of stories based both in myth and truth."/>
    <n v="1500"/>
    <n v="32"/>
    <x v="2"/>
    <x v="0"/>
    <s v="USD"/>
    <x v="3968"/>
    <n v="1439517413"/>
    <b v="0"/>
    <n v="4"/>
    <b v="0"/>
    <s v="theater/plays"/>
    <n v="2.1333333333333333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s v="theater/plays"/>
    <n v="0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s v="theater/plays"/>
    <n v="4.1818181818181817"/>
    <n v="23"/>
    <x v="1"/>
    <x v="6"/>
  </r>
  <r>
    <x v="3991"/>
    <x v="3985"/>
    <s v="North Texas first actor-driven theatre company needs your help"/>
    <n v="500"/>
    <n v="100"/>
    <x v="2"/>
    <x v="0"/>
    <s v="USD"/>
    <x v="3971"/>
    <n v="1430494082"/>
    <b v="0"/>
    <n v="1"/>
    <b v="0"/>
    <s v="theater/plays"/>
    <n v="20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s v="theater/plays"/>
    <n v="5.41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s v="theater/plays"/>
    <n v="6.0000000000000001E-3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s v="theater/plays"/>
    <n v="0.25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s v="theater/plays"/>
    <n v="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s v="theater/plays"/>
    <n v="16.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s v="theater/plays"/>
    <n v="0"/>
    <e v="#DIV/0!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s v="theater/plays"/>
    <n v="57.199999999999996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s v="theater/plays"/>
    <n v="16.514285714285716"/>
    <n v="82.571428571428569"/>
    <x v="1"/>
    <x v="6"/>
  </r>
  <r>
    <x v="4000"/>
    <x v="3994"/>
    <s v="An Enticing Trip into the World of Assisted Dying"/>
    <n v="8000"/>
    <n v="10"/>
    <x v="2"/>
    <x v="0"/>
    <s v="USD"/>
    <x v="3980"/>
    <n v="1457450958"/>
    <b v="0"/>
    <n v="1"/>
    <b v="0"/>
    <s v="theater/plays"/>
    <n v="0.125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s v="theater/plays"/>
    <n v="37.75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s v="theater/plays"/>
    <n v="1.8399999999999999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s v="theater/plays"/>
    <n v="10.050000000000001"/>
    <n v="100.5"/>
    <x v="1"/>
    <x v="6"/>
  </r>
  <r>
    <x v="4004"/>
    <x v="3998"/>
    <s v="Help Launch The Queen Into South Florida!"/>
    <n v="500"/>
    <n v="1"/>
    <x v="2"/>
    <x v="0"/>
    <s v="USD"/>
    <x v="3983"/>
    <n v="1410148457"/>
    <b v="0"/>
    <n v="1"/>
    <b v="0"/>
    <s v="theater/plays"/>
    <n v="0.2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s v="theater/plays"/>
    <n v="1.3333333333333335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s v="theater/plays"/>
    <n v="6.6666666666666671E-3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s v="theater/plays"/>
    <n v="0.25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s v="theater/plays"/>
    <n v="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s v="theater/plays"/>
    <n v="3.8860103626943006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s v="theater/plays"/>
    <n v="24.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s v="theater/plays"/>
    <n v="7.6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s v="theater/plays"/>
    <n v="0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s v="theater/plays"/>
    <n v="1.3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s v="theater/plays"/>
    <n v="0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s v="theater/plays"/>
    <n v="1.4285714285714287E-2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s v="theater/plays"/>
    <n v="14.000000000000002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s v="theater/plays"/>
    <n v="1.05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x v="3997"/>
    <n v="1473285108"/>
    <b v="0"/>
    <n v="4"/>
    <b v="0"/>
    <s v="theater/plays"/>
    <n v="8.6666666666666679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s v="theater/plays"/>
    <n v="0.82857142857142851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s v="theater/plays"/>
    <n v="16.666666666666664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s v="theater/plays"/>
    <n v="0.83333333333333337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x v="4001"/>
    <n v="1418824867"/>
    <b v="0"/>
    <n v="197"/>
    <b v="0"/>
    <s v="theater/plays"/>
    <n v="69.561111111111103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s v="theater/plays"/>
    <n v="0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s v="theater/plays"/>
    <n v="1.25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s v="theater/plays"/>
    <n v="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s v="theater/plays"/>
    <n v="0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s v="theater/plays"/>
    <n v="7.166666666666667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s v="theater/plays"/>
    <n v="28.050000000000004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s v="theater/plays"/>
    <n v="0"/>
    <e v="#DIV/0!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s v="theater/plays"/>
    <n v="16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s v="theater/plays"/>
    <n v="0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s v="theater/plays"/>
    <n v="6.8287037037037033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s v="theater/plays"/>
    <n v="25.698702928870294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s v="theater/plays"/>
    <n v="1.4814814814814816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s v="theater/plays"/>
    <n v="36.85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s v="theater/plays"/>
    <n v="47.05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s v="theater/plays"/>
    <n v="11.428571428571429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s v="theater/plays"/>
    <n v="12.04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s v="theater/plays"/>
    <n v="60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s v="theater/plays"/>
    <n v="31.25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x v="4020"/>
    <n v="1467976954"/>
    <b v="0"/>
    <n v="2"/>
    <b v="0"/>
    <s v="theater/plays"/>
    <n v="0.42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s v="theater/plays"/>
    <n v="0.21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s v="theater/plays"/>
    <n v="0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s v="theater/plays"/>
    <n v="37.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s v="theater/plays"/>
    <n v="0.02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s v="theater/plays"/>
    <n v="8.2142857142857135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s v="theater/plays"/>
    <n v="2.1999999999999997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s v="theater/plays"/>
    <n v="17.65294117647058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s v="theater/plays"/>
    <n v="0.08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s v="theater/plays"/>
    <n v="6.6666666666666666E-2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s v="theater/plays"/>
    <n v="0"/>
    <e v="#DIV/0!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s v="theater/plays"/>
    <n v="37.533333333333339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s v="theater/plays"/>
    <n v="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s v="theater/plays"/>
    <n v="0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s v="theater/plays"/>
    <n v="17.62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s v="theater/plays"/>
    <n v="53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s v="theater/plays"/>
    <n v="22.142857142857142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s v="theater/plays"/>
    <n v="2.5333333333333332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s v="theater/plays"/>
    <n v="2.5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s v="theater/plays"/>
    <n v="2.85"/>
    <n v="57"/>
    <x v="1"/>
    <x v="6"/>
  </r>
  <r>
    <x v="4061"/>
    <x v="4054"/>
    <s v="SKYLAR'S SYNDROME is a tremendous psychodrama by master playwright Gavin Kayner!"/>
    <n v="525"/>
    <n v="0"/>
    <x v="2"/>
    <x v="0"/>
    <s v="USD"/>
    <x v="4039"/>
    <n v="1456025023"/>
    <b v="0"/>
    <n v="0"/>
    <b v="0"/>
    <s v="theater/plays"/>
    <n v="0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s v="theater/plays"/>
    <n v="2.4500000000000002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s v="theater/plays"/>
    <n v="1.4210526315789473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s v="theater/plays"/>
    <n v="19.25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s v="theater/plays"/>
    <n v="0.67500000000000004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s v="theater/plays"/>
    <n v="0.16666666666666669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s v="theater/plays"/>
    <n v="60.9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s v="theater/plays"/>
    <n v="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s v="theater/plays"/>
    <n v="34.4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s v="theater/plays"/>
    <n v="16.5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s v="theater/plays"/>
    <n v="0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s v="theater/plays"/>
    <n v="0.4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s v="theater/plays"/>
    <n v="1.057142857142857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s v="theater/plays"/>
    <n v="26.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s v="theater/plays"/>
    <n v="28.799999999999997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s v="theater/plays"/>
    <n v="0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s v="theater/plays"/>
    <n v="8.9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s v="theater/plays"/>
    <n v="0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s v="theater/plays"/>
    <n v="0.16666666666666669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s v="theater/plays"/>
    <n v="0"/>
    <e v="#DIV/0!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s v="theater/plays"/>
    <n v="15.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s v="theater/plays"/>
    <n v="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s v="theater/plays"/>
    <n v="21.685714285714287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s v="theater/plays"/>
    <n v="0.33333333333333337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s v="theater/plays"/>
    <n v="0.2857142857142857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s v="theater/plays"/>
    <n v="4.7"/>
    <n v="9.4"/>
    <x v="1"/>
    <x v="6"/>
  </r>
  <r>
    <x v="4087"/>
    <x v="4080"/>
    <s v="Comedy Stage Play"/>
    <n v="9600"/>
    <n v="0"/>
    <x v="2"/>
    <x v="0"/>
    <s v="USD"/>
    <x v="4065"/>
    <n v="1466185786"/>
    <b v="0"/>
    <n v="0"/>
    <b v="0"/>
    <s v="theater/plays"/>
    <n v="0"/>
    <e v="#DIV/0!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s v="theater/plays"/>
    <n v="10.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s v="theater/plays"/>
    <n v="4.8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s v="theater/plays"/>
    <n v="3.2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s v="theater/plays"/>
    <n v="12.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s v="theater/plays"/>
    <n v="1.8181818181818181E-2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s v="theater/plays"/>
    <n v="2.4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s v="theater/plays"/>
    <n v="36.5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s v="theater/plays"/>
    <n v="2.666666666666667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s v="theater/plays"/>
    <n v="11.428571428571429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s v="theater/plays"/>
    <n v="0"/>
    <e v="#DIV/0!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s v="theater/plays"/>
    <n v="0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s v="theater/plays"/>
    <n v="1.1111111111111112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s v="theater/plays"/>
    <n v="0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s v="theater/plays"/>
    <n v="0"/>
    <e v="#DIV/0!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s v="theater/plays"/>
    <n v="27.40000000000000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s v="theater/plays"/>
    <n v="10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s v="theater/plays"/>
    <n v="21.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s v="theater/plays"/>
    <n v="6.9696969696969706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s v="theater/plays"/>
    <n v="70.599999999999994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s v="theater/plays"/>
    <n v="2.0500000000000003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s v="theater/plays"/>
    <n v="1.9666666666666666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s v="theater/plays"/>
    <n v="0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s v="theater/plays"/>
    <n v="28.66666666666666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s v="theater/plays"/>
    <n v="3.1333333333333333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s v="theater/plays"/>
    <n v="0.0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US"/>
    <s v="USD"/>
    <n v="1437620400"/>
    <d v="2015-07-23T03:00:00"/>
    <n v="1434931811"/>
    <x v="0"/>
    <x v="0"/>
    <b v="0"/>
    <n v="182"/>
    <b v="1"/>
    <s v="film &amp; video/television"/>
    <n v="136.85882352941178"/>
    <n v="63.917582417582416"/>
    <x v="0"/>
    <s v="television"/>
  </r>
  <r>
    <x v="0"/>
    <s v="US"/>
    <s v="USD"/>
    <n v="1488464683"/>
    <d v="2017-03-02T14:24:43"/>
    <n v="1485872683"/>
    <x v="1"/>
    <x v="1"/>
    <b v="0"/>
    <n v="79"/>
    <b v="1"/>
    <s v="film &amp; video/television"/>
    <n v="142.60827250608273"/>
    <n v="185.48101265822785"/>
    <x v="0"/>
    <s v="television"/>
  </r>
  <r>
    <x v="0"/>
    <s v="GB"/>
    <s v="GBP"/>
    <n v="1455555083"/>
    <d v="2016-02-15T16:51:23"/>
    <n v="1454691083"/>
    <x v="2"/>
    <x v="2"/>
    <b v="0"/>
    <n v="35"/>
    <b v="1"/>
    <s v="film &amp; video/television"/>
    <n v="105"/>
    <n v="15"/>
    <x v="0"/>
    <s v="television"/>
  </r>
  <r>
    <x v="0"/>
    <s v="US"/>
    <s v="USD"/>
    <n v="1407414107"/>
    <d v="2014-08-07T12:21:47"/>
    <n v="1404822107"/>
    <x v="3"/>
    <x v="3"/>
    <b v="0"/>
    <n v="150"/>
    <b v="1"/>
    <s v="film &amp; video/television"/>
    <n v="103.89999999999999"/>
    <n v="69.266666666666666"/>
    <x v="0"/>
    <s v="television"/>
  </r>
  <r>
    <x v="0"/>
    <s v="US"/>
    <s v="USD"/>
    <n v="1450555279"/>
    <d v="2015-12-19T20:01:19"/>
    <n v="1447963279"/>
    <x v="4"/>
    <x v="0"/>
    <b v="0"/>
    <n v="284"/>
    <b v="1"/>
    <s v="film &amp; video/television"/>
    <n v="122.99154545454545"/>
    <n v="190.55028169014085"/>
    <x v="0"/>
    <s v="television"/>
  </r>
  <r>
    <x v="0"/>
    <s v="US"/>
    <s v="USD"/>
    <n v="1469770500"/>
    <d v="2016-07-29T05:35:00"/>
    <n v="1468362207"/>
    <x v="5"/>
    <x v="2"/>
    <b v="0"/>
    <n v="47"/>
    <b v="1"/>
    <s v="film &amp; video/television"/>
    <n v="109.77744436109028"/>
    <n v="93.40425531914893"/>
    <x v="0"/>
    <s v="television"/>
  </r>
  <r>
    <x v="0"/>
    <s v="US"/>
    <s v="USD"/>
    <n v="1402710250"/>
    <d v="2014-06-14T01:44:10"/>
    <n v="1401846250"/>
    <x v="6"/>
    <x v="3"/>
    <b v="0"/>
    <n v="58"/>
    <b v="1"/>
    <s v="film &amp; video/television"/>
    <n v="106.4875"/>
    <n v="146.87931034482759"/>
    <x v="0"/>
    <s v="television"/>
  </r>
  <r>
    <x v="0"/>
    <s v="US"/>
    <s v="USD"/>
    <n v="1467680867"/>
    <d v="2016-07-05T01:07:47"/>
    <n v="1464224867"/>
    <x v="7"/>
    <x v="2"/>
    <b v="0"/>
    <n v="57"/>
    <b v="1"/>
    <s v="film &amp; video/television"/>
    <n v="101.22222222222221"/>
    <n v="159.82456140350877"/>
    <x v="0"/>
    <s v="television"/>
  </r>
  <r>
    <x v="0"/>
    <s v="US"/>
    <s v="USD"/>
    <n v="1460754000"/>
    <d v="2016-04-15T21:00:00"/>
    <n v="1460155212"/>
    <x v="8"/>
    <x v="2"/>
    <b v="0"/>
    <n v="12"/>
    <b v="1"/>
    <s v="film &amp; video/television"/>
    <n v="100.04342857142856"/>
    <n v="291.79333333333335"/>
    <x v="0"/>
    <s v="television"/>
  </r>
  <r>
    <x v="0"/>
    <s v="US"/>
    <s v="USD"/>
    <n v="1460860144"/>
    <d v="2016-04-17T02:29:04"/>
    <n v="1458268144"/>
    <x v="9"/>
    <x v="2"/>
    <b v="0"/>
    <n v="20"/>
    <b v="1"/>
    <s v="film &amp; video/television"/>
    <n v="125.998"/>
    <n v="31.499500000000001"/>
    <x v="0"/>
    <s v="television"/>
  </r>
  <r>
    <x v="0"/>
    <s v="US"/>
    <s v="USD"/>
    <n v="1403660279"/>
    <d v="2014-06-25T01:37:59"/>
    <n v="1400636279"/>
    <x v="10"/>
    <x v="3"/>
    <b v="0"/>
    <n v="19"/>
    <b v="1"/>
    <s v="film &amp; video/television"/>
    <n v="100.49999999999999"/>
    <n v="158.68421052631578"/>
    <x v="0"/>
    <s v="television"/>
  </r>
  <r>
    <x v="0"/>
    <s v="US"/>
    <s v="USD"/>
    <n v="1471834800"/>
    <d v="2016-08-22T03:00:00"/>
    <n v="1469126462"/>
    <x v="11"/>
    <x v="2"/>
    <b v="0"/>
    <n v="75"/>
    <b v="1"/>
    <s v="film &amp; video/television"/>
    <n v="120.5"/>
    <n v="80.333333333333329"/>
    <x v="0"/>
    <s v="television"/>
  </r>
  <r>
    <x v="0"/>
    <s v="US"/>
    <s v="USD"/>
    <n v="1405479600"/>
    <d v="2014-07-16T03:00:00"/>
    <n v="1401642425"/>
    <x v="12"/>
    <x v="3"/>
    <b v="0"/>
    <n v="827"/>
    <b v="1"/>
    <s v="film &amp; video/television"/>
    <n v="165.29333333333335"/>
    <n v="59.961305925030231"/>
    <x v="0"/>
    <s v="television"/>
  </r>
  <r>
    <x v="0"/>
    <s v="US"/>
    <s v="USD"/>
    <n v="1466713620"/>
    <d v="2016-06-23T20:27:00"/>
    <n v="1463588109"/>
    <x v="13"/>
    <x v="2"/>
    <b v="0"/>
    <n v="51"/>
    <b v="1"/>
    <s v="film &amp; video/television"/>
    <n v="159.97142857142856"/>
    <n v="109.78431372549019"/>
    <x v="0"/>
    <s v="television"/>
  </r>
  <r>
    <x v="0"/>
    <s v="AU"/>
    <s v="AUD"/>
    <n v="1405259940"/>
    <d v="2014-07-13T13:59:00"/>
    <n v="1403051888"/>
    <x v="14"/>
    <x v="3"/>
    <b v="0"/>
    <n v="41"/>
    <b v="1"/>
    <s v="film &amp; video/television"/>
    <n v="100.93333333333334"/>
    <n v="147.70731707317074"/>
    <x v="0"/>
    <s v="television"/>
  </r>
  <r>
    <x v="0"/>
    <s v="ES"/>
    <s v="EUR"/>
    <n v="1443384840"/>
    <d v="2015-09-27T20:14:00"/>
    <n v="1441790658"/>
    <x v="15"/>
    <x v="0"/>
    <b v="0"/>
    <n v="98"/>
    <b v="1"/>
    <s v="film &amp; video/television"/>
    <n v="106.60000000000001"/>
    <n v="21.755102040816325"/>
    <x v="0"/>
    <s v="television"/>
  </r>
  <r>
    <x v="0"/>
    <s v="US"/>
    <s v="USD"/>
    <n v="1402896600"/>
    <d v="2014-06-16T05:30:00"/>
    <n v="1398971211"/>
    <x v="16"/>
    <x v="3"/>
    <b v="0"/>
    <n v="70"/>
    <b v="1"/>
    <s v="film &amp; video/television"/>
    <n v="100.24166666666667"/>
    <n v="171.84285714285716"/>
    <x v="0"/>
    <s v="television"/>
  </r>
  <r>
    <x v="0"/>
    <s v="GB"/>
    <s v="GBP"/>
    <n v="1415126022"/>
    <d v="2014-11-04T18:33:42"/>
    <n v="1412530422"/>
    <x v="17"/>
    <x v="3"/>
    <b v="0"/>
    <n v="36"/>
    <b v="1"/>
    <s v="film &amp; video/television"/>
    <n v="100.66666666666666"/>
    <n v="41.944444444444443"/>
    <x v="0"/>
    <s v="television"/>
  </r>
  <r>
    <x v="0"/>
    <s v="US"/>
    <s v="USD"/>
    <n v="1410958856"/>
    <d v="2014-09-17T13:00:56"/>
    <n v="1408366856"/>
    <x v="18"/>
    <x v="3"/>
    <b v="0"/>
    <n v="342"/>
    <b v="1"/>
    <s v="film &amp; video/television"/>
    <n v="106.32110000000002"/>
    <n v="93.264122807017543"/>
    <x v="0"/>
    <s v="television"/>
  </r>
  <r>
    <x v="0"/>
    <s v="US"/>
    <s v="USD"/>
    <n v="1437420934"/>
    <d v="2015-07-20T19:35:34"/>
    <n v="1434828934"/>
    <x v="19"/>
    <x v="0"/>
    <b v="0"/>
    <n v="22"/>
    <b v="1"/>
    <s v="film &amp; video/television"/>
    <n v="145.29411764705881"/>
    <n v="56.136363636363633"/>
    <x v="0"/>
    <s v="television"/>
  </r>
  <r>
    <x v="0"/>
    <s v="US"/>
    <s v="USD"/>
    <n v="1442167912"/>
    <d v="2015-09-13T18:11:52"/>
    <n v="1436983912"/>
    <x v="20"/>
    <x v="0"/>
    <b v="0"/>
    <n v="25"/>
    <b v="1"/>
    <s v="film &amp; video/television"/>
    <n v="100.2"/>
    <n v="80.16"/>
    <x v="0"/>
    <s v="television"/>
  </r>
  <r>
    <x v="0"/>
    <s v="US"/>
    <s v="USD"/>
    <n v="1411743789"/>
    <d v="2014-09-26T15:03:09"/>
    <n v="1409151789"/>
    <x v="21"/>
    <x v="3"/>
    <b v="0"/>
    <n v="101"/>
    <b v="1"/>
    <s v="film &amp; video/television"/>
    <n v="109.13513513513513"/>
    <n v="199.9009900990099"/>
    <x v="0"/>
    <s v="television"/>
  </r>
  <r>
    <x v="0"/>
    <s v="US"/>
    <s v="USD"/>
    <n v="1420099140"/>
    <d v="2015-01-01T07:59:00"/>
    <n v="1418766740"/>
    <x v="22"/>
    <x v="3"/>
    <b v="0"/>
    <n v="8"/>
    <b v="1"/>
    <s v="film &amp; video/television"/>
    <n v="117.14285714285715"/>
    <n v="51.25"/>
    <x v="0"/>
    <s v="television"/>
  </r>
  <r>
    <x v="0"/>
    <s v="US"/>
    <s v="USD"/>
    <n v="1430407200"/>
    <d v="2015-04-30T15:20:00"/>
    <n v="1428086501"/>
    <x v="23"/>
    <x v="0"/>
    <b v="0"/>
    <n v="23"/>
    <b v="1"/>
    <s v="film &amp; video/television"/>
    <n v="118.5"/>
    <n v="103.04347826086956"/>
    <x v="0"/>
    <s v="television"/>
  </r>
  <r>
    <x v="0"/>
    <s v="US"/>
    <s v="USD"/>
    <n v="1442345940"/>
    <d v="2015-09-15T19:39:00"/>
    <n v="1439494863"/>
    <x v="24"/>
    <x v="0"/>
    <b v="0"/>
    <n v="574"/>
    <b v="1"/>
    <s v="film &amp; video/television"/>
    <n v="108.80768571428572"/>
    <n v="66.346149825783982"/>
    <x v="0"/>
    <s v="television"/>
  </r>
  <r>
    <x v="0"/>
    <s v="US"/>
    <s v="USD"/>
    <n v="1452299761"/>
    <d v="2016-01-09T00:36:01"/>
    <n v="1447115761"/>
    <x v="25"/>
    <x v="0"/>
    <b v="0"/>
    <n v="14"/>
    <b v="1"/>
    <s v="film &amp; video/television"/>
    <n v="133.33333333333331"/>
    <n v="57.142857142857146"/>
    <x v="0"/>
    <s v="television"/>
  </r>
  <r>
    <x v="0"/>
    <s v="US"/>
    <s v="USD"/>
    <n v="1408278144"/>
    <d v="2014-08-17T12:22:24"/>
    <n v="1404822144"/>
    <x v="26"/>
    <x v="3"/>
    <b v="0"/>
    <n v="19"/>
    <b v="1"/>
    <s v="film &amp; video/television"/>
    <n v="155.20000000000002"/>
    <n v="102.10526315789474"/>
    <x v="0"/>
    <s v="television"/>
  </r>
  <r>
    <x v="0"/>
    <s v="NZ"/>
    <s v="NZD"/>
    <n v="1416113833"/>
    <d v="2014-11-16T04:57:13"/>
    <n v="1413518233"/>
    <x v="27"/>
    <x v="3"/>
    <b v="0"/>
    <n v="150"/>
    <b v="1"/>
    <s v="film &amp; video/television"/>
    <n v="111.72500000000001"/>
    <n v="148.96666666666667"/>
    <x v="0"/>
    <s v="television"/>
  </r>
  <r>
    <x v="0"/>
    <s v="US"/>
    <s v="USD"/>
    <n v="1450307284"/>
    <d v="2015-12-16T23:08:04"/>
    <n v="1447715284"/>
    <x v="28"/>
    <x v="0"/>
    <b v="0"/>
    <n v="71"/>
    <b v="1"/>
    <s v="film &amp; video/television"/>
    <n v="100.35000000000001"/>
    <n v="169.6056338028169"/>
    <x v="0"/>
    <s v="television"/>
  </r>
  <r>
    <x v="0"/>
    <s v="GB"/>
    <s v="GBP"/>
    <n v="1406045368"/>
    <d v="2014-07-22T16:09:28"/>
    <n v="1403453368"/>
    <x v="29"/>
    <x v="3"/>
    <b v="0"/>
    <n v="117"/>
    <b v="1"/>
    <s v="film &amp; video/television"/>
    <n v="123.33333333333334"/>
    <n v="31.623931623931625"/>
    <x v="0"/>
    <s v="television"/>
  </r>
  <r>
    <x v="0"/>
    <s v="US"/>
    <s v="USD"/>
    <n v="1408604515"/>
    <d v="2014-08-21T07:01:55"/>
    <n v="1406012515"/>
    <x v="30"/>
    <x v="3"/>
    <b v="0"/>
    <n v="53"/>
    <b v="1"/>
    <s v="film &amp; video/television"/>
    <n v="101.29975"/>
    <n v="76.45264150943396"/>
    <x v="0"/>
    <s v="television"/>
  </r>
  <r>
    <x v="0"/>
    <s v="US"/>
    <s v="USD"/>
    <n v="1453748434"/>
    <d v="2016-01-25T19:00:34"/>
    <n v="1452193234"/>
    <x v="31"/>
    <x v="2"/>
    <b v="0"/>
    <n v="1"/>
    <b v="1"/>
    <s v="film &amp; video/television"/>
    <n v="100"/>
    <n v="13"/>
    <x v="0"/>
    <s v="television"/>
  </r>
  <r>
    <x v="0"/>
    <s v="US"/>
    <s v="USD"/>
    <n v="1463111940"/>
    <d v="2016-05-13T03:59:00"/>
    <n v="1459523017"/>
    <x v="32"/>
    <x v="2"/>
    <b v="0"/>
    <n v="89"/>
    <b v="1"/>
    <s v="film &amp; video/television"/>
    <n v="100.24604569420035"/>
    <n v="320.44943820224717"/>
    <x v="0"/>
    <s v="television"/>
  </r>
  <r>
    <x v="0"/>
    <s v="US"/>
    <s v="USD"/>
    <n v="1447001501"/>
    <d v="2015-11-08T16:51:41"/>
    <n v="1444405901"/>
    <x v="33"/>
    <x v="0"/>
    <b v="0"/>
    <n v="64"/>
    <b v="1"/>
    <s v="film &amp; video/television"/>
    <n v="102.0952380952381"/>
    <n v="83.75"/>
    <x v="0"/>
    <s v="television"/>
  </r>
  <r>
    <x v="0"/>
    <s v="US"/>
    <s v="USD"/>
    <n v="1407224601"/>
    <d v="2014-08-05T07:43:21"/>
    <n v="1405928601"/>
    <x v="34"/>
    <x v="3"/>
    <b v="0"/>
    <n v="68"/>
    <b v="1"/>
    <s v="film &amp; video/television"/>
    <n v="130.46153846153845"/>
    <n v="49.882352941176471"/>
    <x v="0"/>
    <s v="television"/>
  </r>
  <r>
    <x v="0"/>
    <s v="US"/>
    <s v="USD"/>
    <n v="1430179200"/>
    <d v="2015-04-28T00:00:00"/>
    <n v="1428130814"/>
    <x v="35"/>
    <x v="0"/>
    <b v="0"/>
    <n v="28"/>
    <b v="1"/>
    <s v="film &amp; video/television"/>
    <n v="166.5"/>
    <n v="59.464285714285715"/>
    <x v="0"/>
    <s v="television"/>
  </r>
  <r>
    <x v="0"/>
    <s v="US"/>
    <s v="USD"/>
    <n v="1428128525"/>
    <d v="2015-04-04T06:22:05"/>
    <n v="1425540125"/>
    <x v="36"/>
    <x v="0"/>
    <b v="0"/>
    <n v="44"/>
    <b v="1"/>
    <s v="film &amp; video/television"/>
    <n v="142.15"/>
    <n v="193.84090909090909"/>
    <x v="0"/>
    <s v="television"/>
  </r>
  <r>
    <x v="0"/>
    <s v="US"/>
    <s v="USD"/>
    <n v="1425055079"/>
    <d v="2015-02-27T16:37:59"/>
    <n v="1422463079"/>
    <x v="37"/>
    <x v="0"/>
    <b v="0"/>
    <n v="253"/>
    <b v="1"/>
    <s v="film &amp; video/television"/>
    <n v="183.44090909090909"/>
    <n v="159.51383399209487"/>
    <x v="0"/>
    <s v="television"/>
  </r>
  <r>
    <x v="0"/>
    <s v="US"/>
    <s v="USD"/>
    <n v="1368235344"/>
    <d v="2013-05-11T01:22:24"/>
    <n v="1365643344"/>
    <x v="38"/>
    <x v="4"/>
    <b v="0"/>
    <n v="66"/>
    <b v="1"/>
    <s v="film &amp; video/television"/>
    <n v="110.04"/>
    <n v="41.68181818181818"/>
    <x v="0"/>
    <s v="television"/>
  </r>
  <r>
    <x v="0"/>
    <s v="GB"/>
    <s v="GBP"/>
    <n v="1401058740"/>
    <d v="2014-05-25T22:59:00"/>
    <n v="1398388068"/>
    <x v="39"/>
    <x v="3"/>
    <b v="0"/>
    <n v="217"/>
    <b v="1"/>
    <s v="film &amp; video/television"/>
    <n v="130.98000000000002"/>
    <n v="150.89861751152074"/>
    <x v="0"/>
    <s v="television"/>
  </r>
  <r>
    <x v="0"/>
    <s v="US"/>
    <s v="USD"/>
    <n v="1403150400"/>
    <d v="2014-06-19T04:00:00"/>
    <n v="1401426488"/>
    <x v="40"/>
    <x v="3"/>
    <b v="0"/>
    <n v="16"/>
    <b v="1"/>
    <s v="film &amp; video/television"/>
    <n v="101.35000000000001"/>
    <n v="126.6875"/>
    <x v="0"/>
    <s v="television"/>
  </r>
  <r>
    <x v="0"/>
    <s v="US"/>
    <s v="USD"/>
    <n v="1412516354"/>
    <d v="2014-10-05T13:39:14"/>
    <n v="1409924354"/>
    <x v="41"/>
    <x v="3"/>
    <b v="0"/>
    <n v="19"/>
    <b v="1"/>
    <s v="film &amp; video/television"/>
    <n v="100"/>
    <n v="105.26315789473684"/>
    <x v="0"/>
    <s v="television"/>
  </r>
  <r>
    <x v="0"/>
    <s v="US"/>
    <s v="USD"/>
    <n v="1419780026"/>
    <d v="2014-12-28T15:20:26"/>
    <n v="1417188026"/>
    <x v="42"/>
    <x v="3"/>
    <b v="0"/>
    <n v="169"/>
    <b v="1"/>
    <s v="film &amp; video/television"/>
    <n v="141.85714285714286"/>
    <n v="117.51479289940828"/>
    <x v="0"/>
    <s v="television"/>
  </r>
  <r>
    <x v="0"/>
    <s v="US"/>
    <s v="USD"/>
    <n v="1405209600"/>
    <d v="2014-07-13T00:00:00"/>
    <n v="1402599486"/>
    <x v="43"/>
    <x v="3"/>
    <b v="0"/>
    <n v="263"/>
    <b v="1"/>
    <s v="film &amp; video/television"/>
    <n v="308.65999999999997"/>
    <n v="117.36121673003802"/>
    <x v="0"/>
    <s v="television"/>
  </r>
  <r>
    <x v="0"/>
    <s v="US"/>
    <s v="USD"/>
    <n v="1412648537"/>
    <d v="2014-10-07T02:22:17"/>
    <n v="1408760537"/>
    <x v="44"/>
    <x v="3"/>
    <b v="0"/>
    <n v="15"/>
    <b v="1"/>
    <s v="film &amp; video/television"/>
    <n v="100"/>
    <n v="133.33333333333334"/>
    <x v="0"/>
    <s v="television"/>
  </r>
  <r>
    <x v="0"/>
    <s v="US"/>
    <s v="USD"/>
    <n v="1461769107"/>
    <d v="2016-04-27T14:58:27"/>
    <n v="1459177107"/>
    <x v="45"/>
    <x v="2"/>
    <b v="0"/>
    <n v="61"/>
    <b v="1"/>
    <s v="film &amp; video/television"/>
    <n v="120"/>
    <n v="98.360655737704917"/>
    <x v="0"/>
    <s v="television"/>
  </r>
  <r>
    <x v="0"/>
    <s v="AU"/>
    <s v="AUD"/>
    <n v="1450220974"/>
    <d v="2015-12-15T23:09:34"/>
    <n v="1447628974"/>
    <x v="46"/>
    <x v="0"/>
    <b v="0"/>
    <n v="45"/>
    <b v="1"/>
    <s v="film &amp; video/television"/>
    <n v="104.16666666666667"/>
    <n v="194.44444444444446"/>
    <x v="0"/>
    <s v="television"/>
  </r>
  <r>
    <x v="0"/>
    <s v="US"/>
    <s v="USD"/>
    <n v="1419021607"/>
    <d v="2014-12-19T20:40:07"/>
    <n v="1413834007"/>
    <x v="47"/>
    <x v="3"/>
    <b v="0"/>
    <n v="70"/>
    <b v="1"/>
    <s v="film &amp; video/television"/>
    <n v="107.61100000000002"/>
    <n v="76.865000000000009"/>
    <x v="0"/>
    <s v="television"/>
  </r>
  <r>
    <x v="0"/>
    <s v="GB"/>
    <s v="GBP"/>
    <n v="1425211200"/>
    <d v="2015-03-01T12:00:00"/>
    <n v="1422534260"/>
    <x v="48"/>
    <x v="0"/>
    <b v="0"/>
    <n v="38"/>
    <b v="1"/>
    <s v="film &amp; video/television"/>
    <n v="107.94999999999999"/>
    <n v="56.815789473684212"/>
    <x v="0"/>
    <s v="television"/>
  </r>
  <r>
    <x v="0"/>
    <s v="US"/>
    <s v="USD"/>
    <n v="1445660045"/>
    <d v="2015-10-24T04:14:05"/>
    <n v="1443068045"/>
    <x v="49"/>
    <x v="0"/>
    <b v="0"/>
    <n v="87"/>
    <b v="1"/>
    <s v="film &amp; video/television"/>
    <n v="100"/>
    <n v="137.93103448275863"/>
    <x v="0"/>
    <s v="television"/>
  </r>
  <r>
    <x v="0"/>
    <s v="GB"/>
    <s v="GBP"/>
    <n v="1422637200"/>
    <d v="2015-01-30T17:00:00"/>
    <n v="1419271458"/>
    <x v="50"/>
    <x v="3"/>
    <b v="0"/>
    <n v="22"/>
    <b v="1"/>
    <s v="film &amp; video/television"/>
    <n v="100"/>
    <n v="27.272727272727273"/>
    <x v="0"/>
    <s v="television"/>
  </r>
  <r>
    <x v="0"/>
    <s v="US"/>
    <s v="USD"/>
    <n v="1439245037"/>
    <d v="2015-08-10T22:17:17"/>
    <n v="1436653037"/>
    <x v="51"/>
    <x v="0"/>
    <b v="0"/>
    <n v="119"/>
    <b v="1"/>
    <s v="film &amp; video/television"/>
    <n v="128.0181818181818"/>
    <n v="118.33613445378151"/>
    <x v="0"/>
    <s v="television"/>
  </r>
  <r>
    <x v="0"/>
    <s v="US"/>
    <s v="USD"/>
    <n v="1405615846"/>
    <d v="2014-07-17T16:50:46"/>
    <n v="1403023846"/>
    <x v="52"/>
    <x v="3"/>
    <b v="0"/>
    <n v="52"/>
    <b v="1"/>
    <s v="film &amp; video/television"/>
    <n v="116.21"/>
    <n v="223.48076923076923"/>
    <x v="0"/>
    <s v="television"/>
  </r>
  <r>
    <x v="0"/>
    <s v="US"/>
    <s v="USD"/>
    <n v="1396648800"/>
    <d v="2014-04-04T22:00:00"/>
    <n v="1395407445"/>
    <x v="53"/>
    <x v="3"/>
    <b v="0"/>
    <n v="117"/>
    <b v="1"/>
    <s v="film &amp; video/television"/>
    <n v="109.63333333333334"/>
    <n v="28.111111111111111"/>
    <x v="0"/>
    <s v="television"/>
  </r>
  <r>
    <x v="0"/>
    <s v="US"/>
    <s v="USD"/>
    <n v="1451063221"/>
    <d v="2015-12-25T17:07:01"/>
    <n v="1448471221"/>
    <x v="54"/>
    <x v="0"/>
    <b v="0"/>
    <n v="52"/>
    <b v="1"/>
    <s v="film &amp; video/television"/>
    <n v="101"/>
    <n v="194.23076923076923"/>
    <x v="0"/>
    <s v="television"/>
  </r>
  <r>
    <x v="0"/>
    <s v="US"/>
    <s v="USD"/>
    <n v="1464390916"/>
    <d v="2016-05-27T23:15:16"/>
    <n v="1462576516"/>
    <x v="55"/>
    <x v="2"/>
    <b v="0"/>
    <n v="86"/>
    <b v="1"/>
    <s v="film &amp; video/television"/>
    <n v="128.95348837209301"/>
    <n v="128.95348837209303"/>
    <x v="0"/>
    <s v="television"/>
  </r>
  <r>
    <x v="0"/>
    <s v="GB"/>
    <s v="GBP"/>
    <n v="1433779200"/>
    <d v="2015-06-08T16:00:00"/>
    <n v="1432559424"/>
    <x v="56"/>
    <x v="0"/>
    <b v="0"/>
    <n v="174"/>
    <b v="1"/>
    <s v="film &amp; video/television"/>
    <n v="107.26249999999999"/>
    <n v="49.316091954022987"/>
    <x v="0"/>
    <s v="television"/>
  </r>
  <r>
    <x v="0"/>
    <s v="US"/>
    <s v="USD"/>
    <n v="1429991962"/>
    <d v="2015-04-25T19:59:22"/>
    <n v="1427399962"/>
    <x v="57"/>
    <x v="0"/>
    <b v="0"/>
    <n v="69"/>
    <b v="1"/>
    <s v="film &amp; video/television"/>
    <n v="101.89999999999999"/>
    <n v="221.52173913043478"/>
    <x v="0"/>
    <s v="television"/>
  </r>
  <r>
    <x v="0"/>
    <s v="US"/>
    <s v="USD"/>
    <n v="1416423172"/>
    <d v="2014-11-19T18:52:52"/>
    <n v="1413827572"/>
    <x v="58"/>
    <x v="3"/>
    <b v="0"/>
    <n v="75"/>
    <b v="1"/>
    <s v="film &amp; video/television"/>
    <n v="102.91"/>
    <n v="137.21333333333334"/>
    <x v="0"/>
    <s v="television"/>
  </r>
  <r>
    <x v="0"/>
    <s v="US"/>
    <s v="USD"/>
    <n v="1442264400"/>
    <d v="2015-09-14T21:00:00"/>
    <n v="1439530776"/>
    <x v="59"/>
    <x v="0"/>
    <b v="0"/>
    <n v="33"/>
    <b v="1"/>
    <s v="film &amp; video/television"/>
    <n v="100.12570000000001"/>
    <n v="606.82242424242418"/>
    <x v="0"/>
    <s v="television"/>
  </r>
  <r>
    <x v="0"/>
    <s v="GB"/>
    <s v="GBP"/>
    <n v="1395532800"/>
    <d v="2014-03-23T00:00:00"/>
    <n v="1393882717"/>
    <x v="60"/>
    <x v="3"/>
    <b v="0"/>
    <n v="108"/>
    <b v="1"/>
    <s v="film &amp; video/shorts"/>
    <n v="103.29622222222221"/>
    <n v="43.040092592592593"/>
    <x v="0"/>
    <s v="shorts"/>
  </r>
  <r>
    <x v="0"/>
    <s v="US"/>
    <s v="USD"/>
    <n v="1370547157"/>
    <d v="2013-06-06T19:32:37"/>
    <n v="1368646357"/>
    <x v="61"/>
    <x v="4"/>
    <b v="0"/>
    <n v="23"/>
    <b v="1"/>
    <s v="film &amp; video/shorts"/>
    <n v="148.30000000000001"/>
    <n v="322.39130434782606"/>
    <x v="0"/>
    <s v="shorts"/>
  </r>
  <r>
    <x v="0"/>
    <s v="US"/>
    <s v="USD"/>
    <n v="1362337878"/>
    <d v="2013-03-03T19:11:18"/>
    <n v="1360177878"/>
    <x v="62"/>
    <x v="4"/>
    <b v="0"/>
    <n v="48"/>
    <b v="1"/>
    <s v="film &amp; video/shorts"/>
    <n v="154.73333333333332"/>
    <n v="96.708333333333329"/>
    <x v="0"/>
    <s v="shorts"/>
  </r>
  <r>
    <x v="0"/>
    <s v="US"/>
    <s v="USD"/>
    <n v="1388206740"/>
    <d v="2013-12-28T04:59:00"/>
    <n v="1386194013"/>
    <x v="63"/>
    <x v="4"/>
    <b v="0"/>
    <n v="64"/>
    <b v="1"/>
    <s v="film &amp; video/shorts"/>
    <n v="113.51849999999999"/>
    <n v="35.474531249999998"/>
    <x v="0"/>
    <s v="shorts"/>
  </r>
  <r>
    <x v="0"/>
    <s v="US"/>
    <s v="USD"/>
    <n v="1373243181"/>
    <d v="2013-07-08T00:26:21"/>
    <n v="1370651181"/>
    <x v="64"/>
    <x v="4"/>
    <b v="0"/>
    <n v="24"/>
    <b v="1"/>
    <s v="film &amp; video/shorts"/>
    <n v="173.33333333333334"/>
    <n v="86.666666666666671"/>
    <x v="0"/>
    <s v="shorts"/>
  </r>
  <r>
    <x v="0"/>
    <s v="CA"/>
    <s v="CAD"/>
    <n v="1407736740"/>
    <d v="2014-08-11T05:59:00"/>
    <n v="1405453354"/>
    <x v="65"/>
    <x v="3"/>
    <b v="0"/>
    <n v="57"/>
    <b v="1"/>
    <s v="film &amp; video/shorts"/>
    <n v="107.52857142857141"/>
    <n v="132.05263157894737"/>
    <x v="0"/>
    <s v="shorts"/>
  </r>
  <r>
    <x v="0"/>
    <s v="US"/>
    <s v="USD"/>
    <n v="1468873420"/>
    <d v="2016-07-18T20:23:40"/>
    <n v="1466281420"/>
    <x v="66"/>
    <x v="2"/>
    <b v="0"/>
    <n v="26"/>
    <b v="1"/>
    <s v="film &amp; video/shorts"/>
    <n v="118.6"/>
    <n v="91.230769230769226"/>
    <x v="0"/>
    <s v="shorts"/>
  </r>
  <r>
    <x v="0"/>
    <s v="US"/>
    <s v="USD"/>
    <n v="1342360804"/>
    <d v="2012-07-15T14:00:04"/>
    <n v="1339768804"/>
    <x v="67"/>
    <x v="5"/>
    <b v="0"/>
    <n v="20"/>
    <b v="1"/>
    <s v="film &amp; video/shorts"/>
    <n v="116.25000000000001"/>
    <n v="116.25"/>
    <x v="0"/>
    <s v="shorts"/>
  </r>
  <r>
    <x v="0"/>
    <s v="GB"/>
    <s v="GBP"/>
    <n v="1393162791"/>
    <d v="2014-02-23T13:39:51"/>
    <n v="1390570791"/>
    <x v="68"/>
    <x v="3"/>
    <b v="0"/>
    <n v="36"/>
    <b v="1"/>
    <s v="film &amp; video/shorts"/>
    <n v="127.16666666666667"/>
    <n v="21.194444444444443"/>
    <x v="0"/>
    <s v="shorts"/>
  </r>
  <r>
    <x v="0"/>
    <s v="US"/>
    <s v="USD"/>
    <n v="1317538740"/>
    <d v="2011-10-02T06:59:00"/>
    <n v="1314765025"/>
    <x v="69"/>
    <x v="6"/>
    <b v="0"/>
    <n v="178"/>
    <b v="1"/>
    <s v="film &amp; video/shorts"/>
    <n v="110.9423"/>
    <n v="62.327134831460668"/>
    <x v="0"/>
    <s v="shorts"/>
  </r>
  <r>
    <x v="0"/>
    <s v="US"/>
    <s v="USD"/>
    <n v="1315171845"/>
    <d v="2011-09-04T21:30:45"/>
    <n v="1309987845"/>
    <x v="70"/>
    <x v="6"/>
    <b v="0"/>
    <n v="17"/>
    <b v="1"/>
    <s v="film &amp; video/shorts"/>
    <n v="127.2"/>
    <n v="37.411764705882355"/>
    <x v="0"/>
    <s v="shorts"/>
  </r>
  <r>
    <x v="0"/>
    <s v="US"/>
    <s v="USD"/>
    <n v="1338186657"/>
    <d v="2012-05-28T06:30:57"/>
    <n v="1333002657"/>
    <x v="71"/>
    <x v="5"/>
    <b v="0"/>
    <n v="32"/>
    <b v="1"/>
    <s v="film &amp; video/shorts"/>
    <n v="123.94444444444443"/>
    <n v="69.71875"/>
    <x v="0"/>
    <s v="shorts"/>
  </r>
  <r>
    <x v="0"/>
    <s v="US"/>
    <s v="USD"/>
    <n v="1352937600"/>
    <d v="2012-11-15T00:00:00"/>
    <n v="1351210481"/>
    <x v="72"/>
    <x v="5"/>
    <b v="0"/>
    <n v="41"/>
    <b v="1"/>
    <s v="film &amp; video/shorts"/>
    <n v="108.40909090909091"/>
    <n v="58.170731707317074"/>
    <x v="0"/>
    <s v="shorts"/>
  </r>
  <r>
    <x v="0"/>
    <s v="US"/>
    <s v="USD"/>
    <n v="1304395140"/>
    <d v="2011-05-03T03:59:00"/>
    <n v="1297620584"/>
    <x v="73"/>
    <x v="6"/>
    <b v="0"/>
    <n v="18"/>
    <b v="1"/>
    <s v="film &amp; video/shorts"/>
    <n v="100"/>
    <n v="50"/>
    <x v="0"/>
    <s v="shorts"/>
  </r>
  <r>
    <x v="0"/>
    <s v="FR"/>
    <s v="EUR"/>
    <n v="1453376495"/>
    <d v="2016-01-21T11:41:35"/>
    <n v="1450784495"/>
    <x v="74"/>
    <x v="0"/>
    <b v="0"/>
    <n v="29"/>
    <b v="1"/>
    <s v="film &amp; video/shorts"/>
    <n v="112.93199999999999"/>
    <n v="19.471034482758618"/>
    <x v="0"/>
    <s v="shorts"/>
  </r>
  <r>
    <x v="0"/>
    <s v="US"/>
    <s v="USD"/>
    <n v="1366693272"/>
    <d v="2013-04-23T05:01:12"/>
    <n v="1364101272"/>
    <x v="75"/>
    <x v="4"/>
    <b v="0"/>
    <n v="47"/>
    <b v="1"/>
    <s v="film &amp; video/shorts"/>
    <n v="115.42857142857143"/>
    <n v="85.957446808510639"/>
    <x v="0"/>
    <s v="shorts"/>
  </r>
  <r>
    <x v="0"/>
    <s v="US"/>
    <s v="USD"/>
    <n v="1325007358"/>
    <d v="2011-12-27T17:35:58"/>
    <n v="1319819758"/>
    <x v="76"/>
    <x v="6"/>
    <b v="0"/>
    <n v="15"/>
    <b v="1"/>
    <s v="film &amp; video/shorts"/>
    <n v="153.33333333333334"/>
    <n v="30.666666666666668"/>
    <x v="0"/>
    <s v="shorts"/>
  </r>
  <r>
    <x v="0"/>
    <s v="US"/>
    <s v="USD"/>
    <n v="1337569140"/>
    <d v="2012-05-21T02:59:00"/>
    <n v="1332991717"/>
    <x v="77"/>
    <x v="5"/>
    <b v="0"/>
    <n v="26"/>
    <b v="1"/>
    <s v="film &amp; video/shorts"/>
    <n v="392.5"/>
    <n v="60.384615384615387"/>
    <x v="0"/>
    <s v="shorts"/>
  </r>
  <r>
    <x v="0"/>
    <s v="FR"/>
    <s v="EUR"/>
    <n v="1472751121"/>
    <d v="2016-09-01T17:32:01"/>
    <n v="1471887121"/>
    <x v="78"/>
    <x v="2"/>
    <b v="0"/>
    <n v="35"/>
    <b v="1"/>
    <s v="film &amp; video/shorts"/>
    <n v="2702"/>
    <n v="38.6"/>
    <x v="0"/>
    <s v="shorts"/>
  </r>
  <r>
    <x v="0"/>
    <s v="GB"/>
    <s v="GBP"/>
    <n v="1398451093"/>
    <d v="2014-04-25T18:38:13"/>
    <n v="1395859093"/>
    <x v="79"/>
    <x v="3"/>
    <b v="0"/>
    <n v="41"/>
    <b v="1"/>
    <s v="film &amp; video/shorts"/>
    <n v="127"/>
    <n v="40.268292682926827"/>
    <x v="0"/>
    <s v="shorts"/>
  </r>
  <r>
    <x v="0"/>
    <s v="US"/>
    <s v="USD"/>
    <n v="1386640856"/>
    <d v="2013-12-10T02:00:56"/>
    <n v="1383616856"/>
    <x v="80"/>
    <x v="4"/>
    <b v="0"/>
    <n v="47"/>
    <b v="1"/>
    <s v="film &amp; video/shorts"/>
    <n v="107.25"/>
    <n v="273.82978723404256"/>
    <x v="0"/>
    <s v="shorts"/>
  </r>
  <r>
    <x v="0"/>
    <s v="US"/>
    <s v="USD"/>
    <n v="1342234920"/>
    <d v="2012-07-14T03:02:00"/>
    <n v="1341892127"/>
    <x v="81"/>
    <x v="5"/>
    <b v="0"/>
    <n v="28"/>
    <b v="1"/>
    <s v="film &amp; video/shorts"/>
    <n v="198"/>
    <n v="53.035714285714285"/>
    <x v="0"/>
    <s v="shorts"/>
  </r>
  <r>
    <x v="0"/>
    <s v="US"/>
    <s v="USD"/>
    <n v="1318189261"/>
    <d v="2011-10-09T19:41:01"/>
    <n v="1315597261"/>
    <x v="82"/>
    <x v="6"/>
    <b v="0"/>
    <n v="100"/>
    <b v="1"/>
    <s v="film &amp; video/shorts"/>
    <n v="100.01249999999999"/>
    <n v="40.005000000000003"/>
    <x v="0"/>
    <s v="shorts"/>
  </r>
  <r>
    <x v="0"/>
    <s v="GB"/>
    <s v="GBP"/>
    <n v="1424604600"/>
    <d v="2015-02-22T11:30:00"/>
    <n v="1423320389"/>
    <x v="83"/>
    <x v="0"/>
    <b v="0"/>
    <n v="13"/>
    <b v="1"/>
    <s v="film &amp; video/shorts"/>
    <n v="102.49999999999999"/>
    <n v="15.76923076923077"/>
    <x v="0"/>
    <s v="shorts"/>
  </r>
  <r>
    <x v="0"/>
    <s v="US"/>
    <s v="USD"/>
    <n v="1305483086"/>
    <d v="2011-05-15T18:11:26"/>
    <n v="1302891086"/>
    <x v="84"/>
    <x v="6"/>
    <b v="0"/>
    <n v="7"/>
    <b v="1"/>
    <s v="film &amp; video/shorts"/>
    <n v="100"/>
    <n v="71.428571428571431"/>
    <x v="0"/>
    <s v="shorts"/>
  </r>
  <r>
    <x v="0"/>
    <s v="US"/>
    <s v="USD"/>
    <n v="1316746837"/>
    <d v="2011-09-23T03:00:37"/>
    <n v="1314154837"/>
    <x v="85"/>
    <x v="6"/>
    <b v="0"/>
    <n v="21"/>
    <b v="1"/>
    <s v="film &amp; video/shorts"/>
    <n v="125.49999999999999"/>
    <n v="71.714285714285708"/>
    <x v="0"/>
    <s v="shorts"/>
  </r>
  <r>
    <x v="0"/>
    <s v="FR"/>
    <s v="EUR"/>
    <n v="1451226045"/>
    <d v="2015-12-27T14:20:45"/>
    <n v="1444828845"/>
    <x v="86"/>
    <x v="0"/>
    <b v="0"/>
    <n v="17"/>
    <b v="1"/>
    <s v="film &amp; video/shorts"/>
    <n v="106.46666666666667"/>
    <n v="375.76470588235293"/>
    <x v="0"/>
    <s v="shorts"/>
  </r>
  <r>
    <x v="0"/>
    <s v="US"/>
    <s v="USD"/>
    <n v="1275529260"/>
    <d v="2010-06-03T01:41:00"/>
    <n v="1274705803"/>
    <x v="87"/>
    <x v="7"/>
    <b v="0"/>
    <n v="25"/>
    <b v="1"/>
    <s v="film &amp; video/shorts"/>
    <n v="104.60000000000001"/>
    <n v="104.6"/>
    <x v="0"/>
    <s v="shorts"/>
  </r>
  <r>
    <x v="0"/>
    <s v="US"/>
    <s v="USD"/>
    <n v="1403452131"/>
    <d v="2014-06-22T15:48:51"/>
    <n v="1401205731"/>
    <x v="88"/>
    <x v="3"/>
    <b v="0"/>
    <n v="60"/>
    <b v="1"/>
    <s v="film &amp; video/shorts"/>
    <n v="102.85714285714285"/>
    <n v="60"/>
    <x v="0"/>
    <s v="shorts"/>
  </r>
  <r>
    <x v="0"/>
    <s v="US"/>
    <s v="USD"/>
    <n v="1370196192"/>
    <d v="2013-06-02T18:03:12"/>
    <n v="1368036192"/>
    <x v="89"/>
    <x v="4"/>
    <b v="0"/>
    <n v="56"/>
    <b v="1"/>
    <s v="film &amp; video/shorts"/>
    <n v="115.06666666666668"/>
    <n v="123.28571428571429"/>
    <x v="0"/>
    <s v="shorts"/>
  </r>
  <r>
    <x v="0"/>
    <s v="US"/>
    <s v="USD"/>
    <n v="1310454499"/>
    <d v="2011-07-12T07:08:19"/>
    <n v="1307862499"/>
    <x v="90"/>
    <x v="6"/>
    <b v="0"/>
    <n v="16"/>
    <b v="1"/>
    <s v="film &amp; video/shorts"/>
    <n v="100.4"/>
    <n v="31.375"/>
    <x v="0"/>
    <s v="shorts"/>
  </r>
  <r>
    <x v="0"/>
    <s v="US"/>
    <s v="USD"/>
    <n v="1305625164"/>
    <d v="2011-05-17T09:39:24"/>
    <n v="1300354764"/>
    <x v="91"/>
    <x v="6"/>
    <b v="0"/>
    <n v="46"/>
    <b v="1"/>
    <s v="film &amp; video/shorts"/>
    <n v="120"/>
    <n v="78.260869565217391"/>
    <x v="0"/>
    <s v="shorts"/>
  </r>
  <r>
    <x v="0"/>
    <s v="CA"/>
    <s v="CAD"/>
    <n v="1485936000"/>
    <d v="2017-02-01T08:00:00"/>
    <n v="1481949983"/>
    <x v="92"/>
    <x v="2"/>
    <b v="0"/>
    <n v="43"/>
    <b v="1"/>
    <s v="film &amp; video/shorts"/>
    <n v="105.2"/>
    <n v="122.32558139534883"/>
    <x v="0"/>
    <s v="shorts"/>
  </r>
  <r>
    <x v="0"/>
    <s v="US"/>
    <s v="USD"/>
    <n v="1341349200"/>
    <d v="2012-07-03T21:00:00"/>
    <n v="1338928537"/>
    <x v="93"/>
    <x v="5"/>
    <b v="0"/>
    <n v="15"/>
    <b v="1"/>
    <s v="film &amp; video/shorts"/>
    <n v="110.60000000000001"/>
    <n v="73.733333333333334"/>
    <x v="0"/>
    <s v="shorts"/>
  </r>
  <r>
    <x v="0"/>
    <s v="GB"/>
    <s v="GBP"/>
    <n v="1396890822"/>
    <d v="2014-04-07T17:13:42"/>
    <n v="1395162822"/>
    <x v="94"/>
    <x v="3"/>
    <b v="0"/>
    <n v="12"/>
    <b v="1"/>
    <s v="film &amp; video/shorts"/>
    <n v="104"/>
    <n v="21.666666666666668"/>
    <x v="0"/>
    <s v="shorts"/>
  </r>
  <r>
    <x v="0"/>
    <s v="US"/>
    <s v="USD"/>
    <n v="1330214841"/>
    <d v="2012-02-26T00:07:21"/>
    <n v="1327622841"/>
    <x v="95"/>
    <x v="5"/>
    <b v="0"/>
    <n v="21"/>
    <b v="1"/>
    <s v="film &amp; video/shorts"/>
    <n v="131.42857142857142"/>
    <n v="21.904761904761905"/>
    <x v="0"/>
    <s v="shorts"/>
  </r>
  <r>
    <x v="0"/>
    <s v="US"/>
    <s v="USD"/>
    <n v="1280631600"/>
    <d v="2010-08-01T03:00:00"/>
    <n v="1274889241"/>
    <x v="96"/>
    <x v="7"/>
    <b v="0"/>
    <n v="34"/>
    <b v="1"/>
    <s v="film &amp; video/shorts"/>
    <n v="114.66666666666667"/>
    <n v="50.588235294117645"/>
    <x v="0"/>
    <s v="shorts"/>
  </r>
  <r>
    <x v="0"/>
    <s v="US"/>
    <s v="USD"/>
    <n v="1310440482"/>
    <d v="2011-07-12T03:14:42"/>
    <n v="1307848482"/>
    <x v="97"/>
    <x v="6"/>
    <b v="0"/>
    <n v="8"/>
    <b v="1"/>
    <s v="film &amp; video/shorts"/>
    <n v="106.25"/>
    <n v="53.125"/>
    <x v="0"/>
    <s v="shorts"/>
  </r>
  <r>
    <x v="0"/>
    <s v="US"/>
    <s v="USD"/>
    <n v="1354923000"/>
    <d v="2012-12-07T23:30:00"/>
    <n v="1351796674"/>
    <x v="98"/>
    <x v="5"/>
    <b v="0"/>
    <n v="60"/>
    <b v="1"/>
    <s v="film &amp; video/shorts"/>
    <n v="106.25"/>
    <n v="56.666666666666664"/>
    <x v="0"/>
    <s v="shorts"/>
  </r>
  <r>
    <x v="0"/>
    <s v="US"/>
    <s v="USD"/>
    <n v="1390426799"/>
    <d v="2014-01-22T21:39:59"/>
    <n v="1387834799"/>
    <x v="99"/>
    <x v="4"/>
    <b v="0"/>
    <n v="39"/>
    <b v="1"/>
    <s v="film &amp; video/shorts"/>
    <n v="106.01933333333334"/>
    <n v="40.776666666666664"/>
    <x v="0"/>
    <s v="shorts"/>
  </r>
  <r>
    <x v="0"/>
    <s v="US"/>
    <s v="USD"/>
    <n v="1352055886"/>
    <d v="2012-11-04T19:04:46"/>
    <n v="1350324286"/>
    <x v="100"/>
    <x v="5"/>
    <b v="0"/>
    <n v="26"/>
    <b v="1"/>
    <s v="film &amp; video/shorts"/>
    <n v="100"/>
    <n v="192.30769230769232"/>
    <x v="0"/>
    <s v="shorts"/>
  </r>
  <r>
    <x v="0"/>
    <s v="US"/>
    <s v="USD"/>
    <n v="1359052710"/>
    <d v="2013-01-24T18:38:30"/>
    <n v="1356979110"/>
    <x v="101"/>
    <x v="5"/>
    <b v="0"/>
    <n v="35"/>
    <b v="1"/>
    <s v="film &amp; video/shorts"/>
    <n v="100"/>
    <n v="100"/>
    <x v="0"/>
    <s v="shorts"/>
  </r>
  <r>
    <x v="0"/>
    <s v="US"/>
    <s v="USD"/>
    <n v="1293073733"/>
    <d v="2010-12-23T03:08:53"/>
    <n v="1290481733"/>
    <x v="102"/>
    <x v="7"/>
    <b v="0"/>
    <n v="65"/>
    <b v="1"/>
    <s v="film &amp; video/shorts"/>
    <n v="127.75000000000001"/>
    <n v="117.92307692307692"/>
    <x v="0"/>
    <s v="shorts"/>
  </r>
  <r>
    <x v="0"/>
    <s v="GB"/>
    <s v="GBP"/>
    <n v="1394220030"/>
    <d v="2014-03-07T19:20:30"/>
    <n v="1392232830"/>
    <x v="103"/>
    <x v="3"/>
    <b v="0"/>
    <n v="49"/>
    <b v="1"/>
    <s v="film &amp; video/shorts"/>
    <n v="105.15384615384616"/>
    <n v="27.897959183673468"/>
    <x v="0"/>
    <s v="shorts"/>
  </r>
  <r>
    <x v="0"/>
    <s v="US"/>
    <s v="USD"/>
    <n v="1301792400"/>
    <d v="2011-04-03T01:00:00"/>
    <n v="1299775266"/>
    <x v="104"/>
    <x v="6"/>
    <b v="0"/>
    <n v="10"/>
    <b v="1"/>
    <s v="film &amp; video/shorts"/>
    <n v="120"/>
    <n v="60"/>
    <x v="0"/>
    <s v="shorts"/>
  </r>
  <r>
    <x v="0"/>
    <s v="US"/>
    <s v="USD"/>
    <n v="1463184000"/>
    <d v="2016-05-14T00:00:00"/>
    <n v="1461605020"/>
    <x v="105"/>
    <x v="2"/>
    <b v="0"/>
    <n v="60"/>
    <b v="1"/>
    <s v="film &amp; video/shorts"/>
    <n v="107.40909090909089"/>
    <n v="39.383333333333333"/>
    <x v="0"/>
    <s v="shorts"/>
  </r>
  <r>
    <x v="0"/>
    <s v="US"/>
    <s v="USD"/>
    <n v="1333391901"/>
    <d v="2012-04-02T18:38:21"/>
    <n v="1332182301"/>
    <x v="106"/>
    <x v="5"/>
    <b v="0"/>
    <n v="27"/>
    <b v="1"/>
    <s v="film &amp; video/shorts"/>
    <n v="100.49999999999999"/>
    <n v="186.11111111111111"/>
    <x v="0"/>
    <s v="shorts"/>
  </r>
  <r>
    <x v="0"/>
    <s v="US"/>
    <s v="USD"/>
    <n v="1303688087"/>
    <d v="2011-04-24T23:34:47"/>
    <n v="1301787287"/>
    <x v="107"/>
    <x v="6"/>
    <b v="0"/>
    <n v="69"/>
    <b v="1"/>
    <s v="film &amp; video/shorts"/>
    <n v="102.46666666666667"/>
    <n v="111.37681159420291"/>
    <x v="0"/>
    <s v="shorts"/>
  </r>
  <r>
    <x v="0"/>
    <s v="US"/>
    <s v="USD"/>
    <n v="1370011370"/>
    <d v="2013-05-31T14:42:50"/>
    <n v="1364827370"/>
    <x v="108"/>
    <x v="4"/>
    <b v="0"/>
    <n v="47"/>
    <b v="1"/>
    <s v="film &amp; video/shorts"/>
    <n v="246.66666666666669"/>
    <n v="78.723404255319153"/>
    <x v="0"/>
    <s v="shorts"/>
  </r>
  <r>
    <x v="0"/>
    <s v="US"/>
    <s v="USD"/>
    <n v="1298680630"/>
    <d v="2011-02-26T00:37:10"/>
    <n v="1296088630"/>
    <x v="109"/>
    <x v="6"/>
    <b v="0"/>
    <n v="47"/>
    <b v="1"/>
    <s v="film &amp; video/shorts"/>
    <n v="219.49999999999997"/>
    <n v="46.702127659574465"/>
    <x v="0"/>
    <s v="shorts"/>
  </r>
  <r>
    <x v="0"/>
    <s v="US"/>
    <s v="USD"/>
    <n v="1384408740"/>
    <d v="2013-11-14T05:59:00"/>
    <n v="1381445253"/>
    <x v="110"/>
    <x v="4"/>
    <b v="0"/>
    <n v="26"/>
    <b v="1"/>
    <s v="film &amp; video/shorts"/>
    <n v="130.76923076923077"/>
    <n v="65.384615384615387"/>
    <x v="0"/>
    <s v="shorts"/>
  </r>
  <r>
    <x v="0"/>
    <s v="AU"/>
    <s v="AUD"/>
    <n v="1433059187"/>
    <d v="2015-05-31T07:59:47"/>
    <n v="1430467187"/>
    <x v="111"/>
    <x v="0"/>
    <b v="0"/>
    <n v="53"/>
    <b v="1"/>
    <s v="film &amp; video/shorts"/>
    <n v="154.57142857142858"/>
    <n v="102.0754716981132"/>
    <x v="0"/>
    <s v="shorts"/>
  </r>
  <r>
    <x v="0"/>
    <s v="US"/>
    <s v="USD"/>
    <n v="1397354400"/>
    <d v="2014-04-13T02:00:00"/>
    <n v="1395277318"/>
    <x v="112"/>
    <x v="3"/>
    <b v="0"/>
    <n v="81"/>
    <b v="1"/>
    <s v="film &amp; video/shorts"/>
    <n v="104"/>
    <n v="64.197530864197532"/>
    <x v="0"/>
    <s v="shorts"/>
  </r>
  <r>
    <x v="0"/>
    <s v="US"/>
    <s v="USD"/>
    <n v="1312642800"/>
    <d v="2011-08-06T15:00:00"/>
    <n v="1311963128"/>
    <x v="113"/>
    <x v="6"/>
    <b v="0"/>
    <n v="78"/>
    <b v="1"/>
    <s v="film &amp; video/shorts"/>
    <n v="141"/>
    <n v="90.384615384615387"/>
    <x v="0"/>
    <s v="shorts"/>
  </r>
  <r>
    <x v="0"/>
    <s v="US"/>
    <s v="USD"/>
    <n v="1326436488"/>
    <d v="2012-01-13T06:34:48"/>
    <n v="1321252488"/>
    <x v="114"/>
    <x v="6"/>
    <b v="0"/>
    <n v="35"/>
    <b v="1"/>
    <s v="film &amp; video/shorts"/>
    <n v="103.33333333333334"/>
    <n v="88.571428571428569"/>
    <x v="0"/>
    <s v="shorts"/>
  </r>
  <r>
    <x v="0"/>
    <s v="US"/>
    <s v="USD"/>
    <n v="1328377444"/>
    <d v="2012-02-04T17:44:04"/>
    <n v="1326217444"/>
    <x v="115"/>
    <x v="5"/>
    <b v="0"/>
    <n v="22"/>
    <b v="1"/>
    <s v="film &amp; video/shorts"/>
    <n v="140.44444444444443"/>
    <n v="28.727272727272727"/>
    <x v="0"/>
    <s v="shorts"/>
  </r>
  <r>
    <x v="0"/>
    <s v="US"/>
    <s v="USD"/>
    <n v="1302260155"/>
    <d v="2011-04-08T10:55:55"/>
    <n v="1298289355"/>
    <x v="116"/>
    <x v="6"/>
    <b v="0"/>
    <n v="57"/>
    <b v="1"/>
    <s v="film &amp; video/shorts"/>
    <n v="113.65714285714286"/>
    <n v="69.78947368421052"/>
    <x v="0"/>
    <s v="shorts"/>
  </r>
  <r>
    <x v="0"/>
    <s v="US"/>
    <s v="USD"/>
    <n v="1276110000"/>
    <d v="2010-06-09T19:00:00"/>
    <n v="1268337744"/>
    <x v="117"/>
    <x v="7"/>
    <b v="0"/>
    <n v="27"/>
    <b v="1"/>
    <s v="film &amp; video/shorts"/>
    <n v="100.49377777777779"/>
    <n v="167.48962962962963"/>
    <x v="0"/>
    <s v="shorts"/>
  </r>
  <r>
    <x v="0"/>
    <s v="US"/>
    <s v="USD"/>
    <n v="1311902236"/>
    <d v="2011-07-29T01:17:16"/>
    <n v="1309310236"/>
    <x v="118"/>
    <x v="6"/>
    <b v="0"/>
    <n v="39"/>
    <b v="1"/>
    <s v="film &amp; video/shorts"/>
    <n v="113.03159999999998"/>
    <n v="144.91230769230768"/>
    <x v="0"/>
    <s v="shorts"/>
  </r>
  <r>
    <x v="0"/>
    <s v="US"/>
    <s v="USD"/>
    <n v="1313276400"/>
    <d v="2011-08-13T23:00:00"/>
    <n v="1310693986"/>
    <x v="119"/>
    <x v="6"/>
    <b v="0"/>
    <n v="37"/>
    <b v="1"/>
    <s v="film &amp; video/shorts"/>
    <n v="104.55692307692308"/>
    <n v="91.840540540540545"/>
    <x v="0"/>
    <s v="shorts"/>
  </r>
  <r>
    <x v="1"/>
    <s v="HK"/>
    <s v="HKD"/>
    <n v="1475457107"/>
    <d v="2016-10-03T01:11:47"/>
    <n v="1472865107"/>
    <x v="120"/>
    <x v="2"/>
    <b v="0"/>
    <n v="1"/>
    <b v="0"/>
    <s v="film &amp; video/science fiction"/>
    <n v="1.4285714285714287E-2"/>
    <n v="10"/>
    <x v="0"/>
    <s v="science fiction"/>
  </r>
  <r>
    <x v="1"/>
    <s v="US"/>
    <s v="USD"/>
    <n v="1429352160"/>
    <d v="2015-04-18T10:16:00"/>
    <n v="1427993710"/>
    <x v="121"/>
    <x v="0"/>
    <b v="0"/>
    <n v="1"/>
    <b v="0"/>
    <s v="film &amp; video/science fiction"/>
    <n v="3.3333333333333333E-2"/>
    <n v="1"/>
    <x v="0"/>
    <s v="science fiction"/>
  </r>
  <r>
    <x v="1"/>
    <s v="US"/>
    <s v="USD"/>
    <n v="1476094907"/>
    <d v="2016-10-10T10:21:47"/>
    <n v="1470910907"/>
    <x v="122"/>
    <x v="2"/>
    <b v="0"/>
    <n v="0"/>
    <b v="0"/>
    <s v="film &amp; video/science fiction"/>
    <n v="0"/>
    <e v="#DIV/0!"/>
    <x v="0"/>
    <s v="science fiction"/>
  </r>
  <r>
    <x v="1"/>
    <s v="US"/>
    <s v="USD"/>
    <n v="1414533600"/>
    <d v="2014-10-28T22:00:00"/>
    <n v="1411411564"/>
    <x v="123"/>
    <x v="3"/>
    <b v="0"/>
    <n v="6"/>
    <b v="0"/>
    <s v="film &amp; video/science fiction"/>
    <n v="0.27454545454545454"/>
    <n v="25.166666666666668"/>
    <x v="0"/>
    <s v="science fiction"/>
  </r>
  <r>
    <x v="1"/>
    <s v="US"/>
    <s v="USD"/>
    <n v="1431728242"/>
    <d v="2015-05-15T22:17:22"/>
    <n v="1429568242"/>
    <x v="124"/>
    <x v="0"/>
    <b v="0"/>
    <n v="0"/>
    <b v="0"/>
    <s v="film &amp; video/science fiction"/>
    <n v="0"/>
    <e v="#DIV/0!"/>
    <x v="0"/>
    <s v="science fiction"/>
  </r>
  <r>
    <x v="1"/>
    <s v="CA"/>
    <s v="CAD"/>
    <n v="1486165880"/>
    <d v="2017-02-03T23:51:20"/>
    <n v="1480981880"/>
    <x v="125"/>
    <x v="2"/>
    <b v="0"/>
    <n v="6"/>
    <b v="0"/>
    <s v="film &amp; video/science fiction"/>
    <n v="14.000000000000002"/>
    <n v="11.666666666666666"/>
    <x v="0"/>
    <s v="science fiction"/>
  </r>
  <r>
    <x v="1"/>
    <s v="US"/>
    <s v="USD"/>
    <n v="1433988000"/>
    <d v="2015-06-11T02:00:00"/>
    <n v="1431353337"/>
    <x v="126"/>
    <x v="0"/>
    <b v="0"/>
    <n v="13"/>
    <b v="0"/>
    <s v="film &amp; video/science fiction"/>
    <n v="5.548"/>
    <n v="106.69230769230769"/>
    <x v="0"/>
    <s v="science fiction"/>
  </r>
  <r>
    <x v="1"/>
    <s v="US"/>
    <s v="USD"/>
    <n v="1428069541"/>
    <d v="2015-04-03T13:59:01"/>
    <n v="1425481141"/>
    <x v="127"/>
    <x v="0"/>
    <b v="0"/>
    <n v="4"/>
    <b v="0"/>
    <s v="film &amp; video/science fiction"/>
    <n v="2.375"/>
    <n v="47.5"/>
    <x v="0"/>
    <s v="science fiction"/>
  </r>
  <r>
    <x v="1"/>
    <s v="US"/>
    <s v="USD"/>
    <n v="1476941293"/>
    <d v="2016-10-20T05:28:13"/>
    <n v="1473917293"/>
    <x v="128"/>
    <x v="2"/>
    <b v="0"/>
    <n v="6"/>
    <b v="0"/>
    <s v="film &amp; video/science fiction"/>
    <n v="1.867"/>
    <n v="311.16666666666669"/>
    <x v="0"/>
    <s v="science fiction"/>
  </r>
  <r>
    <x v="1"/>
    <s v="US"/>
    <s v="USD"/>
    <n v="1414708183"/>
    <d v="2014-10-30T22:29:43"/>
    <n v="1409524183"/>
    <x v="129"/>
    <x v="3"/>
    <b v="0"/>
    <n v="0"/>
    <b v="0"/>
    <s v="film &amp; video/science fiction"/>
    <n v="0"/>
    <e v="#DIV/0!"/>
    <x v="0"/>
    <s v="science fiction"/>
  </r>
  <r>
    <x v="1"/>
    <s v="GB"/>
    <s v="GBP"/>
    <n v="1402949760"/>
    <d v="2014-06-16T20:16:00"/>
    <n v="1400536692"/>
    <x v="130"/>
    <x v="3"/>
    <b v="0"/>
    <n v="0"/>
    <b v="0"/>
    <s v="film &amp; video/science fiction"/>
    <n v="0"/>
    <e v="#DIV/0!"/>
    <x v="0"/>
    <s v="science fiction"/>
  </r>
  <r>
    <x v="1"/>
    <s v="US"/>
    <s v="USD"/>
    <n v="1467763200"/>
    <d v="2016-07-06T00:00:00"/>
    <n v="1466453161"/>
    <x v="131"/>
    <x v="2"/>
    <b v="0"/>
    <n v="0"/>
    <b v="0"/>
    <s v="film &amp; video/science fiction"/>
    <n v="0"/>
    <e v="#DIV/0!"/>
    <x v="0"/>
    <s v="science fiction"/>
  </r>
  <r>
    <x v="1"/>
    <s v="US"/>
    <s v="USD"/>
    <n v="1415392207"/>
    <d v="2014-11-07T20:30:07"/>
    <n v="1411500607"/>
    <x v="132"/>
    <x v="3"/>
    <b v="0"/>
    <n v="81"/>
    <b v="0"/>
    <s v="film &amp; video/science fiction"/>
    <n v="9.5687499999999996"/>
    <n v="94.506172839506178"/>
    <x v="0"/>
    <s v="science fiction"/>
  </r>
  <r>
    <x v="1"/>
    <s v="US"/>
    <s v="USD"/>
    <n v="1464715860"/>
    <d v="2016-05-31T17:31:00"/>
    <n v="1462130584"/>
    <x v="133"/>
    <x v="2"/>
    <b v="0"/>
    <n v="0"/>
    <b v="0"/>
    <s v="film &amp; video/science fiction"/>
    <n v="0"/>
    <e v="#DIV/0!"/>
    <x v="0"/>
    <s v="science fiction"/>
  </r>
  <r>
    <x v="1"/>
    <s v="US"/>
    <s v="USD"/>
    <n v="1441386000"/>
    <d v="2015-09-04T17:00:00"/>
    <n v="1438811418"/>
    <x v="134"/>
    <x v="0"/>
    <b v="0"/>
    <n v="0"/>
    <b v="0"/>
    <s v="film &amp; video/science fiction"/>
    <n v="0"/>
    <e v="#DIV/0!"/>
    <x v="0"/>
    <s v="science fiction"/>
  </r>
  <r>
    <x v="1"/>
    <s v="US"/>
    <s v="USD"/>
    <n v="1404241200"/>
    <d v="2014-07-01T19:00:00"/>
    <n v="1401354597"/>
    <x v="135"/>
    <x v="3"/>
    <b v="0"/>
    <n v="5"/>
    <b v="0"/>
    <s v="film &amp; video/science fiction"/>
    <n v="13.433333333333334"/>
    <n v="80.599999999999994"/>
    <x v="0"/>
    <s v="science fiction"/>
  </r>
  <r>
    <x v="1"/>
    <s v="US"/>
    <s v="USD"/>
    <n v="1431771360"/>
    <d v="2015-05-16T10:16:00"/>
    <n v="1427968234"/>
    <x v="136"/>
    <x v="0"/>
    <b v="0"/>
    <n v="0"/>
    <b v="0"/>
    <s v="film &amp; video/science fiction"/>
    <n v="0"/>
    <e v="#DIV/0!"/>
    <x v="0"/>
    <s v="science fiction"/>
  </r>
  <r>
    <x v="1"/>
    <s v="DK"/>
    <s v="DKK"/>
    <n v="1444657593"/>
    <d v="2015-10-12T13:46:33"/>
    <n v="1440337593"/>
    <x v="137"/>
    <x v="0"/>
    <b v="0"/>
    <n v="0"/>
    <b v="0"/>
    <s v="film &amp; video/science fiction"/>
    <n v="0"/>
    <e v="#DIV/0!"/>
    <x v="0"/>
    <s v="science fiction"/>
  </r>
  <r>
    <x v="1"/>
    <s v="US"/>
    <s v="USD"/>
    <n v="1438405140"/>
    <d v="2015-08-01T04:59:00"/>
    <n v="1435731041"/>
    <x v="138"/>
    <x v="0"/>
    <b v="0"/>
    <n v="58"/>
    <b v="0"/>
    <s v="film &amp; video/science fiction"/>
    <n v="3.1413333333333333"/>
    <n v="81.241379310344826"/>
    <x v="0"/>
    <s v="science fiction"/>
  </r>
  <r>
    <x v="1"/>
    <s v="US"/>
    <s v="USD"/>
    <n v="1436738772"/>
    <d v="2015-07-12T22:06:12"/>
    <n v="1435874772"/>
    <x v="139"/>
    <x v="0"/>
    <b v="0"/>
    <n v="1"/>
    <b v="0"/>
    <s v="film &amp; video/science fiction"/>
    <n v="100"/>
    <n v="500"/>
    <x v="0"/>
    <s v="science fiction"/>
  </r>
  <r>
    <x v="1"/>
    <s v="US"/>
    <s v="USD"/>
    <n v="1426823132"/>
    <d v="2015-03-20T03:45:32"/>
    <n v="1424234732"/>
    <x v="140"/>
    <x v="0"/>
    <b v="0"/>
    <n v="0"/>
    <b v="0"/>
    <s v="film &amp; video/science fiction"/>
    <n v="0"/>
    <e v="#DIV/0!"/>
    <x v="0"/>
    <s v="science fiction"/>
  </r>
  <r>
    <x v="1"/>
    <s v="US"/>
    <s v="USD"/>
    <n v="1433043623"/>
    <d v="2015-05-31T03:40:23"/>
    <n v="1429155623"/>
    <x v="141"/>
    <x v="0"/>
    <b v="0"/>
    <n v="28"/>
    <b v="0"/>
    <s v="film &amp; video/science fiction"/>
    <n v="10.775"/>
    <n v="46.178571428571431"/>
    <x v="0"/>
    <s v="science fiction"/>
  </r>
  <r>
    <x v="1"/>
    <s v="US"/>
    <s v="USD"/>
    <n v="1416176778"/>
    <d v="2014-11-16T22:26:18"/>
    <n v="1414358778"/>
    <x v="142"/>
    <x v="3"/>
    <b v="0"/>
    <n v="1"/>
    <b v="0"/>
    <s v="film &amp; video/science fiction"/>
    <n v="0.33333333333333337"/>
    <n v="10"/>
    <x v="0"/>
    <s v="science fiction"/>
  </r>
  <r>
    <x v="1"/>
    <s v="AU"/>
    <s v="AUD"/>
    <n v="1472882100"/>
    <d v="2016-09-03T05:55:00"/>
    <n v="1467941542"/>
    <x v="143"/>
    <x v="2"/>
    <b v="0"/>
    <n v="0"/>
    <b v="0"/>
    <s v="film &amp; video/science fiction"/>
    <n v="0"/>
    <e v="#DIV/0!"/>
    <x v="0"/>
    <s v="science fiction"/>
  </r>
  <r>
    <x v="1"/>
    <s v="CA"/>
    <s v="CAD"/>
    <n v="1428945472"/>
    <d v="2015-04-13T17:17:52"/>
    <n v="1423765072"/>
    <x v="144"/>
    <x v="0"/>
    <b v="0"/>
    <n v="37"/>
    <b v="0"/>
    <s v="film &amp; video/science fiction"/>
    <n v="27.6"/>
    <n v="55.945945945945944"/>
    <x v="0"/>
    <s v="science fiction"/>
  </r>
  <r>
    <x v="1"/>
    <s v="US"/>
    <s v="USD"/>
    <n v="1439298052"/>
    <d v="2015-08-11T13:00:52"/>
    <n v="1436965252"/>
    <x v="145"/>
    <x v="0"/>
    <b v="0"/>
    <n v="9"/>
    <b v="0"/>
    <s v="film &amp; video/science fiction"/>
    <n v="7.5111111111111111"/>
    <n v="37.555555555555557"/>
    <x v="0"/>
    <s v="science fiction"/>
  </r>
  <r>
    <x v="1"/>
    <s v="US"/>
    <s v="USD"/>
    <n v="1484698998"/>
    <d v="2017-01-18T00:23:18"/>
    <n v="1479514998"/>
    <x v="146"/>
    <x v="2"/>
    <b v="0"/>
    <n v="3"/>
    <b v="0"/>
    <s v="film &amp; video/science fiction"/>
    <n v="0.57499999999999996"/>
    <n v="38.333333333333336"/>
    <x v="0"/>
    <s v="science fiction"/>
  </r>
  <r>
    <x v="1"/>
    <s v="GB"/>
    <s v="GBP"/>
    <n v="1420741080"/>
    <d v="2015-01-08T18:18:00"/>
    <n v="1417026340"/>
    <x v="147"/>
    <x v="3"/>
    <b v="0"/>
    <n v="0"/>
    <b v="0"/>
    <s v="film &amp; video/science fiction"/>
    <n v="0"/>
    <e v="#DIV/0!"/>
    <x v="0"/>
    <s v="science fiction"/>
  </r>
  <r>
    <x v="1"/>
    <s v="US"/>
    <s v="USD"/>
    <n v="1456555536"/>
    <d v="2016-02-27T06:45:36"/>
    <n v="1453963536"/>
    <x v="148"/>
    <x v="2"/>
    <b v="0"/>
    <n v="2"/>
    <b v="0"/>
    <s v="film &amp; video/science fiction"/>
    <n v="0.08"/>
    <n v="20"/>
    <x v="0"/>
    <s v="science fiction"/>
  </r>
  <r>
    <x v="1"/>
    <s v="US"/>
    <s v="USD"/>
    <n v="1419494400"/>
    <d v="2014-12-25T08:00:00"/>
    <n v="1416888470"/>
    <x v="149"/>
    <x v="3"/>
    <b v="0"/>
    <n v="6"/>
    <b v="0"/>
    <s v="film &amp; video/science fiction"/>
    <n v="0.91999999999999993"/>
    <n v="15.333333333333334"/>
    <x v="0"/>
    <s v="science fiction"/>
  </r>
  <r>
    <x v="1"/>
    <s v="US"/>
    <s v="USD"/>
    <n v="1432612382"/>
    <d v="2015-05-26T03:53:02"/>
    <n v="1427428382"/>
    <x v="150"/>
    <x v="0"/>
    <b v="0"/>
    <n v="67"/>
    <b v="0"/>
    <s v="film &amp; video/science fiction"/>
    <n v="23.163076923076922"/>
    <n v="449.43283582089555"/>
    <x v="0"/>
    <s v="science fiction"/>
  </r>
  <r>
    <x v="1"/>
    <s v="AU"/>
    <s v="AUD"/>
    <n v="1434633191"/>
    <d v="2015-06-18T13:13:11"/>
    <n v="1429449191"/>
    <x v="151"/>
    <x v="0"/>
    <b v="0"/>
    <n v="5"/>
    <b v="0"/>
    <s v="film &amp; video/science fiction"/>
    <n v="5.5999999999999994E-2"/>
    <n v="28"/>
    <x v="0"/>
    <s v="science fiction"/>
  </r>
  <r>
    <x v="1"/>
    <s v="US"/>
    <s v="USD"/>
    <n v="1411437100"/>
    <d v="2014-09-23T01:51:40"/>
    <n v="1408845100"/>
    <x v="152"/>
    <x v="3"/>
    <b v="0"/>
    <n v="2"/>
    <b v="0"/>
    <s v="film &amp; video/science fiction"/>
    <n v="7.8947368421052634E-3"/>
    <n v="15"/>
    <x v="0"/>
    <s v="science fiction"/>
  </r>
  <r>
    <x v="1"/>
    <s v="US"/>
    <s v="USD"/>
    <n v="1417532644"/>
    <d v="2014-12-02T15:04:04"/>
    <n v="1413900244"/>
    <x v="153"/>
    <x v="3"/>
    <b v="0"/>
    <n v="10"/>
    <b v="0"/>
    <s v="film &amp; video/science fiction"/>
    <n v="0.71799999999999997"/>
    <n v="35.9"/>
    <x v="0"/>
    <s v="science fiction"/>
  </r>
  <r>
    <x v="1"/>
    <s v="US"/>
    <s v="USD"/>
    <n v="1433336895"/>
    <d v="2015-06-03T13:08:15"/>
    <n v="1429621695"/>
    <x v="154"/>
    <x v="0"/>
    <b v="0"/>
    <n v="3"/>
    <b v="0"/>
    <s v="film &amp; video/science fiction"/>
    <n v="2.666666666666667"/>
    <n v="13.333333333333334"/>
    <x v="0"/>
    <s v="science fiction"/>
  </r>
  <r>
    <x v="1"/>
    <s v="US"/>
    <s v="USD"/>
    <n v="1437657935"/>
    <d v="2015-07-23T13:25:35"/>
    <n v="1434201935"/>
    <x v="155"/>
    <x v="0"/>
    <b v="0"/>
    <n v="4"/>
    <b v="0"/>
    <s v="film &amp; video/science fiction"/>
    <n v="6.0000000000000001E-3"/>
    <n v="20.25"/>
    <x v="0"/>
    <s v="science fiction"/>
  </r>
  <r>
    <x v="1"/>
    <s v="CA"/>
    <s v="CAD"/>
    <n v="1407034796"/>
    <d v="2014-08-03T02:59:56"/>
    <n v="1401850796"/>
    <x v="156"/>
    <x v="3"/>
    <b v="0"/>
    <n v="15"/>
    <b v="0"/>
    <s v="film &amp; video/science fiction"/>
    <n v="5.0999999999999996"/>
    <n v="119"/>
    <x v="0"/>
    <s v="science fiction"/>
  </r>
  <r>
    <x v="1"/>
    <s v="US"/>
    <s v="USD"/>
    <n v="1456523572"/>
    <d v="2016-02-26T21:52:52"/>
    <n v="1453931572"/>
    <x v="157"/>
    <x v="2"/>
    <b v="0"/>
    <n v="2"/>
    <b v="0"/>
    <s v="film &amp; video/science fiction"/>
    <n v="0.26711185308848079"/>
    <n v="4"/>
    <x v="0"/>
    <s v="science fiction"/>
  </r>
  <r>
    <x v="1"/>
    <s v="US"/>
    <s v="USD"/>
    <n v="1413942628"/>
    <d v="2014-10-22T01:50:28"/>
    <n v="1411350628"/>
    <x v="158"/>
    <x v="3"/>
    <b v="0"/>
    <n v="0"/>
    <b v="0"/>
    <s v="film &amp; video/science fiction"/>
    <n v="0"/>
    <e v="#DIV/0!"/>
    <x v="0"/>
    <s v="science fiction"/>
  </r>
  <r>
    <x v="1"/>
    <s v="US"/>
    <s v="USD"/>
    <n v="1467541545"/>
    <d v="2016-07-03T10:25:45"/>
    <n v="1464085545"/>
    <x v="159"/>
    <x v="2"/>
    <b v="0"/>
    <n v="1"/>
    <b v="0"/>
    <s v="film &amp; video/science fiction"/>
    <n v="2E-3"/>
    <n v="10"/>
    <x v="0"/>
    <s v="science fiction"/>
  </r>
  <r>
    <x v="2"/>
    <s v="US"/>
    <s v="USD"/>
    <n v="1439675691"/>
    <d v="2015-08-15T21:54:51"/>
    <n v="1434491691"/>
    <x v="160"/>
    <x v="0"/>
    <b v="0"/>
    <n v="0"/>
    <b v="0"/>
    <s v="film &amp; video/drama"/>
    <n v="0"/>
    <e v="#DIV/0!"/>
    <x v="0"/>
    <s v="drama"/>
  </r>
  <r>
    <x v="2"/>
    <s v="US"/>
    <s v="USD"/>
    <n v="1404318595"/>
    <d v="2014-07-02T16:29:55"/>
    <n v="1401726595"/>
    <x v="161"/>
    <x v="3"/>
    <b v="0"/>
    <n v="1"/>
    <b v="0"/>
    <s v="film &amp; video/drama"/>
    <n v="0.01"/>
    <n v="5"/>
    <x v="0"/>
    <s v="drama"/>
  </r>
  <r>
    <x v="2"/>
    <s v="US"/>
    <s v="USD"/>
    <n v="1408232520"/>
    <d v="2014-08-16T23:42:00"/>
    <n v="1405393356"/>
    <x v="162"/>
    <x v="3"/>
    <b v="0"/>
    <n v="10"/>
    <b v="0"/>
    <s v="film &amp; video/drama"/>
    <n v="15.535714285714286"/>
    <n v="43.5"/>
    <x v="0"/>
    <s v="drama"/>
  </r>
  <r>
    <x v="2"/>
    <s v="US"/>
    <s v="USD"/>
    <n v="1443657600"/>
    <d v="2015-10-01T00:00:00"/>
    <n v="1440716654"/>
    <x v="163"/>
    <x v="0"/>
    <b v="0"/>
    <n v="0"/>
    <b v="0"/>
    <s v="film &amp; video/drama"/>
    <n v="0"/>
    <e v="#DIV/0!"/>
    <x v="0"/>
    <s v="drama"/>
  </r>
  <r>
    <x v="2"/>
    <s v="US"/>
    <s v="USD"/>
    <n v="1411150701"/>
    <d v="2014-09-19T18:18:21"/>
    <n v="1405966701"/>
    <x v="164"/>
    <x v="3"/>
    <b v="0"/>
    <n v="7"/>
    <b v="0"/>
    <s v="film &amp; video/drama"/>
    <n v="0.53333333333333333"/>
    <n v="91.428571428571431"/>
    <x v="0"/>
    <s v="drama"/>
  </r>
  <r>
    <x v="2"/>
    <s v="GB"/>
    <s v="GBP"/>
    <n v="1452613724"/>
    <d v="2016-01-12T15:48:44"/>
    <n v="1450021724"/>
    <x v="165"/>
    <x v="0"/>
    <b v="0"/>
    <n v="0"/>
    <b v="0"/>
    <s v="film &amp; video/drama"/>
    <n v="0"/>
    <e v="#DIV/0!"/>
    <x v="0"/>
    <s v="drama"/>
  </r>
  <r>
    <x v="2"/>
    <s v="US"/>
    <s v="USD"/>
    <n v="1484531362"/>
    <d v="2017-01-16T01:49:22"/>
    <n v="1481939362"/>
    <x v="166"/>
    <x v="2"/>
    <b v="0"/>
    <n v="1"/>
    <b v="0"/>
    <s v="film &amp; video/drama"/>
    <n v="60"/>
    <n v="3000"/>
    <x v="0"/>
    <s v="drama"/>
  </r>
  <r>
    <x v="2"/>
    <s v="US"/>
    <s v="USD"/>
    <n v="1438726535"/>
    <d v="2015-08-04T22:15:35"/>
    <n v="1433542535"/>
    <x v="167"/>
    <x v="0"/>
    <b v="0"/>
    <n v="2"/>
    <b v="0"/>
    <s v="film &amp; video/drama"/>
    <n v="0.01"/>
    <n v="5.5"/>
    <x v="0"/>
    <s v="drama"/>
  </r>
  <r>
    <x v="2"/>
    <s v="US"/>
    <s v="USD"/>
    <n v="1426791770"/>
    <d v="2015-03-19T19:02:50"/>
    <n v="1424203370"/>
    <x v="168"/>
    <x v="0"/>
    <b v="0"/>
    <n v="3"/>
    <b v="0"/>
    <s v="film &amp; video/drama"/>
    <n v="4.0625"/>
    <n v="108.33333333333333"/>
    <x v="0"/>
    <s v="drama"/>
  </r>
  <r>
    <x v="2"/>
    <s v="GB"/>
    <s v="GBP"/>
    <n v="1413634059"/>
    <d v="2014-10-18T12:07:39"/>
    <n v="1411042059"/>
    <x v="169"/>
    <x v="3"/>
    <b v="0"/>
    <n v="10"/>
    <b v="0"/>
    <s v="film &amp; video/drama"/>
    <n v="22.400000000000002"/>
    <n v="56"/>
    <x v="0"/>
    <s v="drama"/>
  </r>
  <r>
    <x v="2"/>
    <s v="US"/>
    <s v="USD"/>
    <n v="1440912480"/>
    <d v="2015-08-30T05:28:00"/>
    <n v="1438385283"/>
    <x v="170"/>
    <x v="0"/>
    <b v="0"/>
    <n v="10"/>
    <b v="0"/>
    <s v="film &amp; video/drama"/>
    <n v="3.25"/>
    <n v="32.5"/>
    <x v="0"/>
    <s v="drama"/>
  </r>
  <r>
    <x v="2"/>
    <s v="US"/>
    <s v="USD"/>
    <n v="1470975614"/>
    <d v="2016-08-12T04:20:14"/>
    <n v="1465791614"/>
    <x v="171"/>
    <x v="2"/>
    <b v="0"/>
    <n v="1"/>
    <b v="0"/>
    <s v="film &amp; video/drama"/>
    <n v="2E-3"/>
    <n v="1"/>
    <x v="0"/>
    <s v="drama"/>
  </r>
  <r>
    <x v="2"/>
    <s v="US"/>
    <s v="USD"/>
    <n v="1426753723"/>
    <d v="2015-03-19T08:28:43"/>
    <n v="1423733323"/>
    <x v="172"/>
    <x v="0"/>
    <b v="0"/>
    <n v="0"/>
    <b v="0"/>
    <s v="film &amp; video/drama"/>
    <n v="0"/>
    <e v="#DIV/0!"/>
    <x v="0"/>
    <s v="drama"/>
  </r>
  <r>
    <x v="2"/>
    <s v="GB"/>
    <s v="GBP"/>
    <n v="1425131108"/>
    <d v="2015-02-28T13:45:08"/>
    <n v="1422539108"/>
    <x v="173"/>
    <x v="0"/>
    <b v="0"/>
    <n v="0"/>
    <b v="0"/>
    <s v="film &amp; video/drama"/>
    <n v="0"/>
    <e v="#DIV/0!"/>
    <x v="0"/>
    <s v="drama"/>
  </r>
  <r>
    <x v="2"/>
    <s v="NL"/>
    <s v="EUR"/>
    <n v="1431108776"/>
    <d v="2015-05-08T18:12:56"/>
    <n v="1425924776"/>
    <x v="174"/>
    <x v="0"/>
    <b v="0"/>
    <n v="0"/>
    <b v="0"/>
    <s v="film &amp; video/drama"/>
    <n v="0"/>
    <e v="#DIV/0!"/>
    <x v="0"/>
    <s v="drama"/>
  </r>
  <r>
    <x v="2"/>
    <s v="GB"/>
    <s v="GBP"/>
    <n v="1409337611"/>
    <d v="2014-08-29T18:40:11"/>
    <n v="1407177611"/>
    <x v="175"/>
    <x v="3"/>
    <b v="0"/>
    <n v="26"/>
    <b v="0"/>
    <s v="film &amp; video/drama"/>
    <n v="6.4850000000000003"/>
    <n v="49.884615384615387"/>
    <x v="0"/>
    <s v="drama"/>
  </r>
  <r>
    <x v="2"/>
    <s v="US"/>
    <s v="USD"/>
    <n v="1438803999"/>
    <d v="2015-08-05T19:46:39"/>
    <n v="1436211999"/>
    <x v="176"/>
    <x v="0"/>
    <b v="0"/>
    <n v="0"/>
    <b v="0"/>
    <s v="film &amp; video/drama"/>
    <n v="0"/>
    <e v="#DIV/0!"/>
    <x v="0"/>
    <s v="drama"/>
  </r>
  <r>
    <x v="2"/>
    <s v="US"/>
    <s v="USD"/>
    <n v="1427155726"/>
    <d v="2015-03-24T00:08:46"/>
    <n v="1425690526"/>
    <x v="177"/>
    <x v="0"/>
    <b v="0"/>
    <n v="7"/>
    <b v="0"/>
    <s v="film &amp; video/drama"/>
    <n v="40"/>
    <n v="25.714285714285715"/>
    <x v="0"/>
    <s v="drama"/>
  </r>
  <r>
    <x v="2"/>
    <s v="ES"/>
    <s v="EUR"/>
    <n v="1448582145"/>
    <d v="2015-11-26T23:55:45"/>
    <n v="1445986545"/>
    <x v="178"/>
    <x v="0"/>
    <b v="0"/>
    <n v="0"/>
    <b v="0"/>
    <s v="film &amp; video/drama"/>
    <n v="0"/>
    <e v="#DIV/0!"/>
    <x v="0"/>
    <s v="drama"/>
  </r>
  <r>
    <x v="2"/>
    <s v="US"/>
    <s v="USD"/>
    <n v="1457056555"/>
    <d v="2016-03-04T01:55:55"/>
    <n v="1454464555"/>
    <x v="179"/>
    <x v="2"/>
    <b v="0"/>
    <n v="2"/>
    <b v="0"/>
    <s v="film &amp; video/drama"/>
    <n v="20"/>
    <n v="100"/>
    <x v="0"/>
    <s v="drama"/>
  </r>
  <r>
    <x v="2"/>
    <s v="GB"/>
    <s v="GBP"/>
    <n v="1428951600"/>
    <d v="2015-04-13T19:00:00"/>
    <n v="1425512843"/>
    <x v="180"/>
    <x v="0"/>
    <b v="0"/>
    <n v="13"/>
    <b v="0"/>
    <s v="film &amp; video/drama"/>
    <n v="33.416666666666664"/>
    <n v="30.846153846153847"/>
    <x v="0"/>
    <s v="drama"/>
  </r>
  <r>
    <x v="2"/>
    <s v="GB"/>
    <s v="GBP"/>
    <n v="1434995295"/>
    <d v="2015-06-22T17:48:15"/>
    <n v="1432403295"/>
    <x v="181"/>
    <x v="0"/>
    <b v="0"/>
    <n v="4"/>
    <b v="0"/>
    <s v="film &amp; video/drama"/>
    <n v="21.092608822670172"/>
    <n v="180.5"/>
    <x v="0"/>
    <s v="drama"/>
  </r>
  <r>
    <x v="2"/>
    <s v="US"/>
    <s v="USD"/>
    <n v="1483748232"/>
    <d v="2017-01-07T00:17:12"/>
    <n v="1481156232"/>
    <x v="182"/>
    <x v="2"/>
    <b v="0"/>
    <n v="0"/>
    <b v="0"/>
    <s v="film &amp; video/drama"/>
    <n v="0"/>
    <e v="#DIV/0!"/>
    <x v="0"/>
    <s v="drama"/>
  </r>
  <r>
    <x v="2"/>
    <s v="GB"/>
    <s v="GBP"/>
    <n v="1417033610"/>
    <d v="2014-11-26T20:26:50"/>
    <n v="1414438010"/>
    <x v="183"/>
    <x v="3"/>
    <b v="0"/>
    <n v="12"/>
    <b v="0"/>
    <s v="film &amp; video/drama"/>
    <n v="35.856000000000002"/>
    <n v="373.5"/>
    <x v="0"/>
    <s v="drama"/>
  </r>
  <r>
    <x v="2"/>
    <s v="CA"/>
    <s v="CAD"/>
    <n v="1409543940"/>
    <d v="2014-09-01T03:59:00"/>
    <n v="1404586762"/>
    <x v="184"/>
    <x v="3"/>
    <b v="0"/>
    <n v="2"/>
    <b v="0"/>
    <s v="film &amp; video/drama"/>
    <n v="3.4000000000000004"/>
    <n v="25.5"/>
    <x v="0"/>
    <s v="drama"/>
  </r>
  <r>
    <x v="2"/>
    <s v="NO"/>
    <s v="NOK"/>
    <n v="1471557139"/>
    <d v="2016-08-18T21:52:19"/>
    <n v="1468965139"/>
    <x v="185"/>
    <x v="2"/>
    <b v="0"/>
    <n v="10"/>
    <b v="0"/>
    <s v="film &amp; video/drama"/>
    <n v="5.5"/>
    <n v="220"/>
    <x v="0"/>
    <s v="drama"/>
  </r>
  <r>
    <x v="2"/>
    <s v="US"/>
    <s v="USD"/>
    <n v="1488571200"/>
    <d v="2017-03-03T20:00:00"/>
    <n v="1485977434"/>
    <x v="186"/>
    <x v="1"/>
    <b v="0"/>
    <n v="0"/>
    <b v="0"/>
    <s v="film &amp; video/drama"/>
    <n v="0"/>
    <e v="#DIV/0!"/>
    <x v="0"/>
    <s v="drama"/>
  </r>
  <r>
    <x v="2"/>
    <s v="US"/>
    <s v="USD"/>
    <n v="1437461940"/>
    <d v="2015-07-21T06:59:00"/>
    <n v="1435383457"/>
    <x v="187"/>
    <x v="0"/>
    <b v="0"/>
    <n v="5"/>
    <b v="0"/>
    <s v="film &amp; video/drama"/>
    <n v="16"/>
    <n v="160"/>
    <x v="0"/>
    <s v="drama"/>
  </r>
  <r>
    <x v="2"/>
    <s v="US"/>
    <s v="USD"/>
    <n v="1409891015"/>
    <d v="2014-09-05T04:23:35"/>
    <n v="1407299015"/>
    <x v="188"/>
    <x v="3"/>
    <b v="0"/>
    <n v="0"/>
    <b v="0"/>
    <s v="film &amp; video/drama"/>
    <n v="0"/>
    <e v="#DIV/0!"/>
    <x v="0"/>
    <s v="drama"/>
  </r>
  <r>
    <x v="2"/>
    <s v="US"/>
    <s v="USD"/>
    <n v="1472920477"/>
    <d v="2016-09-03T16:34:37"/>
    <n v="1467736477"/>
    <x v="189"/>
    <x v="2"/>
    <b v="0"/>
    <n v="5"/>
    <b v="0"/>
    <s v="film &amp; video/drama"/>
    <n v="6.8999999999999992E-2"/>
    <n v="69"/>
    <x v="0"/>
    <s v="drama"/>
  </r>
  <r>
    <x v="2"/>
    <s v="US"/>
    <s v="USD"/>
    <n v="1466091446"/>
    <d v="2016-06-16T15:37:26"/>
    <n v="1465227446"/>
    <x v="190"/>
    <x v="2"/>
    <b v="0"/>
    <n v="1"/>
    <b v="0"/>
    <s v="film &amp; video/drama"/>
    <n v="0.41666666666666669"/>
    <n v="50"/>
    <x v="0"/>
    <s v="drama"/>
  </r>
  <r>
    <x v="2"/>
    <s v="AU"/>
    <s v="AUD"/>
    <n v="1443782138"/>
    <d v="2015-10-02T10:35:38"/>
    <n v="1440326138"/>
    <x v="191"/>
    <x v="0"/>
    <b v="0"/>
    <n v="3"/>
    <b v="0"/>
    <s v="film &amp; video/drama"/>
    <n v="5"/>
    <n v="83.333333333333329"/>
    <x v="0"/>
    <s v="drama"/>
  </r>
  <r>
    <x v="2"/>
    <s v="US"/>
    <s v="USD"/>
    <n v="1413572432"/>
    <d v="2014-10-17T19:00:32"/>
    <n v="1410980432"/>
    <x v="192"/>
    <x v="3"/>
    <b v="0"/>
    <n v="3"/>
    <b v="0"/>
    <s v="film &amp; video/drama"/>
    <n v="1.6999999999999999E-3"/>
    <n v="5.666666666666667"/>
    <x v="0"/>
    <s v="drama"/>
  </r>
  <r>
    <x v="2"/>
    <s v="GB"/>
    <s v="GBP"/>
    <n v="1417217166"/>
    <d v="2014-11-28T23:26:06"/>
    <n v="1412029566"/>
    <x v="193"/>
    <x v="3"/>
    <b v="0"/>
    <n v="0"/>
    <b v="0"/>
    <s v="film &amp; video/drama"/>
    <n v="0"/>
    <e v="#DIV/0!"/>
    <x v="0"/>
    <s v="drama"/>
  </r>
  <r>
    <x v="2"/>
    <s v="GB"/>
    <s v="GBP"/>
    <n v="1457308531"/>
    <d v="2016-03-06T23:55:31"/>
    <n v="1452124531"/>
    <x v="194"/>
    <x v="2"/>
    <b v="0"/>
    <n v="3"/>
    <b v="0"/>
    <s v="film &amp; video/drama"/>
    <n v="0.12"/>
    <n v="1"/>
    <x v="0"/>
    <s v="drama"/>
  </r>
  <r>
    <x v="2"/>
    <s v="US"/>
    <s v="USD"/>
    <n v="1436544332"/>
    <d v="2015-07-10T16:05:32"/>
    <n v="1431360332"/>
    <x v="195"/>
    <x v="0"/>
    <b v="0"/>
    <n v="0"/>
    <b v="0"/>
    <s v="film &amp; video/drama"/>
    <n v="0"/>
    <e v="#DIV/0!"/>
    <x v="0"/>
    <s v="drama"/>
  </r>
  <r>
    <x v="2"/>
    <s v="GB"/>
    <s v="GBP"/>
    <n v="1444510800"/>
    <d v="2015-10-10T21:00:00"/>
    <n v="1442062898"/>
    <x v="196"/>
    <x v="0"/>
    <b v="0"/>
    <n v="19"/>
    <b v="0"/>
    <s v="film &amp; video/drama"/>
    <n v="41.857142857142861"/>
    <n v="77.10526315789474"/>
    <x v="0"/>
    <s v="drama"/>
  </r>
  <r>
    <x v="2"/>
    <s v="GB"/>
    <s v="GBP"/>
    <n v="1487365200"/>
    <d v="2017-02-17T21:00:00"/>
    <n v="1483734100"/>
    <x v="197"/>
    <x v="1"/>
    <b v="0"/>
    <n v="8"/>
    <b v="0"/>
    <s v="film &amp; video/drama"/>
    <n v="10.48"/>
    <n v="32.75"/>
    <x v="0"/>
    <s v="drama"/>
  </r>
  <r>
    <x v="2"/>
    <s v="US"/>
    <s v="USD"/>
    <n v="1412500322"/>
    <d v="2014-10-05T09:12:02"/>
    <n v="1409908322"/>
    <x v="198"/>
    <x v="3"/>
    <b v="0"/>
    <n v="6"/>
    <b v="0"/>
    <s v="film &amp; video/drama"/>
    <n v="1.1159999999999999"/>
    <n v="46.5"/>
    <x v="0"/>
    <s v="drama"/>
  </r>
  <r>
    <x v="2"/>
    <s v="US"/>
    <s v="USD"/>
    <n v="1472698702"/>
    <d v="2016-09-01T02:58:22"/>
    <n v="1470106702"/>
    <x v="199"/>
    <x v="2"/>
    <b v="0"/>
    <n v="0"/>
    <b v="0"/>
    <s v="film &amp; video/drama"/>
    <n v="0"/>
    <e v="#DIV/0!"/>
    <x v="0"/>
    <s v="drama"/>
  </r>
  <r>
    <x v="2"/>
    <s v="US"/>
    <s v="USD"/>
    <n v="1410746403"/>
    <d v="2014-09-15T02:00:03"/>
    <n v="1408154403"/>
    <x v="200"/>
    <x v="3"/>
    <b v="0"/>
    <n v="18"/>
    <b v="0"/>
    <s v="film &amp; video/drama"/>
    <n v="26.192500000000003"/>
    <n v="87.308333333333337"/>
    <x v="0"/>
    <s v="drama"/>
  </r>
  <r>
    <x v="2"/>
    <s v="US"/>
    <s v="USD"/>
    <n v="1423424329"/>
    <d v="2015-02-08T19:38:49"/>
    <n v="1421696329"/>
    <x v="201"/>
    <x v="0"/>
    <b v="0"/>
    <n v="7"/>
    <b v="0"/>
    <s v="film &amp; video/drama"/>
    <n v="58.461538461538467"/>
    <n v="54.285714285714285"/>
    <x v="0"/>
    <s v="drama"/>
  </r>
  <r>
    <x v="2"/>
    <s v="US"/>
    <s v="USD"/>
    <n v="1444337940"/>
    <d v="2015-10-08T20:59:00"/>
    <n v="1441750564"/>
    <x v="202"/>
    <x v="0"/>
    <b v="0"/>
    <n v="0"/>
    <b v="0"/>
    <s v="film &amp; video/drama"/>
    <n v="0"/>
    <e v="#DIV/0!"/>
    <x v="0"/>
    <s v="drama"/>
  </r>
  <r>
    <x v="2"/>
    <s v="GB"/>
    <s v="GBP"/>
    <n v="1422562864"/>
    <d v="2015-01-29T20:21:04"/>
    <n v="1417378864"/>
    <x v="203"/>
    <x v="3"/>
    <b v="0"/>
    <n v="8"/>
    <b v="0"/>
    <s v="film &amp; video/drama"/>
    <n v="29.84"/>
    <n v="93.25"/>
    <x v="0"/>
    <s v="drama"/>
  </r>
  <r>
    <x v="2"/>
    <s v="AU"/>
    <s v="AUD"/>
    <n v="1470319203"/>
    <d v="2016-08-04T14:00:03"/>
    <n v="1467727203"/>
    <x v="204"/>
    <x v="2"/>
    <b v="0"/>
    <n v="1293"/>
    <b v="0"/>
    <s v="film &amp; video/drama"/>
    <n v="50.721666666666664"/>
    <n v="117.68368136117556"/>
    <x v="0"/>
    <s v="drama"/>
  </r>
  <r>
    <x v="2"/>
    <s v="US"/>
    <s v="USD"/>
    <n v="1444144222"/>
    <d v="2015-10-06T15:10:22"/>
    <n v="1441120222"/>
    <x v="205"/>
    <x v="0"/>
    <b v="0"/>
    <n v="17"/>
    <b v="0"/>
    <s v="film &amp; video/drama"/>
    <n v="16.25"/>
    <n v="76.470588235294116"/>
    <x v="0"/>
    <s v="drama"/>
  </r>
  <r>
    <x v="2"/>
    <s v="US"/>
    <s v="USD"/>
    <n v="1470441983"/>
    <d v="2016-08-06T00:06:23"/>
    <n v="1468627583"/>
    <x v="206"/>
    <x v="2"/>
    <b v="0"/>
    <n v="0"/>
    <b v="0"/>
    <s v="film &amp; video/drama"/>
    <n v="0"/>
    <e v="#DIV/0!"/>
    <x v="0"/>
    <s v="drama"/>
  </r>
  <r>
    <x v="2"/>
    <s v="CA"/>
    <s v="CAD"/>
    <n v="1420346638"/>
    <d v="2015-01-04T04:43:58"/>
    <n v="1417754638"/>
    <x v="207"/>
    <x v="3"/>
    <b v="0"/>
    <n v="13"/>
    <b v="0"/>
    <s v="film &amp; video/drama"/>
    <n v="15.214285714285714"/>
    <n v="163.84615384615384"/>
    <x v="0"/>
    <s v="drama"/>
  </r>
  <r>
    <x v="2"/>
    <s v="AU"/>
    <s v="AUD"/>
    <n v="1418719967"/>
    <d v="2014-12-16T08:52:47"/>
    <n v="1416127967"/>
    <x v="208"/>
    <x v="3"/>
    <b v="0"/>
    <n v="0"/>
    <b v="0"/>
    <s v="film &amp; video/drama"/>
    <n v="0"/>
    <e v="#DIV/0!"/>
    <x v="0"/>
    <s v="drama"/>
  </r>
  <r>
    <x v="2"/>
    <s v="US"/>
    <s v="USD"/>
    <n v="1436566135"/>
    <d v="2015-07-10T22:08:55"/>
    <n v="1433974135"/>
    <x v="209"/>
    <x v="0"/>
    <b v="0"/>
    <n v="0"/>
    <b v="0"/>
    <s v="film &amp; video/drama"/>
    <n v="0"/>
    <e v="#DIV/0!"/>
    <x v="0"/>
    <s v="drama"/>
  </r>
  <r>
    <x v="2"/>
    <s v="US"/>
    <s v="USD"/>
    <n v="1443675600"/>
    <d v="2015-10-01T05:00:00"/>
    <n v="1441157592"/>
    <x v="210"/>
    <x v="0"/>
    <b v="0"/>
    <n v="33"/>
    <b v="0"/>
    <s v="film &amp; video/drama"/>
    <n v="25.25"/>
    <n v="91.818181818181813"/>
    <x v="0"/>
    <s v="drama"/>
  </r>
  <r>
    <x v="2"/>
    <s v="US"/>
    <s v="USD"/>
    <n v="1442634617"/>
    <d v="2015-09-19T03:50:17"/>
    <n v="1440042617"/>
    <x v="211"/>
    <x v="0"/>
    <b v="0"/>
    <n v="12"/>
    <b v="0"/>
    <s v="film &amp; video/drama"/>
    <n v="44.6"/>
    <n v="185.83333333333334"/>
    <x v="0"/>
    <s v="drama"/>
  </r>
  <r>
    <x v="2"/>
    <s v="US"/>
    <s v="USD"/>
    <n v="1460837320"/>
    <d v="2016-04-16T20:08:40"/>
    <n v="1455656920"/>
    <x v="212"/>
    <x v="2"/>
    <b v="0"/>
    <n v="1"/>
    <b v="0"/>
    <s v="film &amp; video/drama"/>
    <n v="1.5873015873015872E-2"/>
    <n v="1"/>
    <x v="0"/>
    <s v="drama"/>
  </r>
  <r>
    <x v="2"/>
    <s v="US"/>
    <s v="USD"/>
    <n v="1439734001"/>
    <d v="2015-08-16T14:06:41"/>
    <n v="1437142547"/>
    <x v="213"/>
    <x v="0"/>
    <b v="0"/>
    <n v="1"/>
    <b v="0"/>
    <s v="film &amp; video/drama"/>
    <n v="0.04"/>
    <n v="20"/>
    <x v="0"/>
    <s v="drama"/>
  </r>
  <r>
    <x v="2"/>
    <s v="US"/>
    <s v="USD"/>
    <n v="1425655349"/>
    <d v="2015-03-06T15:22:29"/>
    <n v="1420471349"/>
    <x v="214"/>
    <x v="0"/>
    <b v="0"/>
    <n v="1"/>
    <b v="0"/>
    <s v="film &amp; video/drama"/>
    <n v="8.0000000000000002E-3"/>
    <n v="1"/>
    <x v="0"/>
    <s v="drama"/>
  </r>
  <r>
    <x v="2"/>
    <s v="GB"/>
    <s v="GBP"/>
    <n v="1455753540"/>
    <d v="2016-02-17T23:59:00"/>
    <n v="1452058282"/>
    <x v="215"/>
    <x v="2"/>
    <b v="0"/>
    <n v="1"/>
    <b v="0"/>
    <s v="film &amp; video/drama"/>
    <n v="0.22727272727272727"/>
    <n v="10"/>
    <x v="0"/>
    <s v="drama"/>
  </r>
  <r>
    <x v="2"/>
    <s v="US"/>
    <s v="USD"/>
    <n v="1429740037"/>
    <d v="2015-04-22T22:00:37"/>
    <n v="1425423637"/>
    <x v="216"/>
    <x v="0"/>
    <b v="0"/>
    <n v="84"/>
    <b v="0"/>
    <s v="film &amp; video/drama"/>
    <n v="55.698440000000005"/>
    <n v="331.53833333333336"/>
    <x v="0"/>
    <s v="drama"/>
  </r>
  <r>
    <x v="2"/>
    <s v="SE"/>
    <s v="SEK"/>
    <n v="1419780149"/>
    <d v="2014-12-28T15:22:29"/>
    <n v="1417101749"/>
    <x v="217"/>
    <x v="3"/>
    <b v="0"/>
    <n v="38"/>
    <b v="0"/>
    <s v="film &amp; video/drama"/>
    <n v="11.943"/>
    <n v="314.28947368421052"/>
    <x v="0"/>
    <s v="drama"/>
  </r>
  <r>
    <x v="2"/>
    <s v="US"/>
    <s v="USD"/>
    <n v="1431702289"/>
    <d v="2015-05-15T15:04:49"/>
    <n v="1426518289"/>
    <x v="218"/>
    <x v="0"/>
    <b v="0"/>
    <n v="1"/>
    <b v="0"/>
    <s v="film &amp; video/drama"/>
    <n v="2"/>
    <n v="100"/>
    <x v="0"/>
    <s v="drama"/>
  </r>
  <r>
    <x v="2"/>
    <s v="US"/>
    <s v="USD"/>
    <n v="1459493940"/>
    <d v="2016-04-01T06:59:00"/>
    <n v="1456732225"/>
    <x v="219"/>
    <x v="2"/>
    <b v="0"/>
    <n v="76"/>
    <b v="0"/>
    <s v="film &amp; video/drama"/>
    <n v="17.630000000000003"/>
    <n v="115.98684210526316"/>
    <x v="0"/>
    <s v="drama"/>
  </r>
  <r>
    <x v="2"/>
    <s v="US"/>
    <s v="USD"/>
    <n v="1440101160"/>
    <d v="2015-08-20T20:06:00"/>
    <n v="1436542030"/>
    <x v="220"/>
    <x v="0"/>
    <b v="0"/>
    <n v="3"/>
    <b v="0"/>
    <s v="film &amp; video/drama"/>
    <n v="0.72"/>
    <n v="120"/>
    <x v="0"/>
    <s v="drama"/>
  </r>
  <r>
    <x v="2"/>
    <s v="US"/>
    <s v="USD"/>
    <n v="1427569564"/>
    <d v="2015-03-28T19:06:04"/>
    <n v="1422389164"/>
    <x v="221"/>
    <x v="0"/>
    <b v="0"/>
    <n v="0"/>
    <b v="0"/>
    <s v="film &amp; video/drama"/>
    <n v="0"/>
    <e v="#DIV/0!"/>
    <x v="0"/>
    <s v="drama"/>
  </r>
  <r>
    <x v="2"/>
    <s v="US"/>
    <s v="USD"/>
    <n v="1427423940"/>
    <d v="2015-03-27T02:39:00"/>
    <n v="1422383318"/>
    <x v="222"/>
    <x v="0"/>
    <b v="0"/>
    <n v="2"/>
    <b v="0"/>
    <s v="film &amp; video/drama"/>
    <n v="13"/>
    <n v="65"/>
    <x v="0"/>
    <s v="drama"/>
  </r>
  <r>
    <x v="2"/>
    <s v="US"/>
    <s v="USD"/>
    <n v="1463879100"/>
    <d v="2016-05-22T01:05:00"/>
    <n v="1461287350"/>
    <x v="223"/>
    <x v="2"/>
    <b v="0"/>
    <n v="0"/>
    <b v="0"/>
    <s v="film &amp; video/drama"/>
    <n v="0"/>
    <e v="#DIV/0!"/>
    <x v="0"/>
    <s v="drama"/>
  </r>
  <r>
    <x v="2"/>
    <s v="AU"/>
    <s v="AUD"/>
    <n v="1436506726"/>
    <d v="2015-07-10T05:38:46"/>
    <n v="1431322726"/>
    <x v="224"/>
    <x v="0"/>
    <b v="0"/>
    <n v="0"/>
    <b v="0"/>
    <s v="film &amp; video/drama"/>
    <n v="0"/>
    <e v="#DIV/0!"/>
    <x v="0"/>
    <s v="drama"/>
  </r>
  <r>
    <x v="2"/>
    <s v="US"/>
    <s v="USD"/>
    <n v="1460153054"/>
    <d v="2016-04-08T22:04:14"/>
    <n v="1457564654"/>
    <x v="225"/>
    <x v="2"/>
    <b v="0"/>
    <n v="0"/>
    <b v="0"/>
    <s v="film &amp; video/drama"/>
    <n v="0"/>
    <e v="#DIV/0!"/>
    <x v="0"/>
    <s v="drama"/>
  </r>
  <r>
    <x v="2"/>
    <s v="GB"/>
    <s v="GBP"/>
    <n v="1433064540"/>
    <d v="2015-05-31T09:29:00"/>
    <n v="1428854344"/>
    <x v="226"/>
    <x v="0"/>
    <b v="0"/>
    <n v="2"/>
    <b v="0"/>
    <s v="film &amp; video/drama"/>
    <n v="0.86206896551724133"/>
    <n v="125"/>
    <x v="0"/>
    <s v="drama"/>
  </r>
  <r>
    <x v="2"/>
    <s v="US"/>
    <s v="USD"/>
    <n v="1436477241"/>
    <d v="2015-07-09T21:27:21"/>
    <n v="1433885241"/>
    <x v="227"/>
    <x v="0"/>
    <b v="0"/>
    <n v="0"/>
    <b v="0"/>
    <s v="film &amp; video/drama"/>
    <n v="0"/>
    <e v="#DIV/0!"/>
    <x v="0"/>
    <s v="drama"/>
  </r>
  <r>
    <x v="2"/>
    <s v="GB"/>
    <s v="GBP"/>
    <n v="1433176105"/>
    <d v="2015-06-01T16:28:25"/>
    <n v="1427992105"/>
    <x v="228"/>
    <x v="0"/>
    <b v="0"/>
    <n v="0"/>
    <b v="0"/>
    <s v="film &amp; video/drama"/>
    <n v="0"/>
    <e v="#DIV/0!"/>
    <x v="0"/>
    <s v="drama"/>
  </r>
  <r>
    <x v="2"/>
    <s v="DE"/>
    <s v="EUR"/>
    <n v="1455402297"/>
    <d v="2016-02-13T22:24:57"/>
    <n v="1452810297"/>
    <x v="229"/>
    <x v="2"/>
    <b v="0"/>
    <n v="0"/>
    <b v="0"/>
    <s v="film &amp; video/drama"/>
    <n v="0"/>
    <e v="#DIV/0!"/>
    <x v="0"/>
    <s v="drama"/>
  </r>
  <r>
    <x v="2"/>
    <s v="US"/>
    <s v="USD"/>
    <n v="1433443151"/>
    <d v="2015-06-04T18:39:11"/>
    <n v="1430851151"/>
    <x v="230"/>
    <x v="0"/>
    <b v="0"/>
    <n v="2"/>
    <b v="0"/>
    <s v="film &amp; video/drama"/>
    <n v="0.4"/>
    <n v="30"/>
    <x v="0"/>
    <s v="drama"/>
  </r>
  <r>
    <x v="2"/>
    <s v="US"/>
    <s v="USD"/>
    <n v="1451775651"/>
    <d v="2016-01-02T23:00:51"/>
    <n v="1449183651"/>
    <x v="231"/>
    <x v="0"/>
    <b v="0"/>
    <n v="0"/>
    <b v="0"/>
    <s v="film &amp; video/drama"/>
    <n v="0"/>
    <e v="#DIV/0!"/>
    <x v="0"/>
    <s v="drama"/>
  </r>
  <r>
    <x v="2"/>
    <s v="GB"/>
    <s v="GBP"/>
    <n v="1425066546"/>
    <d v="2015-02-27T19:49:06"/>
    <n v="1422474546"/>
    <x v="232"/>
    <x v="0"/>
    <b v="0"/>
    <n v="7"/>
    <b v="0"/>
    <s v="film &amp; video/drama"/>
    <n v="2.75"/>
    <n v="15.714285714285714"/>
    <x v="0"/>
    <s v="drama"/>
  </r>
  <r>
    <x v="2"/>
    <s v="US"/>
    <s v="USD"/>
    <n v="1475185972"/>
    <d v="2016-09-29T21:52:52"/>
    <n v="1472593972"/>
    <x v="233"/>
    <x v="2"/>
    <b v="0"/>
    <n v="0"/>
    <b v="0"/>
    <s v="film &amp; video/drama"/>
    <n v="0"/>
    <e v="#DIV/0!"/>
    <x v="0"/>
    <s v="drama"/>
  </r>
  <r>
    <x v="2"/>
    <s v="US"/>
    <s v="USD"/>
    <n v="1434847859"/>
    <d v="2015-06-21T00:50:59"/>
    <n v="1431391859"/>
    <x v="234"/>
    <x v="0"/>
    <b v="0"/>
    <n v="5"/>
    <b v="0"/>
    <s v="film &amp; video/drama"/>
    <n v="40.1"/>
    <n v="80.2"/>
    <x v="0"/>
    <s v="drama"/>
  </r>
  <r>
    <x v="2"/>
    <s v="US"/>
    <s v="USD"/>
    <n v="1436478497"/>
    <d v="2015-07-09T21:48:17"/>
    <n v="1433886497"/>
    <x v="235"/>
    <x v="0"/>
    <b v="0"/>
    <n v="0"/>
    <b v="0"/>
    <s v="film &amp; video/drama"/>
    <n v="0"/>
    <e v="#DIV/0!"/>
    <x v="0"/>
    <s v="drama"/>
  </r>
  <r>
    <x v="2"/>
    <s v="US"/>
    <s v="USD"/>
    <n v="1451952000"/>
    <d v="2016-01-05T00:00:00"/>
    <n v="1447380099"/>
    <x v="236"/>
    <x v="0"/>
    <b v="0"/>
    <n v="0"/>
    <b v="0"/>
    <s v="film &amp; video/drama"/>
    <n v="0"/>
    <e v="#DIV/0!"/>
    <x v="0"/>
    <s v="drama"/>
  </r>
  <r>
    <x v="2"/>
    <s v="US"/>
    <s v="USD"/>
    <n v="1457445069"/>
    <d v="2016-03-08T13:51:09"/>
    <n v="1452261069"/>
    <x v="237"/>
    <x v="2"/>
    <b v="0"/>
    <n v="1"/>
    <b v="0"/>
    <s v="film &amp; video/drama"/>
    <n v="0.33333333333333337"/>
    <n v="50"/>
    <x v="0"/>
    <s v="drama"/>
  </r>
  <r>
    <x v="2"/>
    <s v="US"/>
    <s v="USD"/>
    <n v="1483088400"/>
    <d v="2016-12-30T09:00:00"/>
    <n v="1481324760"/>
    <x v="238"/>
    <x v="2"/>
    <b v="0"/>
    <n v="0"/>
    <b v="0"/>
    <s v="film &amp; video/drama"/>
    <n v="0"/>
    <e v="#DIV/0!"/>
    <x v="0"/>
    <s v="drama"/>
  </r>
  <r>
    <x v="2"/>
    <s v="AU"/>
    <s v="AUD"/>
    <n v="1446984000"/>
    <d v="2015-11-08T12:00:00"/>
    <n v="1445308730"/>
    <x v="239"/>
    <x v="0"/>
    <b v="0"/>
    <n v="5"/>
    <b v="0"/>
    <s v="film &amp; video/drama"/>
    <n v="25"/>
    <n v="50"/>
    <x v="0"/>
    <s v="drama"/>
  </r>
  <r>
    <x v="0"/>
    <s v="US"/>
    <s v="USD"/>
    <n v="1367773211"/>
    <d v="2013-05-05T17:00:11"/>
    <n v="1363885211"/>
    <x v="240"/>
    <x v="4"/>
    <b v="1"/>
    <n v="137"/>
    <b v="1"/>
    <s v="film &amp; video/documentary"/>
    <n v="107.63413333333334"/>
    <n v="117.84759124087591"/>
    <x v="0"/>
    <s v="documentary"/>
  </r>
  <r>
    <x v="0"/>
    <s v="US"/>
    <s v="USD"/>
    <n v="1419180304"/>
    <d v="2014-12-21T16:45:04"/>
    <n v="1415292304"/>
    <x v="241"/>
    <x v="3"/>
    <b v="1"/>
    <n v="376"/>
    <b v="1"/>
    <s v="film &amp; video/documentary"/>
    <n v="112.63736263736264"/>
    <n v="109.04255319148936"/>
    <x v="0"/>
    <s v="documentary"/>
  </r>
  <r>
    <x v="0"/>
    <s v="US"/>
    <s v="USD"/>
    <n v="1324381790"/>
    <d v="2011-12-20T11:49:50"/>
    <n v="1321357790"/>
    <x v="242"/>
    <x v="6"/>
    <b v="1"/>
    <n v="202"/>
    <b v="1"/>
    <s v="film &amp; video/documentary"/>
    <n v="113.46153846153845"/>
    <n v="73.019801980198025"/>
    <x v="0"/>
    <s v="documentary"/>
  </r>
  <r>
    <x v="0"/>
    <s v="US"/>
    <s v="USD"/>
    <n v="1393031304"/>
    <d v="2014-02-22T01:08:24"/>
    <n v="1390439304"/>
    <x v="243"/>
    <x v="3"/>
    <b v="1"/>
    <n v="328"/>
    <b v="1"/>
    <s v="film &amp; video/documentary"/>
    <n v="102.592"/>
    <n v="78.195121951219505"/>
    <x v="0"/>
    <s v="documentary"/>
  </r>
  <r>
    <x v="0"/>
    <s v="US"/>
    <s v="USD"/>
    <n v="1268723160"/>
    <d v="2010-03-16T07:06:00"/>
    <n v="1265269559"/>
    <x v="244"/>
    <x v="7"/>
    <b v="1"/>
    <n v="84"/>
    <b v="1"/>
    <s v="film &amp; video/documentary"/>
    <n v="113.75714285714287"/>
    <n v="47.398809523809526"/>
    <x v="0"/>
    <s v="documentary"/>
  </r>
  <r>
    <x v="0"/>
    <s v="US"/>
    <s v="USD"/>
    <n v="1345079785"/>
    <d v="2012-08-16T01:16:25"/>
    <n v="1342487785"/>
    <x v="245"/>
    <x v="5"/>
    <b v="1"/>
    <n v="96"/>
    <b v="1"/>
    <s v="film &amp; video/documentary"/>
    <n v="103.71999999999998"/>
    <n v="54.020833333333336"/>
    <x v="0"/>
    <s v="documentary"/>
  </r>
  <r>
    <x v="0"/>
    <s v="US"/>
    <s v="USD"/>
    <n v="1292665405"/>
    <d v="2010-12-18T09:43:25"/>
    <n v="1288341805"/>
    <x v="246"/>
    <x v="7"/>
    <b v="1"/>
    <n v="223"/>
    <b v="1"/>
    <s v="film &amp; video/documentary"/>
    <n v="305.46000000000004"/>
    <n v="68.488789237668158"/>
    <x v="0"/>
    <s v="documentary"/>
  </r>
  <r>
    <x v="0"/>
    <s v="US"/>
    <s v="USD"/>
    <n v="1287200340"/>
    <d v="2010-10-16T03:39:00"/>
    <n v="1284042614"/>
    <x v="247"/>
    <x v="7"/>
    <b v="1"/>
    <n v="62"/>
    <b v="1"/>
    <s v="film &amp; video/documentary"/>
    <n v="134.1"/>
    <n v="108.14516129032258"/>
    <x v="0"/>
    <s v="documentary"/>
  </r>
  <r>
    <x v="0"/>
    <s v="US"/>
    <s v="USD"/>
    <n v="1325961309"/>
    <d v="2012-01-07T18:35:09"/>
    <n v="1322073309"/>
    <x v="248"/>
    <x v="6"/>
    <b v="1"/>
    <n v="146"/>
    <b v="1"/>
    <s v="film &amp; video/documentary"/>
    <n v="101.33294117647058"/>
    <n v="589.95205479452056"/>
    <x v="0"/>
    <s v="documentary"/>
  </r>
  <r>
    <x v="0"/>
    <s v="US"/>
    <s v="USD"/>
    <n v="1282498800"/>
    <d v="2010-08-22T17:40:00"/>
    <n v="1275603020"/>
    <x v="249"/>
    <x v="7"/>
    <b v="1"/>
    <n v="235"/>
    <b v="1"/>
    <s v="film &amp; video/documentary"/>
    <n v="112.92"/>
    <n v="48.051063829787232"/>
    <x v="0"/>
    <s v="documentary"/>
  </r>
  <r>
    <x v="0"/>
    <s v="US"/>
    <s v="USD"/>
    <n v="1370525691"/>
    <d v="2013-06-06T13:34:51"/>
    <n v="1367933691"/>
    <x v="250"/>
    <x v="4"/>
    <b v="1"/>
    <n v="437"/>
    <b v="1"/>
    <s v="film &amp; video/documentary"/>
    <n v="105.58333333333334"/>
    <n v="72.482837528604122"/>
    <x v="0"/>
    <s v="documentary"/>
  </r>
  <r>
    <x v="0"/>
    <s v="US"/>
    <s v="USD"/>
    <n v="1337194800"/>
    <d v="2012-05-16T19:00:00"/>
    <n v="1334429646"/>
    <x v="251"/>
    <x v="5"/>
    <b v="1"/>
    <n v="77"/>
    <b v="1"/>
    <s v="film &amp; video/documentary"/>
    <n v="125.57142857142858"/>
    <n v="57.077922077922075"/>
    <x v="0"/>
    <s v="documentary"/>
  </r>
  <r>
    <x v="0"/>
    <s v="US"/>
    <s v="USD"/>
    <n v="1275364740"/>
    <d v="2010-06-01T03:59:00"/>
    <n v="1269878058"/>
    <x v="252"/>
    <x v="7"/>
    <b v="1"/>
    <n v="108"/>
    <b v="1"/>
    <s v="film &amp; video/documentary"/>
    <n v="184.56"/>
    <n v="85.444444444444443"/>
    <x v="0"/>
    <s v="documentary"/>
  </r>
  <r>
    <x v="0"/>
    <s v="US"/>
    <s v="USD"/>
    <n v="1329320235"/>
    <d v="2012-02-15T15:37:15"/>
    <n v="1326728235"/>
    <x v="253"/>
    <x v="5"/>
    <b v="1"/>
    <n v="7"/>
    <b v="1"/>
    <s v="film &amp; video/documentary"/>
    <n v="100.73333333333335"/>
    <n v="215.85714285714286"/>
    <x v="0"/>
    <s v="documentary"/>
  </r>
  <r>
    <x v="0"/>
    <s v="US"/>
    <s v="USD"/>
    <n v="1445047200"/>
    <d v="2015-10-17T02:00:00"/>
    <n v="1442443910"/>
    <x v="254"/>
    <x v="0"/>
    <b v="1"/>
    <n v="314"/>
    <b v="1"/>
    <s v="film &amp; video/documentary"/>
    <n v="116.94725"/>
    <n v="89.38643312101911"/>
    <x v="0"/>
    <s v="documentary"/>
  </r>
  <r>
    <x v="0"/>
    <s v="US"/>
    <s v="USD"/>
    <n v="1300275482"/>
    <d v="2011-03-16T11:38:02"/>
    <n v="1297687082"/>
    <x v="255"/>
    <x v="6"/>
    <b v="1"/>
    <n v="188"/>
    <b v="1"/>
    <s v="film &amp; video/documentary"/>
    <n v="106.73325"/>
    <n v="45.418404255319146"/>
    <x v="0"/>
    <s v="documentary"/>
  </r>
  <r>
    <x v="0"/>
    <s v="US"/>
    <s v="USD"/>
    <n v="1363458467"/>
    <d v="2013-03-16T18:27:47"/>
    <n v="1360866467"/>
    <x v="256"/>
    <x v="4"/>
    <b v="1"/>
    <n v="275"/>
    <b v="1"/>
    <s v="film &amp; video/documentary"/>
    <n v="139.1"/>
    <n v="65.756363636363631"/>
    <x v="0"/>
    <s v="documentary"/>
  </r>
  <r>
    <x v="0"/>
    <s v="US"/>
    <s v="USD"/>
    <n v="1463670162"/>
    <d v="2016-05-19T15:02:42"/>
    <n v="1461078162"/>
    <x v="257"/>
    <x v="2"/>
    <b v="1"/>
    <n v="560"/>
    <b v="1"/>
    <s v="film &amp; video/documentary"/>
    <n v="106.72648571428572"/>
    <n v="66.70405357142856"/>
    <x v="0"/>
    <s v="documentary"/>
  </r>
  <r>
    <x v="0"/>
    <s v="US"/>
    <s v="USD"/>
    <n v="1308359666"/>
    <d v="2011-06-18T01:14:26"/>
    <n v="1305767666"/>
    <x v="258"/>
    <x v="6"/>
    <b v="1"/>
    <n v="688"/>
    <b v="1"/>
    <s v="film &amp; video/documentary"/>
    <n v="191.14"/>
    <n v="83.345930232558146"/>
    <x v="0"/>
    <s v="documentary"/>
  </r>
  <r>
    <x v="0"/>
    <s v="US"/>
    <s v="USD"/>
    <n v="1428514969"/>
    <d v="2015-04-08T17:42:49"/>
    <n v="1425922969"/>
    <x v="259"/>
    <x v="0"/>
    <b v="1"/>
    <n v="942"/>
    <b v="1"/>
    <s v="film &amp; video/documentary"/>
    <n v="131.93789333333334"/>
    <n v="105.04609341825902"/>
    <x v="0"/>
    <s v="documentary"/>
  </r>
  <r>
    <x v="0"/>
    <s v="US"/>
    <s v="USD"/>
    <n v="1279360740"/>
    <d v="2010-07-17T09:59:00"/>
    <n v="1275415679"/>
    <x v="260"/>
    <x v="7"/>
    <b v="1"/>
    <n v="88"/>
    <b v="1"/>
    <s v="film &amp; video/documentary"/>
    <n v="106.4"/>
    <n v="120.90909090909091"/>
    <x v="0"/>
    <s v="documentary"/>
  </r>
  <r>
    <x v="0"/>
    <s v="US"/>
    <s v="USD"/>
    <n v="1339080900"/>
    <d v="2012-06-07T14:55:00"/>
    <n v="1334783704"/>
    <x v="261"/>
    <x v="5"/>
    <b v="1"/>
    <n v="220"/>
    <b v="1"/>
    <s v="film &amp; video/documentary"/>
    <n v="107.4"/>
    <n v="97.63636363636364"/>
    <x v="0"/>
    <s v="documentary"/>
  </r>
  <r>
    <x v="0"/>
    <s v="US"/>
    <s v="USD"/>
    <n v="1298699828"/>
    <d v="2011-02-26T05:57:08"/>
    <n v="1294811828"/>
    <x v="262"/>
    <x v="6"/>
    <b v="1"/>
    <n v="145"/>
    <b v="1"/>
    <s v="film &amp; video/documentary"/>
    <n v="240"/>
    <n v="41.379310344827587"/>
    <x v="0"/>
    <s v="documentary"/>
  </r>
  <r>
    <x v="0"/>
    <s v="US"/>
    <s v="USD"/>
    <n v="1348786494"/>
    <d v="2012-09-27T22:54:54"/>
    <n v="1346194494"/>
    <x v="263"/>
    <x v="5"/>
    <b v="1"/>
    <n v="963"/>
    <b v="1"/>
    <s v="film &amp; video/documentary"/>
    <n v="118.08108"/>
    <n v="30.654485981308412"/>
    <x v="0"/>
    <s v="documentary"/>
  </r>
  <r>
    <x v="0"/>
    <s v="US"/>
    <s v="USD"/>
    <n v="1336747995"/>
    <d v="2012-05-11T14:53:15"/>
    <n v="1334155995"/>
    <x v="264"/>
    <x v="5"/>
    <b v="1"/>
    <n v="91"/>
    <b v="1"/>
    <s v="film &amp; video/documentary"/>
    <n v="118.19999999999999"/>
    <n v="64.945054945054949"/>
    <x v="0"/>
    <s v="documentary"/>
  </r>
  <r>
    <x v="0"/>
    <s v="US"/>
    <s v="USD"/>
    <n v="1273522560"/>
    <d v="2010-05-10T20:16:00"/>
    <n v="1269928430"/>
    <x v="265"/>
    <x v="7"/>
    <b v="1"/>
    <n v="58"/>
    <b v="1"/>
    <s v="film &amp; video/documentary"/>
    <n v="111.1"/>
    <n v="95.775862068965523"/>
    <x v="0"/>
    <s v="documentary"/>
  </r>
  <r>
    <x v="0"/>
    <s v="US"/>
    <s v="USD"/>
    <n v="1271994660"/>
    <d v="2010-04-23T03:51:00"/>
    <n v="1264565507"/>
    <x v="266"/>
    <x v="7"/>
    <b v="1"/>
    <n v="36"/>
    <b v="1"/>
    <s v="film &amp; video/documentary"/>
    <n v="145.5"/>
    <n v="40.416666666666664"/>
    <x v="0"/>
    <s v="documentary"/>
  </r>
  <r>
    <x v="0"/>
    <s v="GB"/>
    <s v="GBP"/>
    <n v="1403693499"/>
    <d v="2014-06-25T10:51:39"/>
    <n v="1401101499"/>
    <x v="267"/>
    <x v="3"/>
    <b v="1"/>
    <n v="165"/>
    <b v="1"/>
    <s v="film &amp; video/documentary"/>
    <n v="131.62883248730967"/>
    <n v="78.578424242424248"/>
    <x v="0"/>
    <s v="documentary"/>
  </r>
  <r>
    <x v="0"/>
    <s v="US"/>
    <s v="USD"/>
    <n v="1320640778"/>
    <d v="2011-11-07T04:39:38"/>
    <n v="1316749178"/>
    <x v="268"/>
    <x v="6"/>
    <b v="1"/>
    <n v="111"/>
    <b v="1"/>
    <s v="film &amp; video/documentary"/>
    <n v="111.4"/>
    <n v="50.18018018018018"/>
    <x v="0"/>
    <s v="documentary"/>
  </r>
  <r>
    <x v="0"/>
    <s v="AU"/>
    <s v="AUD"/>
    <n v="1487738622"/>
    <d v="2017-02-22T04:43:42"/>
    <n v="1485146622"/>
    <x v="269"/>
    <x v="1"/>
    <b v="1"/>
    <n v="1596"/>
    <b v="1"/>
    <s v="film &amp; video/documentary"/>
    <n v="147.23376999999999"/>
    <n v="92.251735588972423"/>
    <x v="0"/>
    <s v="documentary"/>
  </r>
  <r>
    <x v="0"/>
    <s v="US"/>
    <s v="USD"/>
    <n v="1306296000"/>
    <d v="2011-05-25T04:00:00"/>
    <n v="1301950070"/>
    <x v="270"/>
    <x v="6"/>
    <b v="1"/>
    <n v="61"/>
    <b v="1"/>
    <s v="film &amp; video/documentary"/>
    <n v="152.60869565217391"/>
    <n v="57.540983606557376"/>
    <x v="0"/>
    <s v="documentary"/>
  </r>
  <r>
    <x v="0"/>
    <s v="US"/>
    <s v="USD"/>
    <n v="1388649600"/>
    <d v="2014-01-02T08:00:00"/>
    <n v="1386123861"/>
    <x v="271"/>
    <x v="4"/>
    <b v="1"/>
    <n v="287"/>
    <b v="1"/>
    <s v="film &amp; video/documentary"/>
    <n v="104.67999999999999"/>
    <n v="109.42160278745645"/>
    <x v="0"/>
    <s v="documentary"/>
  </r>
  <r>
    <x v="0"/>
    <s v="US"/>
    <s v="USD"/>
    <n v="1272480540"/>
    <d v="2010-04-28T18:49:00"/>
    <n v="1267220191"/>
    <x v="272"/>
    <x v="7"/>
    <b v="1"/>
    <n v="65"/>
    <b v="1"/>
    <s v="film &amp; video/documentary"/>
    <n v="177.43366666666668"/>
    <n v="81.892461538461546"/>
    <x v="0"/>
    <s v="documentary"/>
  </r>
  <r>
    <x v="0"/>
    <s v="US"/>
    <s v="USD"/>
    <n v="1309694266"/>
    <d v="2011-07-03T11:57:46"/>
    <n v="1307102266"/>
    <x v="273"/>
    <x v="6"/>
    <b v="1"/>
    <n v="118"/>
    <b v="1"/>
    <s v="film &amp; video/documentary"/>
    <n v="107.7758"/>
    <n v="45.667711864406776"/>
    <x v="0"/>
    <s v="documentary"/>
  </r>
  <r>
    <x v="0"/>
    <s v="US"/>
    <s v="USD"/>
    <n v="1333609140"/>
    <d v="2012-04-05T06:59:00"/>
    <n v="1330638829"/>
    <x v="274"/>
    <x v="5"/>
    <b v="1"/>
    <n v="113"/>
    <b v="1"/>
    <s v="film &amp; video/documentary"/>
    <n v="156"/>
    <n v="55.221238938053098"/>
    <x v="0"/>
    <s v="documentary"/>
  </r>
  <r>
    <x v="0"/>
    <s v="US"/>
    <s v="USD"/>
    <n v="1352511966"/>
    <d v="2012-11-10T01:46:06"/>
    <n v="1349916366"/>
    <x v="275"/>
    <x v="5"/>
    <b v="1"/>
    <n v="332"/>
    <b v="1"/>
    <s v="film &amp; video/documentary"/>
    <n v="108.395"/>
    <n v="65.298192771084331"/>
    <x v="0"/>
    <s v="documentary"/>
  </r>
  <r>
    <x v="0"/>
    <s v="US"/>
    <s v="USD"/>
    <n v="1335574674"/>
    <d v="2012-04-28T00:57:54"/>
    <n v="1330394274"/>
    <x v="276"/>
    <x v="5"/>
    <b v="1"/>
    <n v="62"/>
    <b v="1"/>
    <s v="film &amp; video/documentary"/>
    <n v="147.6"/>
    <n v="95.225806451612897"/>
    <x v="0"/>
    <s v="documentary"/>
  </r>
  <r>
    <x v="0"/>
    <s v="US"/>
    <s v="USD"/>
    <n v="1432416219"/>
    <d v="2015-05-23T21:23:39"/>
    <n v="1429824219"/>
    <x v="277"/>
    <x v="0"/>
    <b v="1"/>
    <n v="951"/>
    <b v="1"/>
    <s v="film &amp; video/documentary"/>
    <n v="110.38153846153847"/>
    <n v="75.444794952681391"/>
    <x v="0"/>
    <s v="documentary"/>
  </r>
  <r>
    <x v="0"/>
    <s v="US"/>
    <s v="USD"/>
    <n v="1350003539"/>
    <d v="2012-10-12T00:58:59"/>
    <n v="1347411539"/>
    <x v="278"/>
    <x v="5"/>
    <b v="1"/>
    <n v="415"/>
    <b v="1"/>
    <s v="film &amp; video/documentary"/>
    <n v="150.34814814814814"/>
    <n v="97.816867469879512"/>
    <x v="0"/>
    <s v="documentary"/>
  </r>
  <r>
    <x v="0"/>
    <s v="US"/>
    <s v="USD"/>
    <n v="1488160860"/>
    <d v="2017-02-27T02:01:00"/>
    <n v="1485237096"/>
    <x v="279"/>
    <x v="1"/>
    <b v="1"/>
    <n v="305"/>
    <b v="1"/>
    <s v="film &amp; video/documentary"/>
    <n v="157.31829411764707"/>
    <n v="87.685606557377056"/>
    <x v="0"/>
    <s v="documentary"/>
  </r>
  <r>
    <x v="0"/>
    <s v="US"/>
    <s v="USD"/>
    <n v="1401459035"/>
    <d v="2014-05-30T14:10:35"/>
    <n v="1397571035"/>
    <x v="280"/>
    <x v="3"/>
    <b v="1"/>
    <n v="2139"/>
    <b v="1"/>
    <s v="film &amp; video/documentary"/>
    <n v="156.14400000000001"/>
    <n v="54.748948106591868"/>
    <x v="0"/>
    <s v="documentary"/>
  </r>
  <r>
    <x v="0"/>
    <s v="US"/>
    <s v="USD"/>
    <n v="1249932360"/>
    <d v="2009-08-10T19:26:00"/>
    <n v="1242532513"/>
    <x v="281"/>
    <x v="8"/>
    <b v="1"/>
    <n v="79"/>
    <b v="1"/>
    <s v="film &amp; video/documentary"/>
    <n v="120.58763636363636"/>
    <n v="83.953417721518989"/>
    <x v="0"/>
    <s v="documentary"/>
  </r>
  <r>
    <x v="0"/>
    <s v="US"/>
    <s v="USD"/>
    <n v="1266876000"/>
    <d v="2010-02-22T22:00:00"/>
    <n v="1263679492"/>
    <x v="282"/>
    <x v="7"/>
    <b v="1"/>
    <n v="179"/>
    <b v="1"/>
    <s v="film &amp; video/documentary"/>
    <n v="101.18888888888888"/>
    <n v="254.38547486033519"/>
    <x v="0"/>
    <s v="documentary"/>
  </r>
  <r>
    <x v="0"/>
    <s v="US"/>
    <s v="USD"/>
    <n v="1306904340"/>
    <d v="2011-06-01T04:59:00"/>
    <n v="1305219744"/>
    <x v="283"/>
    <x v="6"/>
    <b v="1"/>
    <n v="202"/>
    <b v="1"/>
    <s v="film &amp; video/documentary"/>
    <n v="114.27249999999999"/>
    <n v="101.8269801980198"/>
    <x v="0"/>
    <s v="documentary"/>
  </r>
  <r>
    <x v="0"/>
    <s v="US"/>
    <s v="USD"/>
    <n v="1327167780"/>
    <d v="2012-01-21T17:43:00"/>
    <n v="1325007780"/>
    <x v="284"/>
    <x v="6"/>
    <b v="1"/>
    <n v="760"/>
    <b v="1"/>
    <s v="film &amp; video/documentary"/>
    <n v="104.62615"/>
    <n v="55.066394736842106"/>
    <x v="0"/>
    <s v="documentary"/>
  </r>
  <r>
    <x v="0"/>
    <s v="US"/>
    <s v="USD"/>
    <n v="1379614128"/>
    <d v="2013-09-19T18:08:48"/>
    <n v="1377022128"/>
    <x v="285"/>
    <x v="4"/>
    <b v="1"/>
    <n v="563"/>
    <b v="1"/>
    <s v="film &amp; video/documentary"/>
    <n v="228.82507142857142"/>
    <n v="56.901438721136763"/>
    <x v="0"/>
    <s v="documentary"/>
  </r>
  <r>
    <x v="0"/>
    <s v="US"/>
    <s v="USD"/>
    <n v="1364236524"/>
    <d v="2013-03-25T18:35:24"/>
    <n v="1360352124"/>
    <x v="286"/>
    <x v="4"/>
    <b v="1"/>
    <n v="135"/>
    <b v="1"/>
    <s v="film &amp; video/documentary"/>
    <n v="109.15333333333332"/>
    <n v="121.28148148148148"/>
    <x v="0"/>
    <s v="documentary"/>
  </r>
  <r>
    <x v="0"/>
    <s v="US"/>
    <s v="USD"/>
    <n v="1351828800"/>
    <d v="2012-11-02T04:00:00"/>
    <n v="1349160018"/>
    <x v="287"/>
    <x v="5"/>
    <b v="1"/>
    <n v="290"/>
    <b v="1"/>
    <s v="film &amp; video/documentary"/>
    <n v="176.29999999999998"/>
    <n v="91.189655172413794"/>
    <x v="0"/>
    <s v="documentary"/>
  </r>
  <r>
    <x v="0"/>
    <s v="US"/>
    <s v="USD"/>
    <n v="1340683393"/>
    <d v="2012-06-26T04:03:13"/>
    <n v="1337659393"/>
    <x v="288"/>
    <x v="5"/>
    <b v="1"/>
    <n v="447"/>
    <b v="1"/>
    <s v="film &amp; video/documentary"/>
    <n v="103.21061999999999"/>
    <n v="115.44812080536913"/>
    <x v="0"/>
    <s v="documentary"/>
  </r>
  <r>
    <x v="0"/>
    <s v="GB"/>
    <s v="GBP"/>
    <n v="1383389834"/>
    <d v="2013-11-02T10:57:14"/>
    <n v="1380797834"/>
    <x v="289"/>
    <x v="4"/>
    <b v="1"/>
    <n v="232"/>
    <b v="1"/>
    <s v="film &amp; video/documentary"/>
    <n v="104.82000000000001"/>
    <n v="67.771551724137936"/>
    <x v="0"/>
    <s v="documentary"/>
  </r>
  <r>
    <x v="0"/>
    <s v="US"/>
    <s v="USD"/>
    <n v="1296633540"/>
    <d v="2011-02-02T07:59:00"/>
    <n v="1292316697"/>
    <x v="290"/>
    <x v="7"/>
    <b v="1"/>
    <n v="168"/>
    <b v="1"/>
    <s v="film &amp; video/documentary"/>
    <n v="106.68444444444445"/>
    <n v="28.576190476190476"/>
    <x v="0"/>
    <s v="documentary"/>
  </r>
  <r>
    <x v="0"/>
    <s v="US"/>
    <s v="USD"/>
    <n v="1367366460"/>
    <d v="2013-05-01T00:01:00"/>
    <n v="1365791246"/>
    <x v="291"/>
    <x v="4"/>
    <b v="1"/>
    <n v="128"/>
    <b v="1"/>
    <s v="film &amp; video/documentary"/>
    <n v="120.02"/>
    <n v="46.8828125"/>
    <x v="0"/>
    <s v="documentary"/>
  </r>
  <r>
    <x v="0"/>
    <s v="US"/>
    <s v="USD"/>
    <n v="1319860740"/>
    <d v="2011-10-29T03:59:00"/>
    <n v="1317064599"/>
    <x v="292"/>
    <x v="6"/>
    <b v="1"/>
    <n v="493"/>
    <b v="1"/>
    <s v="film &amp; video/documentary"/>
    <n v="101.50693333333334"/>
    <n v="154.42231237322514"/>
    <x v="0"/>
    <s v="documentary"/>
  </r>
  <r>
    <x v="0"/>
    <s v="US"/>
    <s v="USD"/>
    <n v="1398009714"/>
    <d v="2014-04-20T16:01:54"/>
    <n v="1395417714"/>
    <x v="293"/>
    <x v="3"/>
    <b v="1"/>
    <n v="131"/>
    <b v="1"/>
    <s v="film &amp; video/documentary"/>
    <n v="101.38461538461539"/>
    <n v="201.22137404580153"/>
    <x v="0"/>
    <s v="documentary"/>
  </r>
  <r>
    <x v="0"/>
    <s v="US"/>
    <s v="USD"/>
    <n v="1279555200"/>
    <d v="2010-07-19T16:00:00"/>
    <n v="1276480894"/>
    <x v="294"/>
    <x v="7"/>
    <b v="1"/>
    <n v="50"/>
    <b v="1"/>
    <s v="film &amp; video/documentary"/>
    <n v="100"/>
    <n v="100"/>
    <x v="0"/>
    <s v="documentary"/>
  </r>
  <r>
    <x v="0"/>
    <s v="US"/>
    <s v="USD"/>
    <n v="1383264000"/>
    <d v="2013-11-01T00:00:00"/>
    <n v="1378080409"/>
    <x v="295"/>
    <x v="4"/>
    <b v="1"/>
    <n v="665"/>
    <b v="1"/>
    <s v="film &amp; video/documentary"/>
    <n v="133.10911999999999"/>
    <n v="100.08204511278196"/>
    <x v="0"/>
    <s v="documentary"/>
  </r>
  <r>
    <x v="0"/>
    <s v="US"/>
    <s v="USD"/>
    <n v="1347017083"/>
    <d v="2012-09-07T11:24:43"/>
    <n v="1344857083"/>
    <x v="296"/>
    <x v="5"/>
    <b v="1"/>
    <n v="129"/>
    <b v="1"/>
    <s v="film &amp; video/documentary"/>
    <n v="118.72620000000001"/>
    <n v="230.08953488372092"/>
    <x v="0"/>
    <s v="documentary"/>
  </r>
  <r>
    <x v="0"/>
    <s v="US"/>
    <s v="USD"/>
    <n v="1430452740"/>
    <d v="2015-05-01T03:59:00"/>
    <n v="1427390901"/>
    <x v="297"/>
    <x v="0"/>
    <b v="1"/>
    <n v="142"/>
    <b v="1"/>
    <s v="film &amp; video/documentary"/>
    <n v="100.64"/>
    <n v="141.74647887323943"/>
    <x v="0"/>
    <s v="documentary"/>
  </r>
  <r>
    <x v="0"/>
    <s v="US"/>
    <s v="USD"/>
    <n v="1399669200"/>
    <d v="2014-05-09T21:00:00"/>
    <n v="1394536048"/>
    <x v="298"/>
    <x v="3"/>
    <b v="1"/>
    <n v="2436"/>
    <b v="1"/>
    <s v="film &amp; video/documentary"/>
    <n v="108.93241269841269"/>
    <n v="56.344351395730705"/>
    <x v="0"/>
    <s v="documentary"/>
  </r>
  <r>
    <x v="0"/>
    <s v="US"/>
    <s v="USD"/>
    <n v="1289975060"/>
    <d v="2010-11-17T06:24:20"/>
    <n v="1287379460"/>
    <x v="299"/>
    <x v="7"/>
    <b v="1"/>
    <n v="244"/>
    <b v="1"/>
    <s v="film &amp; video/documentary"/>
    <n v="178.95250000000001"/>
    <n v="73.341188524590166"/>
    <x v="0"/>
    <s v="documentary"/>
  </r>
  <r>
    <x v="0"/>
    <s v="US"/>
    <s v="USD"/>
    <n v="1303686138"/>
    <d v="2011-04-24T23:02:18"/>
    <n v="1301007738"/>
    <x v="300"/>
    <x v="6"/>
    <b v="1"/>
    <n v="298"/>
    <b v="1"/>
    <s v="film &amp; video/documentary"/>
    <n v="101.72264"/>
    <n v="85.337785234899329"/>
    <x v="0"/>
    <s v="documentary"/>
  </r>
  <r>
    <x v="0"/>
    <s v="US"/>
    <s v="USD"/>
    <n v="1363711335"/>
    <d v="2013-03-19T16:42:15"/>
    <n v="1360258935"/>
    <x v="301"/>
    <x v="4"/>
    <b v="1"/>
    <n v="251"/>
    <b v="1"/>
    <s v="film &amp; video/documentary"/>
    <n v="118.73499999999999"/>
    <n v="61.496215139442228"/>
    <x v="0"/>
    <s v="documentary"/>
  </r>
  <r>
    <x v="0"/>
    <s v="US"/>
    <s v="USD"/>
    <n v="1330115638"/>
    <d v="2012-02-24T20:33:58"/>
    <n v="1327523638"/>
    <x v="302"/>
    <x v="5"/>
    <b v="1"/>
    <n v="108"/>
    <b v="1"/>
    <s v="film &amp; video/documentary"/>
    <n v="100.46"/>
    <n v="93.018518518518519"/>
    <x v="0"/>
    <s v="documentary"/>
  </r>
  <r>
    <x v="0"/>
    <s v="US"/>
    <s v="USD"/>
    <n v="1338601346"/>
    <d v="2012-06-02T01:42:26"/>
    <n v="1336009346"/>
    <x v="303"/>
    <x v="5"/>
    <b v="1"/>
    <n v="82"/>
    <b v="1"/>
    <s v="film &amp; video/documentary"/>
    <n v="137.46666666666667"/>
    <n v="50.292682926829265"/>
    <x v="0"/>
    <s v="documentary"/>
  </r>
  <r>
    <x v="0"/>
    <s v="US"/>
    <s v="USD"/>
    <n v="1346464800"/>
    <d v="2012-09-01T02:00:00"/>
    <n v="1343096197"/>
    <x v="304"/>
    <x v="5"/>
    <b v="1"/>
    <n v="74"/>
    <b v="1"/>
    <s v="film &amp; video/documentary"/>
    <n v="231.64705882352939"/>
    <n v="106.43243243243244"/>
    <x v="0"/>
    <s v="documentary"/>
  </r>
  <r>
    <x v="0"/>
    <s v="US"/>
    <s v="USD"/>
    <n v="1331392049"/>
    <d v="2012-03-10T15:07:29"/>
    <n v="1328800049"/>
    <x v="305"/>
    <x v="5"/>
    <b v="1"/>
    <n v="189"/>
    <b v="1"/>
    <s v="film &amp; video/documentary"/>
    <n v="130.33333333333331"/>
    <n v="51.719576719576722"/>
    <x v="0"/>
    <s v="documentary"/>
  </r>
  <r>
    <x v="0"/>
    <s v="US"/>
    <s v="USD"/>
    <n v="1363806333"/>
    <d v="2013-03-20T19:05:33"/>
    <n v="1362081933"/>
    <x v="306"/>
    <x v="4"/>
    <b v="1"/>
    <n v="80"/>
    <b v="1"/>
    <s v="film &amp; video/documentary"/>
    <n v="292.89999999999998"/>
    <n v="36.612499999999997"/>
    <x v="0"/>
    <s v="documentary"/>
  </r>
  <r>
    <x v="0"/>
    <s v="US"/>
    <s v="USD"/>
    <n v="1360276801"/>
    <d v="2013-02-07T22:40:01"/>
    <n v="1357684801"/>
    <x v="307"/>
    <x v="4"/>
    <b v="1"/>
    <n v="576"/>
    <b v="1"/>
    <s v="film &amp; video/documentary"/>
    <n v="111.31818181818183"/>
    <n v="42.517361111111114"/>
    <x v="0"/>
    <s v="documentary"/>
  </r>
  <r>
    <x v="0"/>
    <s v="US"/>
    <s v="USD"/>
    <n v="1299775210"/>
    <d v="2011-03-10T16:40:10"/>
    <n v="1295887210"/>
    <x v="308"/>
    <x v="6"/>
    <b v="1"/>
    <n v="202"/>
    <b v="1"/>
    <s v="film &amp; video/documentary"/>
    <n v="105.56666666666668"/>
    <n v="62.712871287128714"/>
    <x v="0"/>
    <s v="documentary"/>
  </r>
  <r>
    <x v="0"/>
    <s v="US"/>
    <s v="USD"/>
    <n v="1346695334"/>
    <d v="2012-09-03T18:02:14"/>
    <n v="1344880934"/>
    <x v="309"/>
    <x v="5"/>
    <b v="1"/>
    <n v="238"/>
    <b v="1"/>
    <s v="film &amp; video/documentary"/>
    <n v="118.94444444444446"/>
    <n v="89.957983193277315"/>
    <x v="0"/>
    <s v="documentary"/>
  </r>
  <r>
    <x v="0"/>
    <s v="US"/>
    <s v="USD"/>
    <n v="1319076000"/>
    <d v="2011-10-20T02:00:00"/>
    <n v="1317788623"/>
    <x v="310"/>
    <x v="6"/>
    <b v="1"/>
    <n v="36"/>
    <b v="1"/>
    <s v="film &amp; video/documentary"/>
    <n v="104.129"/>
    <n v="28.924722222222222"/>
    <x v="0"/>
    <s v="documentary"/>
  </r>
  <r>
    <x v="0"/>
    <s v="US"/>
    <s v="USD"/>
    <n v="1325404740"/>
    <d v="2012-01-01T07:59:00"/>
    <n v="1321852592"/>
    <x v="311"/>
    <x v="6"/>
    <b v="1"/>
    <n v="150"/>
    <b v="1"/>
    <s v="film &amp; video/documentary"/>
    <n v="104.10165000000001"/>
    <n v="138.8022"/>
    <x v="0"/>
    <s v="documentary"/>
  </r>
  <r>
    <x v="0"/>
    <s v="US"/>
    <s v="USD"/>
    <n v="1365973432"/>
    <d v="2013-04-14T21:03:52"/>
    <n v="1363381432"/>
    <x v="312"/>
    <x v="4"/>
    <b v="1"/>
    <n v="146"/>
    <b v="1"/>
    <s v="film &amp; video/documentary"/>
    <n v="111.87499999999999"/>
    <n v="61.301369863013697"/>
    <x v="0"/>
    <s v="documentary"/>
  </r>
  <r>
    <x v="0"/>
    <s v="US"/>
    <s v="USD"/>
    <n v="1281542340"/>
    <d v="2010-08-11T15:59:00"/>
    <n v="1277702894"/>
    <x v="313"/>
    <x v="7"/>
    <b v="1"/>
    <n v="222"/>
    <b v="1"/>
    <s v="film &amp; video/documentary"/>
    <n v="104.73529411764706"/>
    <n v="80.202702702702709"/>
    <x v="0"/>
    <s v="documentary"/>
  </r>
  <r>
    <x v="0"/>
    <s v="US"/>
    <s v="USD"/>
    <n v="1362167988"/>
    <d v="2013-03-01T19:59:48"/>
    <n v="1359575988"/>
    <x v="314"/>
    <x v="4"/>
    <b v="1"/>
    <n v="120"/>
    <b v="1"/>
    <s v="film &amp; video/documentary"/>
    <n v="385.15000000000003"/>
    <n v="32.095833333333331"/>
    <x v="0"/>
    <s v="documentary"/>
  </r>
  <r>
    <x v="0"/>
    <s v="US"/>
    <s v="USD"/>
    <n v="1345660334"/>
    <d v="2012-08-22T18:32:14"/>
    <n v="1343068334"/>
    <x v="315"/>
    <x v="5"/>
    <b v="1"/>
    <n v="126"/>
    <b v="1"/>
    <s v="film &amp; video/documentary"/>
    <n v="101.248"/>
    <n v="200.88888888888889"/>
    <x v="0"/>
    <s v="documentary"/>
  </r>
  <r>
    <x v="0"/>
    <s v="CA"/>
    <s v="CAD"/>
    <n v="1418273940"/>
    <d v="2014-12-11T04:59:00"/>
    <n v="1415398197"/>
    <x v="316"/>
    <x v="3"/>
    <b v="1"/>
    <n v="158"/>
    <b v="1"/>
    <s v="film &amp; video/documentary"/>
    <n v="113.77333333333333"/>
    <n v="108.01265822784811"/>
    <x v="0"/>
    <s v="documentary"/>
  </r>
  <r>
    <x v="0"/>
    <s v="US"/>
    <s v="USD"/>
    <n v="1386778483"/>
    <d v="2013-12-11T16:14:43"/>
    <n v="1384186483"/>
    <x v="317"/>
    <x v="4"/>
    <b v="1"/>
    <n v="316"/>
    <b v="1"/>
    <s v="film &amp; video/documentary"/>
    <n v="100.80333333333333"/>
    <n v="95.699367088607602"/>
    <x v="0"/>
    <s v="documentary"/>
  </r>
  <r>
    <x v="0"/>
    <s v="US"/>
    <s v="USD"/>
    <n v="1364342151"/>
    <d v="2013-03-26T23:55:51"/>
    <n v="1361753751"/>
    <x v="318"/>
    <x v="4"/>
    <b v="1"/>
    <n v="284"/>
    <b v="1"/>
    <s v="film &amp; video/documentary"/>
    <n v="283.32"/>
    <n v="49.880281690140848"/>
    <x v="0"/>
    <s v="documentary"/>
  </r>
  <r>
    <x v="0"/>
    <s v="US"/>
    <s v="USD"/>
    <n v="1265097540"/>
    <d v="2010-02-02T07:59:00"/>
    <n v="1257538029"/>
    <x v="319"/>
    <x v="8"/>
    <b v="1"/>
    <n v="51"/>
    <b v="1"/>
    <s v="film &amp; video/documentary"/>
    <n v="112.68"/>
    <n v="110.47058823529412"/>
    <x v="0"/>
    <s v="documentary"/>
  </r>
  <r>
    <x v="0"/>
    <s v="GB"/>
    <s v="GBP"/>
    <n v="1450825200"/>
    <d v="2015-12-22T23:00:00"/>
    <n v="1448284433"/>
    <x v="320"/>
    <x v="0"/>
    <b v="1"/>
    <n v="158"/>
    <b v="1"/>
    <s v="film &amp; video/documentary"/>
    <n v="106.58000000000001"/>
    <n v="134.91139240506328"/>
    <x v="0"/>
    <s v="documentary"/>
  </r>
  <r>
    <x v="0"/>
    <s v="DE"/>
    <s v="EUR"/>
    <n v="1478605386"/>
    <d v="2016-11-08T11:43:06"/>
    <n v="1475577786"/>
    <x v="321"/>
    <x v="2"/>
    <b v="1"/>
    <n v="337"/>
    <b v="1"/>
    <s v="film &amp; video/documentary"/>
    <n v="102.66285714285715"/>
    <n v="106.62314540059347"/>
    <x v="0"/>
    <s v="documentary"/>
  </r>
  <r>
    <x v="0"/>
    <s v="US"/>
    <s v="USD"/>
    <n v="1463146848"/>
    <d v="2016-05-13T13:40:48"/>
    <n v="1460554848"/>
    <x v="322"/>
    <x v="2"/>
    <b v="1"/>
    <n v="186"/>
    <b v="1"/>
    <s v="film &amp; video/documentary"/>
    <n v="107.91200000000001"/>
    <n v="145.04301075268816"/>
    <x v="0"/>
    <s v="documentary"/>
  </r>
  <r>
    <x v="0"/>
    <s v="US"/>
    <s v="USD"/>
    <n v="1482307140"/>
    <d v="2016-12-21T07:59:00"/>
    <n v="1479886966"/>
    <x v="323"/>
    <x v="2"/>
    <b v="1"/>
    <n v="58"/>
    <b v="1"/>
    <s v="film &amp; video/documentary"/>
    <n v="123.07407407407408"/>
    <n v="114.58620689655173"/>
    <x v="0"/>
    <s v="documentary"/>
  </r>
  <r>
    <x v="0"/>
    <s v="US"/>
    <s v="USD"/>
    <n v="1438441308"/>
    <d v="2015-08-01T15:01:48"/>
    <n v="1435590108"/>
    <x v="324"/>
    <x v="0"/>
    <b v="1"/>
    <n v="82"/>
    <b v="1"/>
    <s v="film &amp; video/documentary"/>
    <n v="101.6"/>
    <n v="105.3170731707317"/>
    <x v="0"/>
    <s v="documentary"/>
  </r>
  <r>
    <x v="0"/>
    <s v="US"/>
    <s v="USD"/>
    <n v="1482208233"/>
    <d v="2016-12-20T04:30:33"/>
    <n v="1479184233"/>
    <x v="325"/>
    <x v="2"/>
    <b v="1"/>
    <n v="736"/>
    <b v="1"/>
    <s v="film &amp; video/documentary"/>
    <n v="104.396"/>
    <n v="70.921195652173907"/>
    <x v="0"/>
    <s v="documentary"/>
  </r>
  <r>
    <x v="0"/>
    <s v="US"/>
    <s v="USD"/>
    <n v="1489532220"/>
    <d v="2017-03-14T22:57:00"/>
    <n v="1486625606"/>
    <x v="326"/>
    <x v="1"/>
    <b v="1"/>
    <n v="1151"/>
    <b v="1"/>
    <s v="film &amp; video/documentary"/>
    <n v="112.92973333333333"/>
    <n v="147.17167680278018"/>
    <x v="0"/>
    <s v="documentary"/>
  </r>
  <r>
    <x v="0"/>
    <s v="US"/>
    <s v="USD"/>
    <n v="1427011200"/>
    <d v="2015-03-22T08:00:00"/>
    <n v="1424669929"/>
    <x v="327"/>
    <x v="0"/>
    <b v="1"/>
    <n v="34"/>
    <b v="1"/>
    <s v="film &amp; video/documentary"/>
    <n v="136.4"/>
    <n v="160.47058823529412"/>
    <x v="0"/>
    <s v="documentary"/>
  </r>
  <r>
    <x v="0"/>
    <s v="US"/>
    <s v="USD"/>
    <n v="1446350400"/>
    <d v="2015-11-01T04:00:00"/>
    <n v="1443739388"/>
    <x v="328"/>
    <x v="0"/>
    <b v="1"/>
    <n v="498"/>
    <b v="1"/>
    <s v="film &amp; video/documentary"/>
    <n v="103.61439999999999"/>
    <n v="156.04578313253012"/>
    <x v="0"/>
    <s v="documentary"/>
  </r>
  <r>
    <x v="0"/>
    <s v="US"/>
    <s v="USD"/>
    <n v="1446868800"/>
    <d v="2015-11-07T04:00:00"/>
    <n v="1444821127"/>
    <x v="329"/>
    <x v="0"/>
    <b v="1"/>
    <n v="167"/>
    <b v="1"/>
    <s v="film &amp; video/documentary"/>
    <n v="105.5"/>
    <n v="63.17365269461078"/>
    <x v="0"/>
    <s v="documentary"/>
  </r>
  <r>
    <x v="0"/>
    <s v="US"/>
    <s v="USD"/>
    <n v="1368763140"/>
    <d v="2013-05-17T03:59:00"/>
    <n v="1366028563"/>
    <x v="330"/>
    <x v="4"/>
    <b v="1"/>
    <n v="340"/>
    <b v="1"/>
    <s v="film &amp; video/documentary"/>
    <n v="101.82857142857142"/>
    <n v="104.82352941176471"/>
    <x v="0"/>
    <s v="documentary"/>
  </r>
  <r>
    <x v="0"/>
    <s v="US"/>
    <s v="USD"/>
    <n v="1466171834"/>
    <d v="2016-06-17T13:57:14"/>
    <n v="1463493434"/>
    <x v="331"/>
    <x v="2"/>
    <b v="1"/>
    <n v="438"/>
    <b v="1"/>
    <s v="film &amp; video/documentary"/>
    <n v="106.60499999999999"/>
    <n v="97.356164383561648"/>
    <x v="0"/>
    <s v="documentary"/>
  </r>
  <r>
    <x v="0"/>
    <s v="US"/>
    <s v="USD"/>
    <n v="1446019200"/>
    <d v="2015-10-28T08:00:00"/>
    <n v="1442420377"/>
    <x v="332"/>
    <x v="0"/>
    <b v="1"/>
    <n v="555"/>
    <b v="1"/>
    <s v="film &amp; video/documentary"/>
    <n v="113.015"/>
    <n v="203.63063063063063"/>
    <x v="0"/>
    <s v="documentary"/>
  </r>
  <r>
    <x v="0"/>
    <s v="US"/>
    <s v="USD"/>
    <n v="1460038591"/>
    <d v="2016-04-07T14:16:31"/>
    <n v="1457450191"/>
    <x v="333"/>
    <x v="2"/>
    <b v="1"/>
    <n v="266"/>
    <b v="1"/>
    <s v="film &amp; video/documentary"/>
    <n v="125.22750000000001"/>
    <n v="188.31203007518798"/>
    <x v="0"/>
    <s v="documentary"/>
  </r>
  <r>
    <x v="0"/>
    <s v="US"/>
    <s v="USD"/>
    <n v="1431716400"/>
    <d v="2015-05-15T19:00:00"/>
    <n v="1428423757"/>
    <x v="334"/>
    <x v="0"/>
    <b v="1"/>
    <n v="69"/>
    <b v="1"/>
    <s v="film &amp; video/documentary"/>
    <n v="101.19"/>
    <n v="146.65217391304347"/>
    <x v="0"/>
    <s v="documentary"/>
  </r>
  <r>
    <x v="0"/>
    <s v="US"/>
    <s v="USD"/>
    <n v="1431122400"/>
    <d v="2015-05-08T22:00:00"/>
    <n v="1428428515"/>
    <x v="335"/>
    <x v="0"/>
    <b v="1"/>
    <n v="80"/>
    <b v="1"/>
    <s v="film &amp; video/documentary"/>
    <n v="102.76470588235294"/>
    <n v="109.1875"/>
    <x v="0"/>
    <s v="documentary"/>
  </r>
  <r>
    <x v="0"/>
    <s v="US"/>
    <s v="USD"/>
    <n v="1447427918"/>
    <d v="2015-11-13T15:18:38"/>
    <n v="1444832318"/>
    <x v="336"/>
    <x v="0"/>
    <b v="1"/>
    <n v="493"/>
    <b v="1"/>
    <s v="film &amp; video/documentary"/>
    <n v="116.83911999999998"/>
    <n v="59.249046653144013"/>
    <x v="0"/>
    <s v="documentary"/>
  </r>
  <r>
    <x v="0"/>
    <s v="US"/>
    <s v="USD"/>
    <n v="1426298708"/>
    <d v="2015-03-14T02:05:08"/>
    <n v="1423710308"/>
    <x v="337"/>
    <x v="0"/>
    <b v="1"/>
    <n v="31"/>
    <b v="1"/>
    <s v="film &amp; video/documentary"/>
    <n v="101.16833333333335"/>
    <n v="97.904838709677421"/>
    <x v="0"/>
    <s v="documentary"/>
  </r>
  <r>
    <x v="0"/>
    <s v="US"/>
    <s v="USD"/>
    <n v="1472864400"/>
    <d v="2016-09-03T01:00:00"/>
    <n v="1468001290"/>
    <x v="338"/>
    <x v="2"/>
    <b v="1"/>
    <n v="236"/>
    <b v="1"/>
    <s v="film &amp; video/documentary"/>
    <n v="110.13360000000002"/>
    <n v="70.000169491525426"/>
    <x v="0"/>
    <s v="documentary"/>
  </r>
  <r>
    <x v="0"/>
    <s v="US"/>
    <s v="USD"/>
    <n v="1430331268"/>
    <d v="2015-04-29T18:14:28"/>
    <n v="1427739268"/>
    <x v="339"/>
    <x v="0"/>
    <b v="1"/>
    <n v="89"/>
    <b v="1"/>
    <s v="film &amp; video/documentary"/>
    <n v="108.08333333333333"/>
    <n v="72.865168539325836"/>
    <x v="0"/>
    <s v="documentary"/>
  </r>
  <r>
    <x v="0"/>
    <s v="US"/>
    <s v="USD"/>
    <n v="1489006800"/>
    <d v="2017-03-08T21:00:00"/>
    <n v="1486397007"/>
    <x v="340"/>
    <x v="1"/>
    <b v="1"/>
    <n v="299"/>
    <b v="1"/>
    <s v="film &amp; video/documentary"/>
    <n v="125.02285714285715"/>
    <n v="146.34782608695653"/>
    <x v="0"/>
    <s v="documentary"/>
  </r>
  <r>
    <x v="0"/>
    <s v="US"/>
    <s v="USD"/>
    <n v="1412135940"/>
    <d v="2014-10-01T03:59:00"/>
    <n v="1410555998"/>
    <x v="341"/>
    <x v="3"/>
    <b v="1"/>
    <n v="55"/>
    <b v="1"/>
    <s v="film &amp; video/documentary"/>
    <n v="106.71428571428572"/>
    <n v="67.909090909090907"/>
    <x v="0"/>
    <s v="documentary"/>
  </r>
  <r>
    <x v="0"/>
    <s v="US"/>
    <s v="USD"/>
    <n v="1461955465"/>
    <d v="2016-04-29T18:44:25"/>
    <n v="1459363465"/>
    <x v="342"/>
    <x v="2"/>
    <b v="1"/>
    <n v="325"/>
    <b v="1"/>
    <s v="film &amp; video/documentary"/>
    <n v="100.36639999999998"/>
    <n v="169.85083076923075"/>
    <x v="0"/>
    <s v="documentary"/>
  </r>
  <r>
    <x v="0"/>
    <s v="US"/>
    <s v="USD"/>
    <n v="1415934000"/>
    <d v="2014-11-14T03:00:00"/>
    <n v="1413308545"/>
    <x v="343"/>
    <x v="3"/>
    <b v="1"/>
    <n v="524"/>
    <b v="1"/>
    <s v="film &amp; video/documentary"/>
    <n v="102.02863333333335"/>
    <n v="58.413339694656486"/>
    <x v="0"/>
    <s v="documentary"/>
  </r>
  <r>
    <x v="0"/>
    <s v="US"/>
    <s v="USD"/>
    <n v="1433125200"/>
    <d v="2015-06-01T02:20:00"/>
    <n v="1429312694"/>
    <x v="344"/>
    <x v="0"/>
    <b v="1"/>
    <n v="285"/>
    <b v="1"/>
    <s v="film &amp; video/documentary"/>
    <n v="102.08358208955224"/>
    <n v="119.99298245614035"/>
    <x v="0"/>
    <s v="documentary"/>
  </r>
  <r>
    <x v="0"/>
    <s v="US"/>
    <s v="USD"/>
    <n v="1432161590"/>
    <d v="2015-05-20T22:39:50"/>
    <n v="1429569590"/>
    <x v="345"/>
    <x v="0"/>
    <b v="1"/>
    <n v="179"/>
    <b v="1"/>
    <s v="film &amp; video/documentary"/>
    <n v="123.27586206896552"/>
    <n v="99.860335195530723"/>
    <x v="0"/>
    <s v="documentary"/>
  </r>
  <r>
    <x v="0"/>
    <s v="US"/>
    <s v="USD"/>
    <n v="1444824021"/>
    <d v="2015-10-14T12:00:21"/>
    <n v="1442232021"/>
    <x v="346"/>
    <x v="0"/>
    <b v="1"/>
    <n v="188"/>
    <b v="1"/>
    <s v="film &amp; video/documentary"/>
    <n v="170.28880000000001"/>
    <n v="90.579148936170213"/>
    <x v="0"/>
    <s v="documentary"/>
  </r>
  <r>
    <x v="0"/>
    <s v="US"/>
    <s v="USD"/>
    <n v="1447505609"/>
    <d v="2015-11-14T12:53:29"/>
    <n v="1444910009"/>
    <x v="347"/>
    <x v="0"/>
    <b v="1"/>
    <n v="379"/>
    <b v="1"/>
    <s v="film &amp; video/documentary"/>
    <n v="111.59049999999999"/>
    <n v="117.77361477572559"/>
    <x v="0"/>
    <s v="documentary"/>
  </r>
  <r>
    <x v="0"/>
    <s v="US"/>
    <s v="USD"/>
    <n v="1440165916"/>
    <d v="2015-08-21T14:05:16"/>
    <n v="1437573916"/>
    <x v="348"/>
    <x v="0"/>
    <b v="1"/>
    <n v="119"/>
    <b v="1"/>
    <s v="film &amp; video/documentary"/>
    <n v="103"/>
    <n v="86.554621848739501"/>
    <x v="0"/>
    <s v="documentary"/>
  </r>
  <r>
    <x v="0"/>
    <s v="US"/>
    <s v="USD"/>
    <n v="1487937508"/>
    <d v="2017-02-24T11:58:28"/>
    <n v="1485345508"/>
    <x v="349"/>
    <x v="1"/>
    <b v="1"/>
    <n v="167"/>
    <b v="1"/>
    <s v="film &amp; video/documentary"/>
    <n v="106.63570159857905"/>
    <n v="71.899281437125751"/>
    <x v="0"/>
    <s v="documentary"/>
  </r>
  <r>
    <x v="0"/>
    <s v="US"/>
    <s v="USD"/>
    <n v="1473566340"/>
    <d v="2016-09-11T03:59:00"/>
    <n v="1470274509"/>
    <x v="350"/>
    <x v="2"/>
    <b v="1"/>
    <n v="221"/>
    <b v="1"/>
    <s v="film &amp; video/documentary"/>
    <n v="114.75999999999999"/>
    <n v="129.81900452488688"/>
    <x v="0"/>
    <s v="documentary"/>
  </r>
  <r>
    <x v="0"/>
    <s v="ES"/>
    <s v="EUR"/>
    <n v="1460066954"/>
    <d v="2016-04-07T22:09:14"/>
    <n v="1456614554"/>
    <x v="351"/>
    <x v="2"/>
    <b v="1"/>
    <n v="964"/>
    <b v="1"/>
    <s v="film &amp; video/documentary"/>
    <n v="127.34117647058822"/>
    <n v="44.912863070539416"/>
    <x v="0"/>
    <s v="documentary"/>
  </r>
  <r>
    <x v="0"/>
    <s v="US"/>
    <s v="USD"/>
    <n v="1412740868"/>
    <d v="2014-10-08T04:01:08"/>
    <n v="1410148868"/>
    <x v="352"/>
    <x v="3"/>
    <b v="1"/>
    <n v="286"/>
    <b v="1"/>
    <s v="film &amp; video/documentary"/>
    <n v="116.56"/>
    <n v="40.755244755244753"/>
    <x v="0"/>
    <s v="documentary"/>
  </r>
  <r>
    <x v="0"/>
    <s v="US"/>
    <s v="USD"/>
    <n v="1447963219"/>
    <d v="2015-11-19T20:00:19"/>
    <n v="1445367619"/>
    <x v="353"/>
    <x v="0"/>
    <b v="1"/>
    <n v="613"/>
    <b v="1"/>
    <s v="film &amp; video/documentary"/>
    <n v="108.61819426615318"/>
    <n v="103.52394779771615"/>
    <x v="0"/>
    <s v="documentary"/>
  </r>
  <r>
    <x v="0"/>
    <s v="US"/>
    <s v="USD"/>
    <n v="1460141521"/>
    <d v="2016-04-08T18:52:01"/>
    <n v="1457553121"/>
    <x v="354"/>
    <x v="2"/>
    <b v="1"/>
    <n v="29"/>
    <b v="1"/>
    <s v="film &amp; video/documentary"/>
    <n v="103.94285714285714"/>
    <n v="125.44827586206897"/>
    <x v="0"/>
    <s v="documentary"/>
  </r>
  <r>
    <x v="0"/>
    <s v="US"/>
    <s v="USD"/>
    <n v="1417420994"/>
    <d v="2014-12-01T08:03:14"/>
    <n v="1414738994"/>
    <x v="355"/>
    <x v="3"/>
    <b v="1"/>
    <n v="165"/>
    <b v="1"/>
    <s v="film &amp; video/documentary"/>
    <n v="116.25714285714285"/>
    <n v="246.60606060606059"/>
    <x v="0"/>
    <s v="documentary"/>
  </r>
  <r>
    <x v="0"/>
    <s v="US"/>
    <s v="USD"/>
    <n v="1458152193"/>
    <d v="2016-03-16T18:16:33"/>
    <n v="1455563793"/>
    <x v="356"/>
    <x v="2"/>
    <b v="1"/>
    <n v="97"/>
    <b v="1"/>
    <s v="film &amp; video/documentary"/>
    <n v="102.69239999999999"/>
    <n v="79.401340206185566"/>
    <x v="0"/>
    <s v="documentary"/>
  </r>
  <r>
    <x v="0"/>
    <s v="US"/>
    <s v="USD"/>
    <n v="1429852797"/>
    <d v="2015-04-24T05:19:57"/>
    <n v="1426396797"/>
    <x v="357"/>
    <x v="0"/>
    <b v="1"/>
    <n v="303"/>
    <b v="1"/>
    <s v="film &amp; video/documentary"/>
    <n v="174"/>
    <n v="86.138613861386133"/>
    <x v="0"/>
    <s v="documentary"/>
  </r>
  <r>
    <x v="0"/>
    <s v="US"/>
    <s v="USD"/>
    <n v="1466002800"/>
    <d v="2016-06-15T15:00:00"/>
    <n v="1463517521"/>
    <x v="358"/>
    <x v="2"/>
    <b v="1"/>
    <n v="267"/>
    <b v="1"/>
    <s v="film &amp; video/documentary"/>
    <n v="103.08800000000001"/>
    <n v="193.04868913857678"/>
    <x v="0"/>
    <s v="documentary"/>
  </r>
  <r>
    <x v="0"/>
    <s v="US"/>
    <s v="USD"/>
    <n v="1415941920"/>
    <d v="2014-11-14T05:12:00"/>
    <n v="1414028490"/>
    <x v="359"/>
    <x v="3"/>
    <b v="1"/>
    <n v="302"/>
    <b v="1"/>
    <s v="film &amp; video/documentary"/>
    <n v="104.85537190082646"/>
    <n v="84.023178807947019"/>
    <x v="0"/>
    <s v="documentary"/>
  </r>
  <r>
    <x v="0"/>
    <s v="US"/>
    <s v="USD"/>
    <n v="1437621060"/>
    <d v="2015-07-23T03:11:00"/>
    <n v="1433799180"/>
    <x v="360"/>
    <x v="0"/>
    <b v="0"/>
    <n v="87"/>
    <b v="1"/>
    <s v="film &amp; video/documentary"/>
    <n v="101.375"/>
    <n v="139.82758620689654"/>
    <x v="0"/>
    <s v="documentary"/>
  </r>
  <r>
    <x v="0"/>
    <s v="US"/>
    <s v="USD"/>
    <n v="1416704506"/>
    <d v="2014-11-23T01:01:46"/>
    <n v="1414108906"/>
    <x v="361"/>
    <x v="3"/>
    <b v="0"/>
    <n v="354"/>
    <b v="1"/>
    <s v="film &amp; video/documentary"/>
    <n v="111.07699999999998"/>
    <n v="109.82189265536722"/>
    <x v="0"/>
    <s v="documentary"/>
  </r>
  <r>
    <x v="0"/>
    <s v="US"/>
    <s v="USD"/>
    <n v="1407456000"/>
    <d v="2014-08-08T00:00:00"/>
    <n v="1405573391"/>
    <x v="362"/>
    <x v="3"/>
    <b v="0"/>
    <n v="86"/>
    <b v="1"/>
    <s v="film &amp; video/documentary"/>
    <n v="124.15933781686496"/>
    <n v="139.53488372093022"/>
    <x v="0"/>
    <s v="documentary"/>
  </r>
  <r>
    <x v="0"/>
    <s v="US"/>
    <s v="USD"/>
    <n v="1272828120"/>
    <d v="2010-05-02T19:22:00"/>
    <n v="1268934736"/>
    <x v="363"/>
    <x v="7"/>
    <b v="0"/>
    <n v="26"/>
    <b v="1"/>
    <s v="film &amp; video/documentary"/>
    <n v="101.33333333333334"/>
    <n v="347.84615384615387"/>
    <x v="0"/>
    <s v="documentary"/>
  </r>
  <r>
    <x v="0"/>
    <s v="US"/>
    <s v="USD"/>
    <n v="1403323140"/>
    <d v="2014-06-21T03:59:00"/>
    <n v="1400704672"/>
    <x v="364"/>
    <x v="3"/>
    <b v="0"/>
    <n v="113"/>
    <b v="1"/>
    <s v="film &amp; video/documentary"/>
    <n v="110.16142857142856"/>
    <n v="68.24159292035398"/>
    <x v="0"/>
    <s v="documentary"/>
  </r>
  <r>
    <x v="0"/>
    <s v="GB"/>
    <s v="GBP"/>
    <n v="1393597999"/>
    <d v="2014-02-28T14:33:19"/>
    <n v="1391005999"/>
    <x v="365"/>
    <x v="3"/>
    <b v="0"/>
    <n v="65"/>
    <b v="1"/>
    <s v="film &amp; video/documentary"/>
    <n v="103.97333333333334"/>
    <n v="239.93846153846152"/>
    <x v="0"/>
    <s v="documentary"/>
  </r>
  <r>
    <x v="0"/>
    <s v="US"/>
    <s v="USD"/>
    <n v="1337540518"/>
    <d v="2012-05-20T19:01:58"/>
    <n v="1334948518"/>
    <x v="366"/>
    <x v="5"/>
    <b v="0"/>
    <n v="134"/>
    <b v="1"/>
    <s v="film &amp; video/documentary"/>
    <n v="101.31578947368421"/>
    <n v="287.31343283582089"/>
    <x v="0"/>
    <s v="documentary"/>
  </r>
  <r>
    <x v="0"/>
    <s v="US"/>
    <s v="USD"/>
    <n v="1367384340"/>
    <d v="2013-05-01T04:59:00"/>
    <n v="1363960278"/>
    <x v="367"/>
    <x v="4"/>
    <b v="0"/>
    <n v="119"/>
    <b v="1"/>
    <s v="film &amp; video/documentary"/>
    <n v="103.3501"/>
    <n v="86.84882352941176"/>
    <x v="0"/>
    <s v="documentary"/>
  </r>
  <r>
    <x v="0"/>
    <s v="US"/>
    <s v="USD"/>
    <n v="1426426322"/>
    <d v="2015-03-15T13:32:02"/>
    <n v="1423405922"/>
    <x v="368"/>
    <x v="0"/>
    <b v="0"/>
    <n v="159"/>
    <b v="1"/>
    <s v="film &amp; video/documentary"/>
    <n v="104.11200000000001"/>
    <n v="81.84905660377359"/>
    <x v="0"/>
    <s v="documentary"/>
  </r>
  <r>
    <x v="0"/>
    <s v="US"/>
    <s v="USD"/>
    <n v="1326633269"/>
    <d v="2012-01-15T13:14:29"/>
    <n v="1324041269"/>
    <x v="369"/>
    <x v="6"/>
    <b v="0"/>
    <n v="167"/>
    <b v="1"/>
    <s v="film &amp; video/documentary"/>
    <n v="110.15569230769231"/>
    <n v="42.874970059880241"/>
    <x v="0"/>
    <s v="documentary"/>
  </r>
  <r>
    <x v="0"/>
    <s v="US"/>
    <s v="USD"/>
    <n v="1483729500"/>
    <d v="2017-01-06T19:05:00"/>
    <n v="1481137500"/>
    <x v="370"/>
    <x v="2"/>
    <b v="0"/>
    <n v="43"/>
    <b v="1"/>
    <s v="film &amp; video/documentary"/>
    <n v="122.02"/>
    <n v="709.41860465116281"/>
    <x v="0"/>
    <s v="documentary"/>
  </r>
  <r>
    <x v="0"/>
    <s v="US"/>
    <s v="USD"/>
    <n v="1359743139"/>
    <d v="2013-02-01T18:25:39"/>
    <n v="1355855139"/>
    <x v="371"/>
    <x v="5"/>
    <b v="0"/>
    <n v="1062"/>
    <b v="1"/>
    <s v="film &amp; video/documentary"/>
    <n v="114.16866666666667"/>
    <n v="161.25517890772127"/>
    <x v="0"/>
    <s v="documentary"/>
  </r>
  <r>
    <x v="0"/>
    <s v="GB"/>
    <s v="GBP"/>
    <n v="1459872000"/>
    <d v="2016-04-05T16:00:00"/>
    <n v="1456408244"/>
    <x v="372"/>
    <x v="2"/>
    <b v="0"/>
    <n v="9"/>
    <b v="1"/>
    <s v="film &amp; video/documentary"/>
    <n v="125.33333333333334"/>
    <n v="41.777777777777779"/>
    <x v="0"/>
    <s v="documentary"/>
  </r>
  <r>
    <x v="0"/>
    <s v="US"/>
    <s v="USD"/>
    <n v="1342648398"/>
    <d v="2012-07-18T21:53:18"/>
    <n v="1340056398"/>
    <x v="373"/>
    <x v="5"/>
    <b v="0"/>
    <n v="89"/>
    <b v="1"/>
    <s v="film &amp; video/documentary"/>
    <n v="106.66666666666667"/>
    <n v="89.887640449438209"/>
    <x v="0"/>
    <s v="documentary"/>
  </r>
  <r>
    <x v="0"/>
    <s v="US"/>
    <s v="USD"/>
    <n v="1316208031"/>
    <d v="2011-09-16T21:20:31"/>
    <n v="1312320031"/>
    <x v="374"/>
    <x v="6"/>
    <b v="0"/>
    <n v="174"/>
    <b v="1"/>
    <s v="film &amp; video/documentary"/>
    <n v="130.65"/>
    <n v="45.051724137931032"/>
    <x v="0"/>
    <s v="documentary"/>
  </r>
  <r>
    <x v="0"/>
    <s v="US"/>
    <s v="USD"/>
    <n v="1393694280"/>
    <d v="2014-03-01T17:18:00"/>
    <n v="1390088311"/>
    <x v="375"/>
    <x v="3"/>
    <b v="0"/>
    <n v="14"/>
    <b v="1"/>
    <s v="film &amp; video/documentary"/>
    <n v="120"/>
    <n v="42.857142857142854"/>
    <x v="0"/>
    <s v="documentary"/>
  </r>
  <r>
    <x v="0"/>
    <s v="GB"/>
    <s v="GBP"/>
    <n v="1472122316"/>
    <d v="2016-08-25T10:51:56"/>
    <n v="1469443916"/>
    <x v="376"/>
    <x v="2"/>
    <b v="0"/>
    <n v="48"/>
    <b v="1"/>
    <s v="film &amp; video/documentary"/>
    <n v="105.9591836734694"/>
    <n v="54.083333333333336"/>
    <x v="0"/>
    <s v="documentary"/>
  </r>
  <r>
    <x v="0"/>
    <s v="US"/>
    <s v="USD"/>
    <n v="1447484460"/>
    <d v="2015-11-14T07:01:00"/>
    <n v="1444888868"/>
    <x v="377"/>
    <x v="0"/>
    <b v="0"/>
    <n v="133"/>
    <b v="1"/>
    <s v="film &amp; video/documentary"/>
    <n v="114.39999999999999"/>
    <n v="103.21804511278195"/>
    <x v="0"/>
    <s v="documentary"/>
  </r>
  <r>
    <x v="0"/>
    <s v="CA"/>
    <s v="CAD"/>
    <n v="1453765920"/>
    <d v="2016-01-25T23:52:00"/>
    <n v="1451655808"/>
    <x v="378"/>
    <x v="2"/>
    <b v="0"/>
    <n v="83"/>
    <b v="1"/>
    <s v="film &amp; video/documentary"/>
    <n v="111.76666666666665"/>
    <n v="40.397590361445786"/>
    <x v="0"/>
    <s v="documentary"/>
  </r>
  <r>
    <x v="0"/>
    <s v="US"/>
    <s v="USD"/>
    <n v="1336062672"/>
    <d v="2012-05-03T16:31:12"/>
    <n v="1332174672"/>
    <x v="379"/>
    <x v="5"/>
    <b v="0"/>
    <n v="149"/>
    <b v="1"/>
    <s v="film &amp; video/documentary"/>
    <n v="116.08000000000001"/>
    <n v="116.85906040268456"/>
    <x v="0"/>
    <s v="documentary"/>
  </r>
  <r>
    <x v="0"/>
    <s v="US"/>
    <s v="USD"/>
    <n v="1453569392"/>
    <d v="2016-01-23T17:16:32"/>
    <n v="1451409392"/>
    <x v="380"/>
    <x v="0"/>
    <b v="0"/>
    <n v="49"/>
    <b v="1"/>
    <s v="film &amp; video/documentary"/>
    <n v="141.5"/>
    <n v="115.51020408163265"/>
    <x v="0"/>
    <s v="documentary"/>
  </r>
  <r>
    <x v="0"/>
    <s v="US"/>
    <s v="USD"/>
    <n v="1343624400"/>
    <d v="2012-07-30T05:00:00"/>
    <n v="1340642717"/>
    <x v="381"/>
    <x v="5"/>
    <b v="0"/>
    <n v="251"/>
    <b v="1"/>
    <s v="film &amp; video/documentary"/>
    <n v="104.72999999999999"/>
    <n v="104.31274900398407"/>
    <x v="0"/>
    <s v="documentary"/>
  </r>
  <r>
    <x v="0"/>
    <s v="US"/>
    <s v="USD"/>
    <n v="1346950900"/>
    <d v="2012-09-06T17:01:40"/>
    <n v="1345741300"/>
    <x v="382"/>
    <x v="5"/>
    <b v="0"/>
    <n v="22"/>
    <b v="1"/>
    <s v="film &amp; video/documentary"/>
    <n v="255.83333333333331"/>
    <n v="69.772727272727266"/>
    <x v="0"/>
    <s v="documentary"/>
  </r>
  <r>
    <x v="0"/>
    <s v="US"/>
    <s v="USD"/>
    <n v="1400467759"/>
    <d v="2014-05-19T02:49:19"/>
    <n v="1398480559"/>
    <x v="383"/>
    <x v="3"/>
    <b v="0"/>
    <n v="48"/>
    <b v="1"/>
    <s v="film &amp; video/documentary"/>
    <n v="206.70670670670671"/>
    <n v="43.020833333333336"/>
    <x v="0"/>
    <s v="documentary"/>
  </r>
  <r>
    <x v="0"/>
    <s v="US"/>
    <s v="USD"/>
    <n v="1420569947"/>
    <d v="2015-01-06T18:45:47"/>
    <n v="1417977947"/>
    <x v="384"/>
    <x v="3"/>
    <b v="0"/>
    <n v="383"/>
    <b v="1"/>
    <s v="film &amp; video/documentary"/>
    <n v="112.105"/>
    <n v="58.540469973890339"/>
    <x v="0"/>
    <s v="documentary"/>
  </r>
  <r>
    <x v="0"/>
    <s v="US"/>
    <s v="USD"/>
    <n v="1416582101"/>
    <d v="2014-11-21T15:01:41"/>
    <n v="1413986501"/>
    <x v="385"/>
    <x v="3"/>
    <b v="0"/>
    <n v="237"/>
    <b v="1"/>
    <s v="film &amp; video/documentary"/>
    <n v="105.982"/>
    <n v="111.79535864978902"/>
    <x v="0"/>
    <s v="documentary"/>
  </r>
  <r>
    <x v="0"/>
    <s v="US"/>
    <s v="USD"/>
    <n v="1439246991"/>
    <d v="2015-08-10T22:49:51"/>
    <n v="1437950991"/>
    <x v="386"/>
    <x v="0"/>
    <b v="0"/>
    <n v="13"/>
    <b v="1"/>
    <s v="film &amp; video/documentary"/>
    <n v="100.16666666666667"/>
    <n v="46.230769230769234"/>
    <x v="0"/>
    <s v="documentary"/>
  </r>
  <r>
    <x v="0"/>
    <s v="US"/>
    <s v="USD"/>
    <n v="1439618400"/>
    <d v="2015-08-15T06:00:00"/>
    <n v="1436976858"/>
    <x v="387"/>
    <x v="0"/>
    <b v="0"/>
    <n v="562"/>
    <b v="1"/>
    <s v="film &amp; video/documentary"/>
    <n v="213.98947368421051"/>
    <n v="144.69039145907473"/>
    <x v="0"/>
    <s v="documentary"/>
  </r>
  <r>
    <x v="0"/>
    <s v="US"/>
    <s v="USD"/>
    <n v="1469670580"/>
    <d v="2016-07-28T01:49:40"/>
    <n v="1467078580"/>
    <x v="388"/>
    <x v="2"/>
    <b v="0"/>
    <n v="71"/>
    <b v="1"/>
    <s v="film &amp; video/documentary"/>
    <n v="126.16000000000001"/>
    <n v="88.845070422535215"/>
    <x v="0"/>
    <s v="documentary"/>
  </r>
  <r>
    <x v="0"/>
    <s v="US"/>
    <s v="USD"/>
    <n v="1394233140"/>
    <d v="2014-03-07T22:59:00"/>
    <n v="1391477450"/>
    <x v="389"/>
    <x v="3"/>
    <b v="0"/>
    <n v="1510"/>
    <b v="1"/>
    <s v="film &amp; video/documentary"/>
    <n v="181.53547058823528"/>
    <n v="81.75107284768211"/>
    <x v="0"/>
    <s v="documentary"/>
  </r>
  <r>
    <x v="0"/>
    <s v="US"/>
    <s v="USD"/>
    <n v="1431046372"/>
    <d v="2015-05-08T00:52:52"/>
    <n v="1429318372"/>
    <x v="390"/>
    <x v="0"/>
    <b v="0"/>
    <n v="14"/>
    <b v="1"/>
    <s v="film &amp; video/documentary"/>
    <n v="100"/>
    <n v="71.428571428571431"/>
    <x v="0"/>
    <s v="documentary"/>
  </r>
  <r>
    <x v="0"/>
    <s v="US"/>
    <s v="USD"/>
    <n v="1324169940"/>
    <d v="2011-12-18T00:59:00"/>
    <n v="1321578051"/>
    <x v="391"/>
    <x v="6"/>
    <b v="0"/>
    <n v="193"/>
    <b v="1"/>
    <s v="film &amp; video/documentary"/>
    <n v="100.61"/>
    <n v="104.25906735751295"/>
    <x v="0"/>
    <s v="documentary"/>
  </r>
  <r>
    <x v="0"/>
    <s v="US"/>
    <s v="USD"/>
    <n v="1315450800"/>
    <d v="2011-09-08T03:00:00"/>
    <n v="1312823571"/>
    <x v="392"/>
    <x v="6"/>
    <b v="0"/>
    <n v="206"/>
    <b v="1"/>
    <s v="film &amp; video/documentary"/>
    <n v="100.9027027027027"/>
    <n v="90.616504854368927"/>
    <x v="0"/>
    <s v="documentary"/>
  </r>
  <r>
    <x v="0"/>
    <s v="US"/>
    <s v="USD"/>
    <n v="1381424452"/>
    <d v="2013-10-10T17:00:52"/>
    <n v="1378746052"/>
    <x v="393"/>
    <x v="4"/>
    <b v="0"/>
    <n v="351"/>
    <b v="1"/>
    <s v="film &amp; video/documentary"/>
    <n v="110.446"/>
    <n v="157.33048433048432"/>
    <x v="0"/>
    <s v="documentary"/>
  </r>
  <r>
    <x v="0"/>
    <s v="ES"/>
    <s v="EUR"/>
    <n v="1460918282"/>
    <d v="2016-04-17T18:38:02"/>
    <n v="1455737882"/>
    <x v="394"/>
    <x v="2"/>
    <b v="0"/>
    <n v="50"/>
    <b v="1"/>
    <s v="film &amp; video/documentary"/>
    <n v="111.8936170212766"/>
    <n v="105.18"/>
    <x v="0"/>
    <s v="documentary"/>
  </r>
  <r>
    <x v="0"/>
    <s v="US"/>
    <s v="USD"/>
    <n v="1335562320"/>
    <d v="2012-04-27T21:32:00"/>
    <n v="1332452960"/>
    <x v="395"/>
    <x v="5"/>
    <b v="0"/>
    <n v="184"/>
    <b v="1"/>
    <s v="film &amp; video/documentary"/>
    <n v="108.04450000000001"/>
    <n v="58.719836956521746"/>
    <x v="0"/>
    <s v="documentary"/>
  </r>
  <r>
    <x v="0"/>
    <s v="US"/>
    <s v="USD"/>
    <n v="1341668006"/>
    <d v="2012-07-07T13:33:26"/>
    <n v="1340372006"/>
    <x v="396"/>
    <x v="5"/>
    <b v="0"/>
    <n v="196"/>
    <b v="1"/>
    <s v="film &amp; video/documentary"/>
    <n v="106.66666666666667"/>
    <n v="81.632653061224488"/>
    <x v="0"/>
    <s v="documentary"/>
  </r>
  <r>
    <x v="0"/>
    <s v="US"/>
    <s v="USD"/>
    <n v="1283312640"/>
    <d v="2010-09-01T03:44:00"/>
    <n v="1279651084"/>
    <x v="397"/>
    <x v="7"/>
    <b v="0"/>
    <n v="229"/>
    <b v="1"/>
    <s v="film &amp; video/documentary"/>
    <n v="103.90027322404372"/>
    <n v="56.460043668122275"/>
    <x v="0"/>
    <s v="documentary"/>
  </r>
  <r>
    <x v="0"/>
    <s v="US"/>
    <s v="USD"/>
    <n v="1430334126"/>
    <d v="2015-04-29T19:02:06"/>
    <n v="1426446126"/>
    <x v="398"/>
    <x v="0"/>
    <b v="0"/>
    <n v="67"/>
    <b v="1"/>
    <s v="film &amp; video/documentary"/>
    <n v="125.16000000000001"/>
    <n v="140.1044776119403"/>
    <x v="0"/>
    <s v="documentary"/>
  </r>
  <r>
    <x v="0"/>
    <s v="GB"/>
    <s v="GBP"/>
    <n v="1481716800"/>
    <d v="2016-12-14T12:00:00"/>
    <n v="1479070867"/>
    <x v="399"/>
    <x v="2"/>
    <b v="0"/>
    <n v="95"/>
    <b v="1"/>
    <s v="film &amp; video/documentary"/>
    <n v="106.80499999999999"/>
    <n v="224.85263157894738"/>
    <x v="0"/>
    <s v="documentary"/>
  </r>
  <r>
    <x v="0"/>
    <s v="US"/>
    <s v="USD"/>
    <n v="1400297400"/>
    <d v="2014-05-17T03:30:00"/>
    <n v="1397661347"/>
    <x v="400"/>
    <x v="3"/>
    <b v="0"/>
    <n v="62"/>
    <b v="1"/>
    <s v="film &amp; video/documentary"/>
    <n v="112.30249999999999"/>
    <n v="181.13306451612902"/>
    <x v="0"/>
    <s v="documentary"/>
  </r>
  <r>
    <x v="0"/>
    <s v="US"/>
    <s v="USD"/>
    <n v="1312747970"/>
    <d v="2011-08-07T20:12:50"/>
    <n v="1310155970"/>
    <x v="401"/>
    <x v="6"/>
    <b v="0"/>
    <n v="73"/>
    <b v="1"/>
    <s v="film &amp; video/documentary"/>
    <n v="103.812"/>
    <n v="711.04109589041093"/>
    <x v="0"/>
    <s v="documentary"/>
  </r>
  <r>
    <x v="0"/>
    <s v="US"/>
    <s v="USD"/>
    <n v="1446731817"/>
    <d v="2015-11-05T13:56:57"/>
    <n v="1444913817"/>
    <x v="402"/>
    <x v="0"/>
    <b v="0"/>
    <n v="43"/>
    <b v="1"/>
    <s v="film &amp; video/documentary"/>
    <n v="141.65"/>
    <n v="65.883720930232556"/>
    <x v="0"/>
    <s v="documentary"/>
  </r>
  <r>
    <x v="0"/>
    <s v="US"/>
    <s v="USD"/>
    <n v="1312960080"/>
    <d v="2011-08-10T07:08:00"/>
    <n v="1308900441"/>
    <x v="403"/>
    <x v="6"/>
    <b v="0"/>
    <n v="70"/>
    <b v="1"/>
    <s v="film &amp; video/documentary"/>
    <n v="105.25999999999999"/>
    <n v="75.185714285714283"/>
    <x v="0"/>
    <s v="documentary"/>
  </r>
  <r>
    <x v="0"/>
    <s v="US"/>
    <s v="USD"/>
    <n v="1391641440"/>
    <d v="2014-02-05T23:04:00"/>
    <n v="1389107062"/>
    <x v="404"/>
    <x v="3"/>
    <b v="0"/>
    <n v="271"/>
    <b v="1"/>
    <s v="film &amp; video/documentary"/>
    <n v="103.09142857142857"/>
    <n v="133.14391143911439"/>
    <x v="0"/>
    <s v="documentary"/>
  </r>
  <r>
    <x v="0"/>
    <s v="US"/>
    <s v="USD"/>
    <n v="1394071339"/>
    <d v="2014-03-06T02:02:19"/>
    <n v="1391479339"/>
    <x v="405"/>
    <x v="3"/>
    <b v="0"/>
    <n v="55"/>
    <b v="1"/>
    <s v="film &amp; video/documentary"/>
    <n v="107.65957446808511"/>
    <n v="55.2"/>
    <x v="0"/>
    <s v="documentary"/>
  </r>
  <r>
    <x v="0"/>
    <s v="US"/>
    <s v="USD"/>
    <n v="1304920740"/>
    <d v="2011-05-09T05:59:00"/>
    <n v="1301975637"/>
    <x v="406"/>
    <x v="6"/>
    <b v="0"/>
    <n v="35"/>
    <b v="1"/>
    <s v="film &amp; video/documentary"/>
    <n v="107.70464285714286"/>
    <n v="86.163714285714292"/>
    <x v="0"/>
    <s v="documentary"/>
  </r>
  <r>
    <x v="0"/>
    <s v="US"/>
    <s v="USD"/>
    <n v="1321739650"/>
    <d v="2011-11-19T21:54:10"/>
    <n v="1316552050"/>
    <x v="407"/>
    <x v="6"/>
    <b v="0"/>
    <n v="22"/>
    <b v="1"/>
    <s v="film &amp; video/documentary"/>
    <n v="101.55000000000001"/>
    <n v="92.318181818181813"/>
    <x v="0"/>
    <s v="documentary"/>
  </r>
  <r>
    <x v="0"/>
    <s v="US"/>
    <s v="USD"/>
    <n v="1383676790"/>
    <d v="2013-11-05T18:39:50"/>
    <n v="1380217190"/>
    <x v="408"/>
    <x v="4"/>
    <b v="0"/>
    <n v="38"/>
    <b v="1"/>
    <s v="film &amp; video/documentary"/>
    <n v="101.43766666666667"/>
    <n v="160.16473684210527"/>
    <x v="0"/>
    <s v="documentary"/>
  </r>
  <r>
    <x v="0"/>
    <s v="GB"/>
    <s v="GBP"/>
    <n v="1469220144"/>
    <d v="2016-07-22T20:42:24"/>
    <n v="1466628144"/>
    <x v="409"/>
    <x v="2"/>
    <b v="0"/>
    <n v="15"/>
    <b v="1"/>
    <s v="film &amp; video/documentary"/>
    <n v="136.80000000000001"/>
    <n v="45.6"/>
    <x v="0"/>
    <s v="documentary"/>
  </r>
  <r>
    <x v="0"/>
    <s v="CA"/>
    <s v="CAD"/>
    <n v="1434670397"/>
    <d v="2015-06-18T23:33:17"/>
    <n v="1429486397"/>
    <x v="410"/>
    <x v="0"/>
    <b v="0"/>
    <n v="7"/>
    <b v="1"/>
    <s v="film &amp; video/documentary"/>
    <n v="128.29999999999998"/>
    <n v="183.28571428571428"/>
    <x v="0"/>
    <s v="documentary"/>
  </r>
  <r>
    <x v="0"/>
    <s v="US"/>
    <s v="USD"/>
    <n v="1387688400"/>
    <d v="2013-12-22T05:00:00"/>
    <n v="1384920804"/>
    <x v="411"/>
    <x v="4"/>
    <b v="0"/>
    <n v="241"/>
    <b v="1"/>
    <s v="film &amp; video/documentary"/>
    <n v="101.05"/>
    <n v="125.78838174273859"/>
    <x v="0"/>
    <s v="documentary"/>
  </r>
  <r>
    <x v="0"/>
    <s v="US"/>
    <s v="USD"/>
    <n v="1343238578"/>
    <d v="2012-07-25T17:49:38"/>
    <n v="1341856178"/>
    <x v="412"/>
    <x v="5"/>
    <b v="0"/>
    <n v="55"/>
    <b v="1"/>
    <s v="film &amp; video/documentary"/>
    <n v="126.84"/>
    <n v="57.654545454545456"/>
    <x v="0"/>
    <s v="documentary"/>
  </r>
  <r>
    <x v="0"/>
    <s v="US"/>
    <s v="USD"/>
    <n v="1342731811"/>
    <d v="2012-07-19T21:03:31"/>
    <n v="1340139811"/>
    <x v="413"/>
    <x v="5"/>
    <b v="0"/>
    <n v="171"/>
    <b v="1"/>
    <s v="film &amp; video/documentary"/>
    <n v="105.0859375"/>
    <n v="78.660818713450297"/>
    <x v="0"/>
    <s v="documentary"/>
  </r>
  <r>
    <x v="0"/>
    <s v="US"/>
    <s v="USD"/>
    <n v="1381541465"/>
    <d v="2013-10-12T01:31:05"/>
    <n v="1378949465"/>
    <x v="414"/>
    <x v="4"/>
    <b v="0"/>
    <n v="208"/>
    <b v="1"/>
    <s v="film &amp; video/documentary"/>
    <n v="102.85405405405406"/>
    <n v="91.480769230769226"/>
    <x v="0"/>
    <s v="documentary"/>
  </r>
  <r>
    <x v="0"/>
    <s v="CA"/>
    <s v="CAD"/>
    <n v="1413547200"/>
    <d v="2014-10-17T12:00:00"/>
    <n v="1411417602"/>
    <x v="415"/>
    <x v="3"/>
    <b v="0"/>
    <n v="21"/>
    <b v="1"/>
    <s v="film &amp; video/documentary"/>
    <n v="102.14714285714285"/>
    <n v="68.09809523809524"/>
    <x v="0"/>
    <s v="documentary"/>
  </r>
  <r>
    <x v="0"/>
    <s v="US"/>
    <s v="USD"/>
    <n v="1391851831"/>
    <d v="2014-02-08T09:30:31"/>
    <n v="1389259831"/>
    <x v="416"/>
    <x v="3"/>
    <b v="0"/>
    <n v="25"/>
    <b v="1"/>
    <s v="film &amp; video/documentary"/>
    <n v="120.21700000000001"/>
    <n v="48.086800000000004"/>
    <x v="0"/>
    <s v="documentary"/>
  </r>
  <r>
    <x v="0"/>
    <s v="US"/>
    <s v="USD"/>
    <n v="1365395580"/>
    <d v="2013-04-08T04:33:00"/>
    <n v="1364426260"/>
    <x v="417"/>
    <x v="4"/>
    <b v="0"/>
    <n v="52"/>
    <b v="1"/>
    <s v="film &amp; video/documentary"/>
    <n v="100.24761904761905"/>
    <n v="202.42307692307693"/>
    <x v="0"/>
    <s v="documentary"/>
  </r>
  <r>
    <x v="0"/>
    <s v="US"/>
    <s v="USD"/>
    <n v="1437633997"/>
    <d v="2015-07-23T06:46:37"/>
    <n v="1435041997"/>
    <x v="418"/>
    <x v="0"/>
    <b v="0"/>
    <n v="104"/>
    <b v="1"/>
    <s v="film &amp; video/documentary"/>
    <n v="100.63392857142857"/>
    <n v="216.75"/>
    <x v="0"/>
    <s v="documentary"/>
  </r>
  <r>
    <x v="0"/>
    <s v="US"/>
    <s v="USD"/>
    <n v="1372536787"/>
    <d v="2013-06-29T20:13:07"/>
    <n v="1367352787"/>
    <x v="419"/>
    <x v="4"/>
    <b v="0"/>
    <n v="73"/>
    <b v="1"/>
    <s v="film &amp; video/documentary"/>
    <n v="100.4375"/>
    <n v="110.06849315068493"/>
    <x v="0"/>
    <s v="documentary"/>
  </r>
  <r>
    <x v="2"/>
    <s v="US"/>
    <s v="USD"/>
    <n v="1394772031"/>
    <d v="2014-03-14T04:40:31"/>
    <n v="1392183631"/>
    <x v="420"/>
    <x v="3"/>
    <b v="0"/>
    <n v="3"/>
    <b v="0"/>
    <s v="film &amp; video/animation"/>
    <n v="0.43939393939393934"/>
    <n v="4.833333333333333"/>
    <x v="0"/>
    <s v="animation"/>
  </r>
  <r>
    <x v="2"/>
    <s v="US"/>
    <s v="USD"/>
    <n v="1440157656"/>
    <d v="2015-08-21T11:47:36"/>
    <n v="1434973656"/>
    <x v="421"/>
    <x v="0"/>
    <b v="0"/>
    <n v="6"/>
    <b v="0"/>
    <s v="film &amp; video/animation"/>
    <n v="2.0066666666666668"/>
    <n v="50.166666666666664"/>
    <x v="0"/>
    <s v="animation"/>
  </r>
  <r>
    <x v="2"/>
    <s v="US"/>
    <s v="USD"/>
    <n v="1410416097"/>
    <d v="2014-09-11T06:14:57"/>
    <n v="1407824097"/>
    <x v="422"/>
    <x v="3"/>
    <b v="0"/>
    <n v="12"/>
    <b v="0"/>
    <s v="film &amp; video/animation"/>
    <n v="1.075"/>
    <n v="35.833333333333336"/>
    <x v="0"/>
    <s v="animation"/>
  </r>
  <r>
    <x v="2"/>
    <s v="US"/>
    <s v="USD"/>
    <n v="1370470430"/>
    <d v="2013-06-05T22:13:50"/>
    <n v="1367878430"/>
    <x v="423"/>
    <x v="4"/>
    <b v="0"/>
    <n v="13"/>
    <b v="0"/>
    <s v="film &amp; video/animation"/>
    <n v="0.76500000000000001"/>
    <n v="11.76923076923077"/>
    <x v="0"/>
    <s v="animation"/>
  </r>
  <r>
    <x v="2"/>
    <s v="US"/>
    <s v="USD"/>
    <n v="1332748899"/>
    <d v="2012-03-26T08:01:39"/>
    <n v="1327568499"/>
    <x v="424"/>
    <x v="5"/>
    <b v="0"/>
    <n v="5"/>
    <b v="0"/>
    <s v="film &amp; video/animation"/>
    <n v="6.7966666666666677"/>
    <n v="40.78"/>
    <x v="0"/>
    <s v="animation"/>
  </r>
  <r>
    <x v="2"/>
    <s v="US"/>
    <s v="USD"/>
    <n v="1448660404"/>
    <d v="2015-11-27T21:40:04"/>
    <n v="1443472804"/>
    <x v="425"/>
    <x v="0"/>
    <b v="0"/>
    <n v="2"/>
    <b v="0"/>
    <s v="film &amp; video/animation"/>
    <n v="1.2E-2"/>
    <n v="3"/>
    <x v="0"/>
    <s v="animation"/>
  </r>
  <r>
    <x v="2"/>
    <s v="US"/>
    <s v="USD"/>
    <n v="1456851914"/>
    <d v="2016-03-01T17:05:14"/>
    <n v="1454259914"/>
    <x v="426"/>
    <x v="2"/>
    <b v="0"/>
    <n v="8"/>
    <b v="0"/>
    <s v="film &amp; video/animation"/>
    <n v="1.3299999999999998"/>
    <n v="16.625"/>
    <x v="0"/>
    <s v="animation"/>
  </r>
  <r>
    <x v="2"/>
    <s v="US"/>
    <s v="USD"/>
    <n v="1445540340"/>
    <d v="2015-10-22T18:59:00"/>
    <n v="1444340940"/>
    <x v="427"/>
    <x v="0"/>
    <b v="0"/>
    <n v="0"/>
    <b v="0"/>
    <s v="film &amp; video/animation"/>
    <n v="0"/>
    <e v="#DIV/0!"/>
    <x v="0"/>
    <s v="animation"/>
  </r>
  <r>
    <x v="2"/>
    <s v="US"/>
    <s v="USD"/>
    <n v="1402956000"/>
    <d v="2014-06-16T22:00:00"/>
    <n v="1400523845"/>
    <x v="428"/>
    <x v="3"/>
    <b v="0"/>
    <n v="13"/>
    <b v="0"/>
    <s v="film &amp; video/animation"/>
    <n v="5.6333333333333329"/>
    <n v="52"/>
    <x v="0"/>
    <s v="animation"/>
  </r>
  <r>
    <x v="2"/>
    <s v="US"/>
    <s v="USD"/>
    <n v="1259297940"/>
    <d v="2009-11-27T04:59:00"/>
    <n v="1252964282"/>
    <x v="429"/>
    <x v="8"/>
    <b v="0"/>
    <n v="0"/>
    <b v="0"/>
    <s v="film &amp; video/animation"/>
    <n v="0"/>
    <e v="#DIV/0!"/>
    <x v="0"/>
    <s v="animation"/>
  </r>
  <r>
    <x v="2"/>
    <s v="US"/>
    <s v="USD"/>
    <n v="1378866867"/>
    <d v="2013-09-11T02:34:27"/>
    <n v="1377570867"/>
    <x v="430"/>
    <x v="4"/>
    <b v="0"/>
    <n v="5"/>
    <b v="0"/>
    <s v="film &amp; video/animation"/>
    <n v="2.4"/>
    <n v="4.8"/>
    <x v="0"/>
    <s v="animation"/>
  </r>
  <r>
    <x v="2"/>
    <s v="GB"/>
    <s v="GBP"/>
    <n v="1467752083"/>
    <d v="2016-07-05T20:54:43"/>
    <n v="1465160083"/>
    <x v="431"/>
    <x v="2"/>
    <b v="0"/>
    <n v="8"/>
    <b v="0"/>
    <s v="film &amp; video/animation"/>
    <n v="13.833333333333334"/>
    <n v="51.875"/>
    <x v="0"/>
    <s v="animation"/>
  </r>
  <r>
    <x v="2"/>
    <s v="US"/>
    <s v="USD"/>
    <n v="1445448381"/>
    <d v="2015-10-21T17:26:21"/>
    <n v="1440264381"/>
    <x v="432"/>
    <x v="0"/>
    <b v="0"/>
    <n v="8"/>
    <b v="0"/>
    <s v="film &amp; video/animation"/>
    <n v="9.5"/>
    <n v="71.25"/>
    <x v="0"/>
    <s v="animation"/>
  </r>
  <r>
    <x v="2"/>
    <s v="US"/>
    <s v="USD"/>
    <n v="1444576022"/>
    <d v="2015-10-11T15:07:02"/>
    <n v="1439392022"/>
    <x v="433"/>
    <x v="0"/>
    <b v="0"/>
    <n v="0"/>
    <b v="0"/>
    <s v="film &amp; video/animation"/>
    <n v="0"/>
    <e v="#DIV/0!"/>
    <x v="0"/>
    <s v="animation"/>
  </r>
  <r>
    <x v="2"/>
    <s v="US"/>
    <s v="USD"/>
    <n v="1385931702"/>
    <d v="2013-12-01T21:01:42"/>
    <n v="1383076902"/>
    <x v="434"/>
    <x v="4"/>
    <b v="0"/>
    <n v="2"/>
    <b v="0"/>
    <s v="film &amp; video/animation"/>
    <n v="5"/>
    <n v="62.5"/>
    <x v="0"/>
    <s v="animation"/>
  </r>
  <r>
    <x v="2"/>
    <s v="US"/>
    <s v="USD"/>
    <n v="1379094980"/>
    <d v="2013-09-13T17:56:20"/>
    <n v="1376502980"/>
    <x v="435"/>
    <x v="4"/>
    <b v="0"/>
    <n v="3"/>
    <b v="0"/>
    <s v="film &amp; video/animation"/>
    <n v="2.7272727272727275E-3"/>
    <n v="1"/>
    <x v="0"/>
    <s v="animation"/>
  </r>
  <r>
    <x v="2"/>
    <s v="US"/>
    <s v="USD"/>
    <n v="1375260113"/>
    <d v="2013-07-31T08:41:53"/>
    <n v="1372668113"/>
    <x v="436"/>
    <x v="4"/>
    <b v="0"/>
    <n v="0"/>
    <b v="0"/>
    <s v="film &amp; video/animation"/>
    <n v="0"/>
    <e v="#DIV/0!"/>
    <x v="0"/>
    <s v="animation"/>
  </r>
  <r>
    <x v="2"/>
    <s v="CA"/>
    <s v="CAD"/>
    <n v="1475912326"/>
    <d v="2016-10-08T07:38:46"/>
    <n v="1470728326"/>
    <x v="437"/>
    <x v="2"/>
    <b v="0"/>
    <n v="0"/>
    <b v="0"/>
    <s v="film &amp; video/animation"/>
    <n v="0"/>
    <e v="#DIV/0!"/>
    <x v="0"/>
    <s v="animation"/>
  </r>
  <r>
    <x v="2"/>
    <s v="US"/>
    <s v="USD"/>
    <n v="1447830958"/>
    <d v="2015-11-18T07:15:58"/>
    <n v="1445235358"/>
    <x v="438"/>
    <x v="0"/>
    <b v="0"/>
    <n v="11"/>
    <b v="0"/>
    <s v="film &amp; video/animation"/>
    <n v="9.379999999999999"/>
    <n v="170.54545454545453"/>
    <x v="0"/>
    <s v="animation"/>
  </r>
  <r>
    <x v="2"/>
    <s v="US"/>
    <s v="USD"/>
    <n v="1413569818"/>
    <d v="2014-10-17T18:16:58"/>
    <n v="1412705818"/>
    <x v="439"/>
    <x v="3"/>
    <b v="0"/>
    <n v="0"/>
    <b v="0"/>
    <s v="film &amp; video/animation"/>
    <n v="0"/>
    <e v="#DIV/0!"/>
    <x v="0"/>
    <s v="animation"/>
  </r>
  <r>
    <x v="2"/>
    <s v="US"/>
    <s v="USD"/>
    <n v="1458859153"/>
    <d v="2016-03-24T22:39:13"/>
    <n v="1456270753"/>
    <x v="440"/>
    <x v="2"/>
    <b v="0"/>
    <n v="1"/>
    <b v="0"/>
    <s v="film &amp; video/animation"/>
    <n v="0.1"/>
    <n v="5"/>
    <x v="0"/>
    <s v="animation"/>
  </r>
  <r>
    <x v="2"/>
    <s v="GB"/>
    <s v="GBP"/>
    <n v="1383418996"/>
    <d v="2013-11-02T19:03:16"/>
    <n v="1380826996"/>
    <x v="441"/>
    <x v="4"/>
    <b v="0"/>
    <n v="0"/>
    <b v="0"/>
    <s v="film &amp; video/animation"/>
    <n v="0"/>
    <e v="#DIV/0!"/>
    <x v="0"/>
    <s v="animation"/>
  </r>
  <r>
    <x v="2"/>
    <s v="US"/>
    <s v="USD"/>
    <n v="1424380783"/>
    <d v="2015-02-19T21:19:43"/>
    <n v="1421788783"/>
    <x v="442"/>
    <x v="0"/>
    <b v="0"/>
    <n v="17"/>
    <b v="0"/>
    <s v="film &amp; video/animation"/>
    <n v="39.358823529411765"/>
    <n v="393.58823529411762"/>
    <x v="0"/>
    <s v="animation"/>
  </r>
  <r>
    <x v="2"/>
    <s v="CA"/>
    <s v="CAD"/>
    <n v="1391991701"/>
    <d v="2014-02-10T00:21:41"/>
    <n v="1389399701"/>
    <x v="443"/>
    <x v="3"/>
    <b v="0"/>
    <n v="2"/>
    <b v="0"/>
    <s v="film &amp; video/animation"/>
    <n v="0.1"/>
    <n v="5"/>
    <x v="0"/>
    <s v="animation"/>
  </r>
  <r>
    <x v="2"/>
    <s v="US"/>
    <s v="USD"/>
    <n v="1329342361"/>
    <d v="2012-02-15T21:46:01"/>
    <n v="1324158361"/>
    <x v="444"/>
    <x v="6"/>
    <b v="0"/>
    <n v="1"/>
    <b v="0"/>
    <s v="film &amp; video/animation"/>
    <n v="5"/>
    <n v="50"/>
    <x v="0"/>
    <s v="animation"/>
  </r>
  <r>
    <x v="2"/>
    <s v="US"/>
    <s v="USD"/>
    <n v="1432195375"/>
    <d v="2015-05-21T08:02:55"/>
    <n v="1430899375"/>
    <x v="445"/>
    <x v="0"/>
    <b v="0"/>
    <n v="2"/>
    <b v="0"/>
    <s v="film &amp; video/animation"/>
    <n v="3.3333333333333335E-3"/>
    <n v="1"/>
    <x v="0"/>
    <s v="animation"/>
  </r>
  <r>
    <x v="2"/>
    <s v="US"/>
    <s v="USD"/>
    <n v="1425434420"/>
    <d v="2015-03-04T02:00:20"/>
    <n v="1422842420"/>
    <x v="446"/>
    <x v="0"/>
    <b v="0"/>
    <n v="16"/>
    <b v="0"/>
    <s v="film &amp; video/animation"/>
    <n v="7.2952380952380951"/>
    <n v="47.875"/>
    <x v="0"/>
    <s v="animation"/>
  </r>
  <r>
    <x v="2"/>
    <s v="GB"/>
    <s v="GBP"/>
    <n v="1364041163"/>
    <d v="2013-03-23T12:19:23"/>
    <n v="1361884763"/>
    <x v="447"/>
    <x v="4"/>
    <b v="0"/>
    <n v="1"/>
    <b v="0"/>
    <s v="film &amp; video/animation"/>
    <n v="1.6666666666666666E-2"/>
    <n v="5"/>
    <x v="0"/>
    <s v="animation"/>
  </r>
  <r>
    <x v="2"/>
    <s v="US"/>
    <s v="USD"/>
    <n v="1400091095"/>
    <d v="2014-05-14T18:11:35"/>
    <n v="1398363095"/>
    <x v="448"/>
    <x v="3"/>
    <b v="0"/>
    <n v="4"/>
    <b v="0"/>
    <s v="film &amp; video/animation"/>
    <n v="3.2804000000000002"/>
    <n v="20.502500000000001"/>
    <x v="0"/>
    <s v="animation"/>
  </r>
  <r>
    <x v="2"/>
    <s v="GB"/>
    <s v="GBP"/>
    <n v="1382017085"/>
    <d v="2013-10-17T13:38:05"/>
    <n v="1379425085"/>
    <x v="449"/>
    <x v="4"/>
    <b v="0"/>
    <n v="5"/>
    <b v="0"/>
    <s v="film &amp; video/animation"/>
    <n v="2.25"/>
    <n v="9"/>
    <x v="0"/>
    <s v="animation"/>
  </r>
  <r>
    <x v="2"/>
    <s v="US"/>
    <s v="USD"/>
    <n v="1392417800"/>
    <d v="2014-02-14T22:43:20"/>
    <n v="1389825800"/>
    <x v="450"/>
    <x v="3"/>
    <b v="0"/>
    <n v="7"/>
    <b v="0"/>
    <s v="film &amp; video/animation"/>
    <n v="0.79200000000000004"/>
    <n v="56.571428571428569"/>
    <x v="0"/>
    <s v="animation"/>
  </r>
  <r>
    <x v="2"/>
    <s v="US"/>
    <s v="USD"/>
    <n v="1390669791"/>
    <d v="2014-01-25T17:09:51"/>
    <n v="1388077791"/>
    <x v="451"/>
    <x v="4"/>
    <b v="0"/>
    <n v="0"/>
    <b v="0"/>
    <s v="film &amp; video/animation"/>
    <n v="0"/>
    <e v="#DIV/0!"/>
    <x v="0"/>
    <s v="animation"/>
  </r>
  <r>
    <x v="2"/>
    <s v="US"/>
    <s v="USD"/>
    <n v="1431536015"/>
    <d v="2015-05-13T16:53:35"/>
    <n v="1428944015"/>
    <x v="452"/>
    <x v="0"/>
    <b v="0"/>
    <n v="12"/>
    <b v="0"/>
    <s v="film &amp; video/animation"/>
    <n v="64"/>
    <n v="40"/>
    <x v="0"/>
    <s v="animation"/>
  </r>
  <r>
    <x v="2"/>
    <s v="US"/>
    <s v="USD"/>
    <n v="1424375279"/>
    <d v="2015-02-19T19:47:59"/>
    <n v="1422992879"/>
    <x v="453"/>
    <x v="0"/>
    <b v="0"/>
    <n v="2"/>
    <b v="0"/>
    <s v="film &amp; video/animation"/>
    <n v="2.7404479578392621E-2"/>
    <n v="13"/>
    <x v="0"/>
    <s v="animation"/>
  </r>
  <r>
    <x v="2"/>
    <s v="US"/>
    <s v="USD"/>
    <n v="1417007640"/>
    <d v="2014-11-26T13:14:00"/>
    <n v="1414343571"/>
    <x v="454"/>
    <x v="3"/>
    <b v="0"/>
    <n v="5"/>
    <b v="0"/>
    <s v="film &amp; video/animation"/>
    <n v="0.82000000000000006"/>
    <n v="16.399999999999999"/>
    <x v="0"/>
    <s v="animation"/>
  </r>
  <r>
    <x v="2"/>
    <s v="US"/>
    <s v="USD"/>
    <n v="1334622660"/>
    <d v="2012-04-17T00:31:00"/>
    <n v="1330733022"/>
    <x v="455"/>
    <x v="5"/>
    <b v="0"/>
    <n v="2"/>
    <b v="0"/>
    <s v="film &amp; video/animation"/>
    <n v="6.9230769230769221E-2"/>
    <n v="22.5"/>
    <x v="0"/>
    <s v="animation"/>
  </r>
  <r>
    <x v="2"/>
    <s v="US"/>
    <s v="USD"/>
    <n v="1382414340"/>
    <d v="2013-10-22T03:59:00"/>
    <n v="1380559201"/>
    <x v="456"/>
    <x v="4"/>
    <b v="0"/>
    <n v="3"/>
    <b v="0"/>
    <s v="film &amp; video/animation"/>
    <n v="0.68631863186318631"/>
    <n v="20.333333333333332"/>
    <x v="0"/>
    <s v="animation"/>
  </r>
  <r>
    <x v="2"/>
    <s v="CA"/>
    <s v="CAD"/>
    <n v="1408213512"/>
    <d v="2014-08-16T18:25:12"/>
    <n v="1405621512"/>
    <x v="457"/>
    <x v="3"/>
    <b v="0"/>
    <n v="0"/>
    <b v="0"/>
    <s v="film &amp; video/animation"/>
    <n v="0"/>
    <e v="#DIV/0!"/>
    <x v="0"/>
    <s v="animation"/>
  </r>
  <r>
    <x v="2"/>
    <s v="GB"/>
    <s v="GBP"/>
    <n v="1368550060"/>
    <d v="2013-05-14T16:47:40"/>
    <n v="1365958060"/>
    <x v="458"/>
    <x v="4"/>
    <b v="0"/>
    <n v="49"/>
    <b v="0"/>
    <s v="film &amp; video/animation"/>
    <n v="8.2100000000000009"/>
    <n v="16.755102040816325"/>
    <x v="0"/>
    <s v="animation"/>
  </r>
  <r>
    <x v="2"/>
    <s v="US"/>
    <s v="USD"/>
    <n v="1321201327"/>
    <d v="2011-11-13T16:22:07"/>
    <n v="1316013727"/>
    <x v="459"/>
    <x v="6"/>
    <b v="0"/>
    <n v="1"/>
    <b v="0"/>
    <s v="film &amp; video/animation"/>
    <n v="6.4102564102564097E-2"/>
    <n v="25"/>
    <x v="0"/>
    <s v="animation"/>
  </r>
  <r>
    <x v="2"/>
    <s v="US"/>
    <s v="USD"/>
    <n v="1401595200"/>
    <d v="2014-06-01T04:00:00"/>
    <n v="1398862875"/>
    <x v="460"/>
    <x v="3"/>
    <b v="0"/>
    <n v="2"/>
    <b v="0"/>
    <s v="film &amp; video/animation"/>
    <n v="0.29411764705882354"/>
    <n v="12.5"/>
    <x v="0"/>
    <s v="animation"/>
  </r>
  <r>
    <x v="2"/>
    <s v="GB"/>
    <s v="GBP"/>
    <n v="1370204367"/>
    <d v="2013-06-02T20:19:27"/>
    <n v="1368476367"/>
    <x v="461"/>
    <x v="4"/>
    <b v="0"/>
    <n v="0"/>
    <b v="0"/>
    <s v="film &amp; video/animation"/>
    <n v="0"/>
    <e v="#DIV/0!"/>
    <x v="0"/>
    <s v="animation"/>
  </r>
  <r>
    <x v="2"/>
    <s v="US"/>
    <s v="USD"/>
    <n v="1312945341"/>
    <d v="2011-08-10T03:02:21"/>
    <n v="1307761341"/>
    <x v="462"/>
    <x v="6"/>
    <b v="0"/>
    <n v="0"/>
    <b v="0"/>
    <s v="film &amp; video/animation"/>
    <n v="0"/>
    <e v="#DIV/0!"/>
    <x v="0"/>
    <s v="animation"/>
  </r>
  <r>
    <x v="2"/>
    <s v="US"/>
    <s v="USD"/>
    <n v="1316883753"/>
    <d v="2011-09-24T17:02:33"/>
    <n v="1311699753"/>
    <x v="463"/>
    <x v="6"/>
    <b v="0"/>
    <n v="11"/>
    <b v="0"/>
    <s v="film &amp; video/animation"/>
    <n v="2.2727272727272729"/>
    <n v="113.63636363636364"/>
    <x v="0"/>
    <s v="animation"/>
  </r>
  <r>
    <x v="2"/>
    <s v="DE"/>
    <s v="EUR"/>
    <n v="1463602935"/>
    <d v="2016-05-18T20:22:15"/>
    <n v="1461874935"/>
    <x v="464"/>
    <x v="2"/>
    <b v="0"/>
    <n v="1"/>
    <b v="0"/>
    <s v="film &amp; video/animation"/>
    <n v="9.9009900990099015E-2"/>
    <n v="1"/>
    <x v="0"/>
    <s v="animation"/>
  </r>
  <r>
    <x v="2"/>
    <s v="US"/>
    <s v="USD"/>
    <n v="1403837574"/>
    <d v="2014-06-27T02:52:54"/>
    <n v="1402455174"/>
    <x v="465"/>
    <x v="3"/>
    <b v="0"/>
    <n v="8"/>
    <b v="0"/>
    <s v="film &amp; video/animation"/>
    <n v="26.953125"/>
    <n v="17.25"/>
    <x v="0"/>
    <s v="animation"/>
  </r>
  <r>
    <x v="2"/>
    <s v="US"/>
    <s v="USD"/>
    <n v="1347057464"/>
    <d v="2012-09-07T22:37:44"/>
    <n v="1344465464"/>
    <x v="466"/>
    <x v="5"/>
    <b v="0"/>
    <n v="5"/>
    <b v="0"/>
    <s v="film &amp; video/animation"/>
    <n v="0.76"/>
    <n v="15.2"/>
    <x v="0"/>
    <s v="animation"/>
  </r>
  <r>
    <x v="2"/>
    <s v="US"/>
    <s v="USD"/>
    <n v="1348849134"/>
    <d v="2012-09-28T16:18:54"/>
    <n v="1344961134"/>
    <x v="467"/>
    <x v="5"/>
    <b v="0"/>
    <n v="39"/>
    <b v="0"/>
    <s v="film &amp; video/animation"/>
    <n v="21.574999999999999"/>
    <n v="110.64102564102564"/>
    <x v="0"/>
    <s v="animation"/>
  </r>
  <r>
    <x v="2"/>
    <s v="US"/>
    <s v="USD"/>
    <n v="1341978665"/>
    <d v="2012-07-11T03:51:05"/>
    <n v="1336795283"/>
    <x v="468"/>
    <x v="5"/>
    <b v="0"/>
    <n v="0"/>
    <b v="0"/>
    <s v="film &amp; video/animation"/>
    <n v="0"/>
    <e v="#DIV/0!"/>
    <x v="0"/>
    <s v="animation"/>
  </r>
  <r>
    <x v="2"/>
    <s v="GB"/>
    <s v="GBP"/>
    <n v="1409960724"/>
    <d v="2014-09-05T23:45:24"/>
    <n v="1404776724"/>
    <x v="469"/>
    <x v="3"/>
    <b v="0"/>
    <n v="0"/>
    <b v="0"/>
    <s v="film &amp; video/animation"/>
    <n v="0"/>
    <e v="#DIV/0!"/>
    <x v="0"/>
    <s v="animation"/>
  </r>
  <r>
    <x v="2"/>
    <s v="US"/>
    <s v="USD"/>
    <n v="1389844800"/>
    <d v="2014-01-16T04:00:00"/>
    <n v="1385524889"/>
    <x v="470"/>
    <x v="4"/>
    <b v="0"/>
    <n v="2"/>
    <b v="0"/>
    <s v="film &amp; video/animation"/>
    <n v="1.02"/>
    <n v="25.5"/>
    <x v="0"/>
    <s v="animation"/>
  </r>
  <r>
    <x v="2"/>
    <s v="US"/>
    <s v="USD"/>
    <n v="1397924379"/>
    <d v="2014-04-19T16:19:39"/>
    <n v="1394039979"/>
    <x v="471"/>
    <x v="3"/>
    <b v="0"/>
    <n v="170"/>
    <b v="0"/>
    <s v="film &amp; video/animation"/>
    <n v="11.892727272727273"/>
    <n v="38.476470588235294"/>
    <x v="0"/>
    <s v="animation"/>
  </r>
  <r>
    <x v="2"/>
    <s v="US"/>
    <s v="USD"/>
    <n v="1408831718"/>
    <d v="2014-08-23T22:08:38"/>
    <n v="1406239718"/>
    <x v="472"/>
    <x v="3"/>
    <b v="0"/>
    <n v="5"/>
    <b v="0"/>
    <s v="film &amp; video/animation"/>
    <n v="17.625"/>
    <n v="28.2"/>
    <x v="0"/>
    <s v="animation"/>
  </r>
  <r>
    <x v="2"/>
    <s v="US"/>
    <s v="USD"/>
    <n v="1410972319"/>
    <d v="2014-09-17T16:45:19"/>
    <n v="1408380319"/>
    <x v="473"/>
    <x v="3"/>
    <b v="0"/>
    <n v="14"/>
    <b v="0"/>
    <s v="film &amp; video/animation"/>
    <n v="2.87"/>
    <n v="61.5"/>
    <x v="0"/>
    <s v="animation"/>
  </r>
  <r>
    <x v="2"/>
    <s v="US"/>
    <s v="USD"/>
    <n v="1487318029"/>
    <d v="2017-02-17T07:53:49"/>
    <n v="1484726029"/>
    <x v="474"/>
    <x v="1"/>
    <b v="0"/>
    <n v="1"/>
    <b v="0"/>
    <s v="film &amp; video/animation"/>
    <n v="3.0303030303030304E-2"/>
    <n v="1"/>
    <x v="0"/>
    <s v="animation"/>
  </r>
  <r>
    <x v="2"/>
    <s v="US"/>
    <s v="USD"/>
    <n v="1430877843"/>
    <d v="2015-05-06T02:04:03"/>
    <n v="1428285843"/>
    <x v="475"/>
    <x v="0"/>
    <b v="0"/>
    <n v="0"/>
    <b v="0"/>
    <s v="film &amp; video/animation"/>
    <n v="0"/>
    <e v="#DIV/0!"/>
    <x v="0"/>
    <s v="animation"/>
  </r>
  <r>
    <x v="2"/>
    <s v="US"/>
    <s v="USD"/>
    <n v="1401767940"/>
    <d v="2014-06-03T03:59:00"/>
    <n v="1398727441"/>
    <x v="476"/>
    <x v="3"/>
    <b v="0"/>
    <n v="124"/>
    <b v="0"/>
    <s v="film &amp; video/animation"/>
    <n v="2.230268181818182"/>
    <n v="39.569274193548388"/>
    <x v="0"/>
    <s v="animation"/>
  </r>
  <r>
    <x v="2"/>
    <s v="US"/>
    <s v="USD"/>
    <n v="1337371334"/>
    <d v="2012-05-18T20:02:14"/>
    <n v="1332187334"/>
    <x v="477"/>
    <x v="5"/>
    <b v="0"/>
    <n v="0"/>
    <b v="0"/>
    <s v="film &amp; video/animation"/>
    <n v="0"/>
    <e v="#DIV/0!"/>
    <x v="0"/>
    <s v="animation"/>
  </r>
  <r>
    <x v="2"/>
    <s v="US"/>
    <s v="USD"/>
    <n v="1427921509"/>
    <d v="2015-04-01T20:51:49"/>
    <n v="1425333109"/>
    <x v="478"/>
    <x v="0"/>
    <b v="0"/>
    <n v="0"/>
    <b v="0"/>
    <s v="film &amp; video/animation"/>
    <n v="0"/>
    <e v="#DIV/0!"/>
    <x v="0"/>
    <s v="animation"/>
  </r>
  <r>
    <x v="2"/>
    <s v="US"/>
    <s v="USD"/>
    <n v="1416566835"/>
    <d v="2014-11-21T10:47:15"/>
    <n v="1411379235"/>
    <x v="479"/>
    <x v="3"/>
    <b v="0"/>
    <n v="55"/>
    <b v="0"/>
    <s v="film &amp; video/animation"/>
    <n v="32.56"/>
    <n v="88.8"/>
    <x v="0"/>
    <s v="animation"/>
  </r>
  <r>
    <x v="2"/>
    <s v="US"/>
    <s v="USD"/>
    <n v="1376049615"/>
    <d v="2013-08-09T12:00:15"/>
    <n v="1373457615"/>
    <x v="480"/>
    <x v="4"/>
    <b v="0"/>
    <n v="140"/>
    <b v="0"/>
    <s v="film &amp; video/animation"/>
    <n v="19.41"/>
    <n v="55.457142857142856"/>
    <x v="0"/>
    <s v="animation"/>
  </r>
  <r>
    <x v="2"/>
    <s v="US"/>
    <s v="USD"/>
    <n v="1349885289"/>
    <d v="2012-10-10T16:08:09"/>
    <n v="1347293289"/>
    <x v="481"/>
    <x v="5"/>
    <b v="0"/>
    <n v="21"/>
    <b v="0"/>
    <s v="film &amp; video/animation"/>
    <n v="6.1"/>
    <n v="87.142857142857139"/>
    <x v="0"/>
    <s v="animation"/>
  </r>
  <r>
    <x v="2"/>
    <s v="US"/>
    <s v="USD"/>
    <n v="1460644440"/>
    <d v="2016-04-14T14:34:00"/>
    <n v="1458336690"/>
    <x v="482"/>
    <x v="2"/>
    <b v="0"/>
    <n v="1"/>
    <b v="0"/>
    <s v="film &amp; video/animation"/>
    <n v="0.1"/>
    <n v="10"/>
    <x v="0"/>
    <s v="animation"/>
  </r>
  <r>
    <x v="2"/>
    <s v="GB"/>
    <s v="GBP"/>
    <n v="1359434672"/>
    <d v="2013-01-29T04:44:32"/>
    <n v="1354250672"/>
    <x v="483"/>
    <x v="5"/>
    <b v="0"/>
    <n v="147"/>
    <b v="0"/>
    <s v="film &amp; video/animation"/>
    <n v="50.2"/>
    <n v="51.224489795918366"/>
    <x v="0"/>
    <s v="animation"/>
  </r>
  <r>
    <x v="2"/>
    <s v="GB"/>
    <s v="GBP"/>
    <n v="1446766372"/>
    <d v="2015-11-05T23:32:52"/>
    <n v="1443220372"/>
    <x v="484"/>
    <x v="0"/>
    <b v="0"/>
    <n v="11"/>
    <b v="0"/>
    <s v="film &amp; video/animation"/>
    <n v="0.18625"/>
    <n v="13.545454545454545"/>
    <x v="0"/>
    <s v="animation"/>
  </r>
  <r>
    <x v="2"/>
    <s v="GB"/>
    <s v="GBP"/>
    <n v="1368792499"/>
    <d v="2013-05-17T12:08:19"/>
    <n v="1366200499"/>
    <x v="485"/>
    <x v="4"/>
    <b v="0"/>
    <n v="125"/>
    <b v="0"/>
    <s v="film &amp; video/animation"/>
    <n v="21.906971229845084"/>
    <n v="66.520080000000007"/>
    <x v="0"/>
    <s v="animation"/>
  </r>
  <r>
    <x v="2"/>
    <s v="AU"/>
    <s v="AUD"/>
    <n v="1401662239"/>
    <d v="2014-06-01T22:37:19"/>
    <n v="1399070239"/>
    <x v="486"/>
    <x v="3"/>
    <b v="0"/>
    <n v="1"/>
    <b v="0"/>
    <s v="film &amp; video/animation"/>
    <n v="9.0909090909090905E-3"/>
    <n v="50"/>
    <x v="0"/>
    <s v="animation"/>
  </r>
  <r>
    <x v="2"/>
    <s v="CA"/>
    <s v="CAD"/>
    <n v="1482678994"/>
    <d v="2016-12-25T15:16:34"/>
    <n v="1477491394"/>
    <x v="487"/>
    <x v="2"/>
    <b v="0"/>
    <n v="0"/>
    <b v="0"/>
    <s v="film &amp; video/animation"/>
    <n v="0"/>
    <e v="#DIV/0!"/>
    <x v="0"/>
    <s v="animation"/>
  </r>
  <r>
    <x v="2"/>
    <s v="US"/>
    <s v="USD"/>
    <n v="1483924700"/>
    <d v="2017-01-09T01:18:20"/>
    <n v="1481332700"/>
    <x v="488"/>
    <x v="2"/>
    <b v="0"/>
    <n v="0"/>
    <b v="0"/>
    <s v="film &amp; video/animation"/>
    <n v="0"/>
    <e v="#DIV/0!"/>
    <x v="0"/>
    <s v="animation"/>
  </r>
  <r>
    <x v="2"/>
    <s v="US"/>
    <s v="USD"/>
    <n v="1325763180"/>
    <d v="2012-01-05T11:33:00"/>
    <n v="1323084816"/>
    <x v="489"/>
    <x v="6"/>
    <b v="0"/>
    <n v="3"/>
    <b v="0"/>
    <s v="film &amp; video/animation"/>
    <n v="0.28667813379201834"/>
    <n v="71.666666666666671"/>
    <x v="0"/>
    <s v="animation"/>
  </r>
  <r>
    <x v="2"/>
    <s v="US"/>
    <s v="USD"/>
    <n v="1345677285"/>
    <d v="2012-08-22T23:14:45"/>
    <n v="1343085285"/>
    <x v="490"/>
    <x v="5"/>
    <b v="0"/>
    <n v="0"/>
    <b v="0"/>
    <s v="film &amp; video/animation"/>
    <n v="0"/>
    <e v="#DIV/0!"/>
    <x v="0"/>
    <s v="animation"/>
  </r>
  <r>
    <x v="2"/>
    <s v="US"/>
    <s v="USD"/>
    <n v="1453937699"/>
    <d v="2016-01-27T23:34:59"/>
    <n v="1451345699"/>
    <x v="491"/>
    <x v="0"/>
    <b v="0"/>
    <n v="0"/>
    <b v="0"/>
    <s v="film &amp; video/animation"/>
    <n v="0"/>
    <e v="#DIV/0!"/>
    <x v="0"/>
    <s v="animation"/>
  </r>
  <r>
    <x v="2"/>
    <s v="SE"/>
    <s v="SEK"/>
    <n v="1476319830"/>
    <d v="2016-10-13T00:50:30"/>
    <n v="1471135830"/>
    <x v="492"/>
    <x v="2"/>
    <b v="0"/>
    <n v="0"/>
    <b v="0"/>
    <s v="film &amp; video/animation"/>
    <n v="0"/>
    <e v="#DIV/0!"/>
    <x v="0"/>
    <s v="animation"/>
  </r>
  <r>
    <x v="2"/>
    <s v="GB"/>
    <s v="GBP"/>
    <n v="1432142738"/>
    <d v="2015-05-20T17:25:38"/>
    <n v="1429550738"/>
    <x v="493"/>
    <x v="0"/>
    <b v="0"/>
    <n v="0"/>
    <b v="0"/>
    <s v="film &amp; video/animation"/>
    <n v="0"/>
    <e v="#DIV/0!"/>
    <x v="0"/>
    <s v="animation"/>
  </r>
  <r>
    <x v="2"/>
    <s v="US"/>
    <s v="USD"/>
    <n v="1404356400"/>
    <d v="2014-07-03T03:00:00"/>
    <n v="1402343765"/>
    <x v="494"/>
    <x v="3"/>
    <b v="0"/>
    <n v="3"/>
    <b v="0"/>
    <s v="film &amp; video/animation"/>
    <n v="0.155"/>
    <n v="10.333333333333334"/>
    <x v="0"/>
    <s v="animation"/>
  </r>
  <r>
    <x v="2"/>
    <s v="US"/>
    <s v="USD"/>
    <n v="1437076305"/>
    <d v="2015-07-16T19:51:45"/>
    <n v="1434484305"/>
    <x v="495"/>
    <x v="0"/>
    <b v="0"/>
    <n v="0"/>
    <b v="0"/>
    <s v="film &amp; video/animation"/>
    <n v="0"/>
    <e v="#DIV/0!"/>
    <x v="0"/>
    <s v="animation"/>
  </r>
  <r>
    <x v="2"/>
    <s v="US"/>
    <s v="USD"/>
    <n v="1392070874"/>
    <d v="2014-02-10T22:21:14"/>
    <n v="1386886874"/>
    <x v="496"/>
    <x v="4"/>
    <b v="0"/>
    <n v="1"/>
    <b v="0"/>
    <s v="film &amp; video/animation"/>
    <n v="1.6666666666666668E-3"/>
    <n v="1"/>
    <x v="0"/>
    <s v="animation"/>
  </r>
  <r>
    <x v="2"/>
    <s v="US"/>
    <s v="USD"/>
    <n v="1419483600"/>
    <d v="2014-12-25T05:00:00"/>
    <n v="1414889665"/>
    <x v="497"/>
    <x v="3"/>
    <b v="0"/>
    <n v="3"/>
    <b v="0"/>
    <s v="film &amp; video/animation"/>
    <n v="0.6696428571428571"/>
    <n v="10"/>
    <x v="0"/>
    <s v="animation"/>
  </r>
  <r>
    <x v="2"/>
    <s v="US"/>
    <s v="USD"/>
    <n v="1324664249"/>
    <d v="2011-12-23T18:17:29"/>
    <n v="1321035449"/>
    <x v="498"/>
    <x v="6"/>
    <b v="0"/>
    <n v="22"/>
    <b v="0"/>
    <s v="film &amp; video/animation"/>
    <n v="4.5985132395404564"/>
    <n v="136.09090909090909"/>
    <x v="0"/>
    <s v="animation"/>
  </r>
  <r>
    <x v="2"/>
    <s v="US"/>
    <s v="USD"/>
    <n v="1255381140"/>
    <d v="2009-10-12T20:59:00"/>
    <n v="1250630968"/>
    <x v="499"/>
    <x v="8"/>
    <b v="0"/>
    <n v="26"/>
    <b v="0"/>
    <s v="film &amp; video/animation"/>
    <n v="9.5500000000000007"/>
    <n v="73.461538461538467"/>
    <x v="0"/>
    <s v="animation"/>
  </r>
  <r>
    <x v="2"/>
    <s v="US"/>
    <s v="USD"/>
    <n v="1273356960"/>
    <d v="2010-05-08T22:16:00"/>
    <n v="1268255751"/>
    <x v="500"/>
    <x v="7"/>
    <b v="0"/>
    <n v="4"/>
    <b v="0"/>
    <s v="film &amp; video/animation"/>
    <n v="3.3076923076923079"/>
    <n v="53.75"/>
    <x v="0"/>
    <s v="animation"/>
  </r>
  <r>
    <x v="2"/>
    <s v="US"/>
    <s v="USD"/>
    <n v="1310189851"/>
    <d v="2011-07-09T05:37:31"/>
    <n v="1307597851"/>
    <x v="501"/>
    <x v="6"/>
    <b v="0"/>
    <n v="0"/>
    <b v="0"/>
    <s v="film &amp; video/animation"/>
    <n v="0"/>
    <e v="#DIV/0!"/>
    <x v="0"/>
    <s v="animation"/>
  </r>
  <r>
    <x v="2"/>
    <s v="US"/>
    <s v="USD"/>
    <n v="1332073025"/>
    <d v="2012-03-18T12:17:05"/>
    <n v="1329484625"/>
    <x v="502"/>
    <x v="5"/>
    <b v="0"/>
    <n v="4"/>
    <b v="0"/>
    <s v="film &amp; video/animation"/>
    <n v="1.1499999999999999"/>
    <n v="57.5"/>
    <x v="0"/>
    <s v="animation"/>
  </r>
  <r>
    <x v="2"/>
    <s v="GB"/>
    <s v="GBP"/>
    <n v="1421498303"/>
    <d v="2015-01-17T12:38:23"/>
    <n v="1418906303"/>
    <x v="503"/>
    <x v="3"/>
    <b v="0"/>
    <n v="9"/>
    <b v="0"/>
    <s v="film &amp; video/animation"/>
    <n v="1.7538461538461538"/>
    <n v="12.666666666666666"/>
    <x v="0"/>
    <s v="animation"/>
  </r>
  <r>
    <x v="2"/>
    <s v="US"/>
    <s v="USD"/>
    <n v="1334097387"/>
    <d v="2012-04-10T22:36:27"/>
    <n v="1328916987"/>
    <x v="504"/>
    <x v="5"/>
    <b v="0"/>
    <n v="5"/>
    <b v="0"/>
    <s v="film &amp; video/animation"/>
    <n v="1.3673469387755102"/>
    <n v="67"/>
    <x v="0"/>
    <s v="animation"/>
  </r>
  <r>
    <x v="2"/>
    <s v="US"/>
    <s v="USD"/>
    <n v="1451010086"/>
    <d v="2015-12-25T02:21:26"/>
    <n v="1447122086"/>
    <x v="505"/>
    <x v="0"/>
    <b v="0"/>
    <n v="14"/>
    <b v="0"/>
    <s v="film &amp; video/animation"/>
    <n v="0.43333333333333329"/>
    <n v="3.7142857142857144"/>
    <x v="0"/>
    <s v="animation"/>
  </r>
  <r>
    <x v="2"/>
    <s v="US"/>
    <s v="USD"/>
    <n v="1376140520"/>
    <d v="2013-08-10T13:15:20"/>
    <n v="1373548520"/>
    <x v="506"/>
    <x v="4"/>
    <b v="0"/>
    <n v="1"/>
    <b v="0"/>
    <s v="film &amp; video/animation"/>
    <n v="0.125"/>
    <n v="250"/>
    <x v="0"/>
    <s v="animation"/>
  </r>
  <r>
    <x v="2"/>
    <s v="US"/>
    <s v="USD"/>
    <n v="1350687657"/>
    <d v="2012-10-19T23:00:57"/>
    <n v="1346799657"/>
    <x v="507"/>
    <x v="5"/>
    <b v="0"/>
    <n v="10"/>
    <b v="0"/>
    <s v="film &amp; video/animation"/>
    <n v="3.2"/>
    <n v="64"/>
    <x v="0"/>
    <s v="animation"/>
  </r>
  <r>
    <x v="2"/>
    <s v="US"/>
    <s v="USD"/>
    <n v="1337955240"/>
    <d v="2012-05-25T14:14:00"/>
    <n v="1332808501"/>
    <x v="508"/>
    <x v="5"/>
    <b v="0"/>
    <n v="3"/>
    <b v="0"/>
    <s v="film &amp; video/animation"/>
    <n v="0.8"/>
    <n v="133.33333333333334"/>
    <x v="0"/>
    <s v="animation"/>
  </r>
  <r>
    <x v="2"/>
    <s v="GB"/>
    <s v="GBP"/>
    <n v="1435504170"/>
    <d v="2015-06-28T15:09:30"/>
    <n v="1432912170"/>
    <x v="509"/>
    <x v="0"/>
    <b v="0"/>
    <n v="1"/>
    <b v="0"/>
    <s v="film &amp; video/animation"/>
    <n v="0.2"/>
    <n v="10"/>
    <x v="0"/>
    <s v="animation"/>
  </r>
  <r>
    <x v="2"/>
    <s v="US"/>
    <s v="USD"/>
    <n v="1456805639"/>
    <d v="2016-03-01T04:13:59"/>
    <n v="1454213639"/>
    <x v="510"/>
    <x v="2"/>
    <b v="0"/>
    <n v="0"/>
    <b v="0"/>
    <s v="film &amp; video/animation"/>
    <n v="0"/>
    <e v="#DIV/0!"/>
    <x v="0"/>
    <s v="animation"/>
  </r>
  <r>
    <x v="2"/>
    <s v="US"/>
    <s v="USD"/>
    <n v="1365228982"/>
    <d v="2013-04-06T06:16:22"/>
    <n v="1362640582"/>
    <x v="511"/>
    <x v="4"/>
    <b v="0"/>
    <n v="5"/>
    <b v="0"/>
    <s v="film &amp; video/animation"/>
    <n v="3"/>
    <n v="30"/>
    <x v="0"/>
    <s v="animation"/>
  </r>
  <r>
    <x v="2"/>
    <s v="US"/>
    <s v="USD"/>
    <n v="1479667727"/>
    <d v="2016-11-20T18:48:47"/>
    <n v="1475776127"/>
    <x v="512"/>
    <x v="2"/>
    <b v="0"/>
    <n v="2"/>
    <b v="0"/>
    <s v="film &amp; video/animation"/>
    <n v="0.13749999999999998"/>
    <n v="5.5"/>
    <x v="0"/>
    <s v="animation"/>
  </r>
  <r>
    <x v="2"/>
    <s v="US"/>
    <s v="USD"/>
    <n v="1471244400"/>
    <d v="2016-08-15T07:00:00"/>
    <n v="1467387705"/>
    <x v="513"/>
    <x v="2"/>
    <b v="0"/>
    <n v="68"/>
    <b v="0"/>
    <s v="film &amp; video/animation"/>
    <n v="13.923999999999999"/>
    <n v="102.38235294117646"/>
    <x v="0"/>
    <s v="animation"/>
  </r>
  <r>
    <x v="2"/>
    <s v="CA"/>
    <s v="CAD"/>
    <n v="1407595447"/>
    <d v="2014-08-09T14:44:07"/>
    <n v="1405003447"/>
    <x v="514"/>
    <x v="3"/>
    <b v="0"/>
    <n v="3"/>
    <b v="0"/>
    <s v="film &amp; video/animation"/>
    <n v="3.3333333333333335"/>
    <n v="16.666666666666668"/>
    <x v="0"/>
    <s v="animation"/>
  </r>
  <r>
    <x v="2"/>
    <s v="US"/>
    <s v="USD"/>
    <n v="1451389601"/>
    <d v="2015-12-29T11:46:41"/>
    <n v="1447933601"/>
    <x v="515"/>
    <x v="0"/>
    <b v="0"/>
    <n v="34"/>
    <b v="0"/>
    <s v="film &amp; video/animation"/>
    <n v="25.41340206185567"/>
    <n v="725.02941176470586"/>
    <x v="0"/>
    <s v="animation"/>
  </r>
  <r>
    <x v="2"/>
    <s v="GB"/>
    <s v="GBP"/>
    <n v="1432752080"/>
    <d v="2015-05-27T18:41:20"/>
    <n v="1427568080"/>
    <x v="516"/>
    <x v="0"/>
    <b v="0"/>
    <n v="0"/>
    <b v="0"/>
    <s v="film &amp; video/animation"/>
    <n v="0"/>
    <e v="#DIV/0!"/>
    <x v="0"/>
    <s v="animation"/>
  </r>
  <r>
    <x v="2"/>
    <s v="US"/>
    <s v="USD"/>
    <n v="1486046761"/>
    <d v="2017-02-02T14:46:01"/>
    <n v="1483454761"/>
    <x v="517"/>
    <x v="1"/>
    <b v="0"/>
    <n v="3"/>
    <b v="0"/>
    <s v="film &amp; video/animation"/>
    <n v="1.3666666666666667"/>
    <n v="68.333333333333329"/>
    <x v="0"/>
    <s v="animation"/>
  </r>
  <r>
    <x v="2"/>
    <s v="US"/>
    <s v="USD"/>
    <n v="1441550760"/>
    <d v="2015-09-06T14:46:00"/>
    <n v="1438958824"/>
    <x v="518"/>
    <x v="0"/>
    <b v="0"/>
    <n v="0"/>
    <b v="0"/>
    <s v="film &amp; video/animation"/>
    <n v="0"/>
    <e v="#DIV/0!"/>
    <x v="0"/>
    <s v="animation"/>
  </r>
  <r>
    <x v="2"/>
    <s v="US"/>
    <s v="USD"/>
    <n v="1354699421"/>
    <d v="2012-12-05T09:23:41"/>
    <n v="1352107421"/>
    <x v="519"/>
    <x v="5"/>
    <b v="0"/>
    <n v="70"/>
    <b v="0"/>
    <s v="film &amp; video/animation"/>
    <n v="22.881426547787683"/>
    <n v="39.228571428571428"/>
    <x v="0"/>
    <s v="animation"/>
  </r>
  <r>
    <x v="0"/>
    <s v="GB"/>
    <s v="GBP"/>
    <n v="1449766261"/>
    <d v="2015-12-10T16:51:01"/>
    <n v="1447174261"/>
    <x v="520"/>
    <x v="0"/>
    <b v="0"/>
    <n v="34"/>
    <b v="1"/>
    <s v="theater/plays"/>
    <n v="102.1"/>
    <n v="150.14705882352942"/>
    <x v="1"/>
    <s v="plays"/>
  </r>
  <r>
    <x v="0"/>
    <s v="US"/>
    <s v="USD"/>
    <n v="1477976340"/>
    <d v="2016-11-01T04:59:00"/>
    <n v="1475460819"/>
    <x v="521"/>
    <x v="2"/>
    <b v="0"/>
    <n v="56"/>
    <b v="1"/>
    <s v="theater/plays"/>
    <n v="104.64"/>
    <n v="93.428571428571431"/>
    <x v="1"/>
    <s v="plays"/>
  </r>
  <r>
    <x v="0"/>
    <s v="US"/>
    <s v="USD"/>
    <n v="1458518325"/>
    <d v="2016-03-20T23:58:45"/>
    <n v="1456793925"/>
    <x v="522"/>
    <x v="2"/>
    <b v="0"/>
    <n v="31"/>
    <b v="1"/>
    <s v="theater/plays"/>
    <n v="114.66666666666667"/>
    <n v="110.96774193548387"/>
    <x v="1"/>
    <s v="plays"/>
  </r>
  <r>
    <x v="0"/>
    <s v="US"/>
    <s v="USD"/>
    <n v="1442805076"/>
    <d v="2015-09-21T03:11:16"/>
    <n v="1440213076"/>
    <x v="523"/>
    <x v="0"/>
    <b v="0"/>
    <n v="84"/>
    <b v="1"/>
    <s v="theater/plays"/>
    <n v="120.6"/>
    <n v="71.785714285714292"/>
    <x v="1"/>
    <s v="plays"/>
  </r>
  <r>
    <x v="0"/>
    <s v="GB"/>
    <s v="GBP"/>
    <n v="1464801169"/>
    <d v="2016-06-01T17:12:49"/>
    <n v="1462209169"/>
    <x v="524"/>
    <x v="2"/>
    <b v="0"/>
    <n v="130"/>
    <b v="1"/>
    <s v="theater/plays"/>
    <n v="108.67285714285715"/>
    <n v="29.258076923076924"/>
    <x v="1"/>
    <s v="plays"/>
  </r>
  <r>
    <x v="0"/>
    <s v="US"/>
    <s v="USD"/>
    <n v="1410601041"/>
    <d v="2014-09-13T09:37:21"/>
    <n v="1406713041"/>
    <x v="525"/>
    <x v="3"/>
    <b v="0"/>
    <n v="12"/>
    <b v="1"/>
    <s v="theater/plays"/>
    <n v="100"/>
    <n v="1000"/>
    <x v="1"/>
    <s v="plays"/>
  </r>
  <r>
    <x v="0"/>
    <s v="GB"/>
    <s v="GBP"/>
    <n v="1438966800"/>
    <d v="2015-08-07T17:00:00"/>
    <n v="1436278344"/>
    <x v="526"/>
    <x v="0"/>
    <b v="0"/>
    <n v="23"/>
    <b v="1"/>
    <s v="theater/plays"/>
    <n v="113.99999999999999"/>
    <n v="74.347826086956516"/>
    <x v="1"/>
    <s v="plays"/>
  </r>
  <r>
    <x v="0"/>
    <s v="US"/>
    <s v="USD"/>
    <n v="1487347500"/>
    <d v="2017-02-17T16:05:00"/>
    <n v="1484715366"/>
    <x v="527"/>
    <x v="1"/>
    <b v="0"/>
    <n v="158"/>
    <b v="1"/>
    <s v="theater/plays"/>
    <n v="100.85"/>
    <n v="63.829113924050631"/>
    <x v="1"/>
    <s v="plays"/>
  </r>
  <r>
    <x v="0"/>
    <s v="US"/>
    <s v="USD"/>
    <n v="1434921600"/>
    <d v="2015-06-21T21:20:00"/>
    <n v="1433109907"/>
    <x v="528"/>
    <x v="0"/>
    <b v="0"/>
    <n v="30"/>
    <b v="1"/>
    <s v="theater/plays"/>
    <n v="115.65217391304347"/>
    <n v="44.333333333333336"/>
    <x v="1"/>
    <s v="plays"/>
  </r>
  <r>
    <x v="0"/>
    <s v="CA"/>
    <s v="CAD"/>
    <n v="1484110800"/>
    <d v="2017-01-11T05:00:00"/>
    <n v="1482281094"/>
    <x v="529"/>
    <x v="2"/>
    <b v="0"/>
    <n v="18"/>
    <b v="1"/>
    <s v="theater/plays"/>
    <n v="130.41666666666666"/>
    <n v="86.944444444444443"/>
    <x v="1"/>
    <s v="plays"/>
  </r>
  <r>
    <x v="0"/>
    <s v="US"/>
    <s v="USD"/>
    <n v="1435111200"/>
    <d v="2015-06-24T02:00:00"/>
    <n v="1433254268"/>
    <x v="530"/>
    <x v="0"/>
    <b v="0"/>
    <n v="29"/>
    <b v="1"/>
    <s v="theater/plays"/>
    <n v="107.78267254038178"/>
    <n v="126.55172413793103"/>
    <x v="1"/>
    <s v="plays"/>
  </r>
  <r>
    <x v="0"/>
    <s v="US"/>
    <s v="USD"/>
    <n v="1481957940"/>
    <d v="2016-12-17T06:59:00"/>
    <n v="1478050429"/>
    <x v="531"/>
    <x v="2"/>
    <b v="0"/>
    <n v="31"/>
    <b v="1"/>
    <s v="theater/plays"/>
    <n v="100"/>
    <n v="129.03225806451613"/>
    <x v="1"/>
    <s v="plays"/>
  </r>
  <r>
    <x v="0"/>
    <s v="US"/>
    <s v="USD"/>
    <n v="1463098208"/>
    <d v="2016-05-13T00:10:08"/>
    <n v="1460506208"/>
    <x v="532"/>
    <x v="2"/>
    <b v="0"/>
    <n v="173"/>
    <b v="1"/>
    <s v="theater/plays"/>
    <n v="123.25"/>
    <n v="71.242774566473983"/>
    <x v="1"/>
    <s v="plays"/>
  </r>
  <r>
    <x v="0"/>
    <s v="GB"/>
    <s v="GBP"/>
    <n v="1463394365"/>
    <d v="2016-05-16T10:26:05"/>
    <n v="1461320765"/>
    <x v="533"/>
    <x v="2"/>
    <b v="0"/>
    <n v="17"/>
    <b v="1"/>
    <s v="theater/plays"/>
    <n v="100.2"/>
    <n v="117.88235294117646"/>
    <x v="1"/>
    <s v="plays"/>
  </r>
  <r>
    <x v="0"/>
    <s v="NO"/>
    <s v="NOK"/>
    <n v="1446418800"/>
    <d v="2015-11-01T23:00:00"/>
    <n v="1443036470"/>
    <x v="534"/>
    <x v="0"/>
    <b v="0"/>
    <n v="48"/>
    <b v="1"/>
    <s v="theater/plays"/>
    <n v="104.66666666666666"/>
    <n v="327.08333333333331"/>
    <x v="1"/>
    <s v="plays"/>
  </r>
  <r>
    <x v="0"/>
    <s v="GB"/>
    <s v="GBP"/>
    <n v="1483707905"/>
    <d v="2017-01-06T13:05:05"/>
    <n v="1481115905"/>
    <x v="535"/>
    <x v="2"/>
    <b v="0"/>
    <n v="59"/>
    <b v="1"/>
    <s v="theater/plays"/>
    <n v="102.49999999999999"/>
    <n v="34.745762711864408"/>
    <x v="1"/>
    <s v="plays"/>
  </r>
  <r>
    <x v="0"/>
    <s v="GB"/>
    <s v="GBP"/>
    <n v="1438624800"/>
    <d v="2015-08-03T18:00:00"/>
    <n v="1435133807"/>
    <x v="536"/>
    <x v="0"/>
    <b v="0"/>
    <n v="39"/>
    <b v="1"/>
    <s v="theater/plays"/>
    <n v="118.25757575757576"/>
    <n v="100.06410256410257"/>
    <x v="1"/>
    <s v="plays"/>
  </r>
  <r>
    <x v="0"/>
    <s v="US"/>
    <s v="USD"/>
    <n v="1446665191"/>
    <d v="2015-11-04T19:26:31"/>
    <n v="1444069591"/>
    <x v="537"/>
    <x v="0"/>
    <b v="0"/>
    <n v="59"/>
    <b v="1"/>
    <s v="theater/plays"/>
    <n v="120.5"/>
    <n v="40.847457627118644"/>
    <x v="1"/>
    <s v="plays"/>
  </r>
  <r>
    <x v="0"/>
    <s v="US"/>
    <s v="USD"/>
    <n v="1463166263"/>
    <d v="2016-05-13T19:04:23"/>
    <n v="1460574263"/>
    <x v="538"/>
    <x v="2"/>
    <b v="0"/>
    <n v="60"/>
    <b v="1"/>
    <s v="theater/plays"/>
    <n v="302.42"/>
    <n v="252.01666666666668"/>
    <x v="1"/>
    <s v="plays"/>
  </r>
  <r>
    <x v="0"/>
    <s v="GB"/>
    <s v="GBP"/>
    <n v="1467681107"/>
    <d v="2016-07-05T01:11:47"/>
    <n v="1465866707"/>
    <x v="539"/>
    <x v="2"/>
    <b v="0"/>
    <n v="20"/>
    <b v="1"/>
    <s v="theater/plays"/>
    <n v="100.64400000000001"/>
    <n v="25.161000000000001"/>
    <x v="1"/>
    <s v="plays"/>
  </r>
  <r>
    <x v="2"/>
    <s v="US"/>
    <s v="USD"/>
    <n v="1423078606"/>
    <d v="2015-02-04T19:36:46"/>
    <n v="1420486606"/>
    <x v="540"/>
    <x v="0"/>
    <b v="0"/>
    <n v="1"/>
    <b v="0"/>
    <s v="technology/web"/>
    <n v="6.6666666666666671E-3"/>
    <n v="1"/>
    <x v="2"/>
    <s v="web"/>
  </r>
  <r>
    <x v="2"/>
    <s v="US"/>
    <s v="USD"/>
    <n v="1446080834"/>
    <d v="2015-10-29T01:07:14"/>
    <n v="1443488834"/>
    <x v="541"/>
    <x v="0"/>
    <b v="0"/>
    <n v="1"/>
    <b v="0"/>
    <s v="technology/web"/>
    <n v="0.55555555555555558"/>
    <n v="25"/>
    <x v="2"/>
    <s v="web"/>
  </r>
  <r>
    <x v="2"/>
    <s v="US"/>
    <s v="USD"/>
    <n v="1462293716"/>
    <d v="2016-05-03T16:41:56"/>
    <n v="1457113316"/>
    <x v="542"/>
    <x v="2"/>
    <b v="0"/>
    <n v="1"/>
    <b v="0"/>
    <s v="technology/web"/>
    <n v="3.9999999999999996E-4"/>
    <n v="1"/>
    <x v="2"/>
    <s v="web"/>
  </r>
  <r>
    <x v="2"/>
    <s v="AU"/>
    <s v="AUD"/>
    <n v="1414807962"/>
    <d v="2014-11-01T02:12:42"/>
    <n v="1412215962"/>
    <x v="543"/>
    <x v="3"/>
    <b v="0"/>
    <n v="2"/>
    <b v="0"/>
    <s v="technology/web"/>
    <n v="0.31818181818181818"/>
    <n v="35"/>
    <x v="2"/>
    <s v="web"/>
  </r>
  <r>
    <x v="2"/>
    <s v="US"/>
    <s v="USD"/>
    <n v="1467647160"/>
    <d v="2016-07-04T15:46:00"/>
    <n v="1465055160"/>
    <x v="544"/>
    <x v="2"/>
    <b v="0"/>
    <n v="2"/>
    <b v="0"/>
    <s v="technology/web"/>
    <n v="1.2"/>
    <n v="3"/>
    <x v="2"/>
    <s v="web"/>
  </r>
  <r>
    <x v="2"/>
    <s v="FR"/>
    <s v="EUR"/>
    <n v="1447600389"/>
    <d v="2015-11-15T15:13:09"/>
    <n v="1444140789"/>
    <x v="545"/>
    <x v="0"/>
    <b v="0"/>
    <n v="34"/>
    <b v="0"/>
    <s v="technology/web"/>
    <n v="27.383999999999997"/>
    <n v="402.70588235294116"/>
    <x v="2"/>
    <s v="web"/>
  </r>
  <r>
    <x v="2"/>
    <s v="US"/>
    <s v="USD"/>
    <n v="1445097715"/>
    <d v="2015-10-17T16:01:55"/>
    <n v="1441209715"/>
    <x v="546"/>
    <x v="0"/>
    <b v="0"/>
    <n v="2"/>
    <b v="0"/>
    <s v="technology/web"/>
    <n v="8.666666666666667E-2"/>
    <n v="26"/>
    <x v="2"/>
    <s v="web"/>
  </r>
  <r>
    <x v="2"/>
    <s v="GB"/>
    <s v="GBP"/>
    <n v="1455122564"/>
    <d v="2016-02-10T16:42:44"/>
    <n v="1452530564"/>
    <x v="547"/>
    <x v="2"/>
    <b v="0"/>
    <n v="0"/>
    <b v="0"/>
    <s v="technology/web"/>
    <n v="0"/>
    <e v="#DIV/0!"/>
    <x v="2"/>
    <s v="web"/>
  </r>
  <r>
    <x v="2"/>
    <s v="GB"/>
    <s v="GBP"/>
    <n v="1446154848"/>
    <d v="2015-10-29T21:40:48"/>
    <n v="1443562848"/>
    <x v="548"/>
    <x v="0"/>
    <b v="0"/>
    <n v="1"/>
    <b v="0"/>
    <s v="technology/web"/>
    <n v="0.09"/>
    <n v="9"/>
    <x v="2"/>
    <s v="web"/>
  </r>
  <r>
    <x v="2"/>
    <s v="GB"/>
    <s v="GBP"/>
    <n v="1436368622"/>
    <d v="2015-07-08T15:17:02"/>
    <n v="1433776622"/>
    <x v="549"/>
    <x v="0"/>
    <b v="0"/>
    <n v="8"/>
    <b v="0"/>
    <s v="technology/web"/>
    <n v="2.7199999999999998"/>
    <n v="8.5"/>
    <x v="2"/>
    <s v="web"/>
  </r>
  <r>
    <x v="2"/>
    <s v="CA"/>
    <s v="CAD"/>
    <n v="1485838800"/>
    <d v="2017-01-31T05:00:00"/>
    <n v="1484756245"/>
    <x v="550"/>
    <x v="1"/>
    <b v="0"/>
    <n v="4"/>
    <b v="0"/>
    <s v="technology/web"/>
    <n v="0.70000000000000007"/>
    <n v="8.75"/>
    <x v="2"/>
    <s v="web"/>
  </r>
  <r>
    <x v="2"/>
    <s v="US"/>
    <s v="USD"/>
    <n v="1438451580"/>
    <d v="2015-08-01T17:53:00"/>
    <n v="1434609424"/>
    <x v="551"/>
    <x v="0"/>
    <b v="0"/>
    <n v="28"/>
    <b v="0"/>
    <s v="technology/web"/>
    <n v="5.0413333333333332"/>
    <n v="135.03571428571428"/>
    <x v="2"/>
    <s v="web"/>
  </r>
  <r>
    <x v="2"/>
    <s v="CA"/>
    <s v="CAD"/>
    <n v="1452350896"/>
    <d v="2016-01-09T14:48:16"/>
    <n v="1447166896"/>
    <x v="552"/>
    <x v="0"/>
    <b v="0"/>
    <n v="0"/>
    <b v="0"/>
    <s v="technology/web"/>
    <n v="0"/>
    <e v="#DIV/0!"/>
    <x v="2"/>
    <s v="web"/>
  </r>
  <r>
    <x v="2"/>
    <s v="US"/>
    <s v="USD"/>
    <n v="1415988991"/>
    <d v="2014-11-14T18:16:31"/>
    <n v="1413393391"/>
    <x v="553"/>
    <x v="3"/>
    <b v="0"/>
    <n v="6"/>
    <b v="0"/>
    <s v="technology/web"/>
    <n v="0.49199999999999999"/>
    <n v="20.5"/>
    <x v="2"/>
    <s v="web"/>
  </r>
  <r>
    <x v="2"/>
    <s v="US"/>
    <s v="USD"/>
    <n v="1413735972"/>
    <d v="2014-10-19T16:26:12"/>
    <n v="1411143972"/>
    <x v="554"/>
    <x v="3"/>
    <b v="0"/>
    <n v="22"/>
    <b v="0"/>
    <s v="technology/web"/>
    <n v="36.589147286821706"/>
    <n v="64.36363636363636"/>
    <x v="2"/>
    <s v="web"/>
  </r>
  <r>
    <x v="2"/>
    <s v="GB"/>
    <s v="GBP"/>
    <n v="1465720143"/>
    <d v="2016-06-12T08:29:03"/>
    <n v="1463128143"/>
    <x v="555"/>
    <x v="2"/>
    <b v="0"/>
    <n v="0"/>
    <b v="0"/>
    <s v="technology/web"/>
    <n v="0"/>
    <e v="#DIV/0!"/>
    <x v="2"/>
    <s v="web"/>
  </r>
  <r>
    <x v="2"/>
    <s v="US"/>
    <s v="USD"/>
    <n v="1452112717"/>
    <d v="2016-01-06T20:38:37"/>
    <n v="1449520717"/>
    <x v="556"/>
    <x v="0"/>
    <b v="0"/>
    <n v="1"/>
    <b v="0"/>
    <s v="technology/web"/>
    <n v="2.5"/>
    <n v="200"/>
    <x v="2"/>
    <s v="web"/>
  </r>
  <r>
    <x v="2"/>
    <s v="DE"/>
    <s v="EUR"/>
    <n v="1480721803"/>
    <d v="2016-12-02T23:36:43"/>
    <n v="1478126203"/>
    <x v="557"/>
    <x v="2"/>
    <b v="0"/>
    <n v="20"/>
    <b v="0"/>
    <s v="technology/web"/>
    <n v="0.91066666666666674"/>
    <n v="68.3"/>
    <x v="2"/>
    <s v="web"/>
  </r>
  <r>
    <x v="2"/>
    <s v="US"/>
    <s v="USD"/>
    <n v="1427227905"/>
    <d v="2015-03-24T20:11:45"/>
    <n v="1424639505"/>
    <x v="558"/>
    <x v="0"/>
    <b v="0"/>
    <n v="0"/>
    <b v="0"/>
    <s v="technology/web"/>
    <n v="0"/>
    <e v="#DIV/0!"/>
    <x v="2"/>
    <s v="web"/>
  </r>
  <r>
    <x v="2"/>
    <s v="US"/>
    <s v="USD"/>
    <n v="1449989260"/>
    <d v="2015-12-13T06:47:40"/>
    <n v="1447397260"/>
    <x v="559"/>
    <x v="0"/>
    <b v="0"/>
    <n v="1"/>
    <b v="0"/>
    <s v="technology/web"/>
    <n v="2.0833333333333336E-2"/>
    <n v="50"/>
    <x v="2"/>
    <s v="web"/>
  </r>
  <r>
    <x v="2"/>
    <s v="CA"/>
    <s v="CAD"/>
    <n v="1418841045"/>
    <d v="2014-12-17T18:30:45"/>
    <n v="1416249045"/>
    <x v="560"/>
    <x v="3"/>
    <b v="0"/>
    <n v="3"/>
    <b v="0"/>
    <s v="technology/web"/>
    <n v="1.2E-2"/>
    <n v="4"/>
    <x v="2"/>
    <s v="web"/>
  </r>
  <r>
    <x v="2"/>
    <s v="US"/>
    <s v="USD"/>
    <n v="1445874513"/>
    <d v="2015-10-26T15:48:33"/>
    <n v="1442850513"/>
    <x v="561"/>
    <x v="0"/>
    <b v="0"/>
    <n v="2"/>
    <b v="0"/>
    <s v="technology/web"/>
    <n v="0.36666666666666664"/>
    <n v="27.5"/>
    <x v="2"/>
    <s v="web"/>
  </r>
  <r>
    <x v="2"/>
    <s v="NL"/>
    <s v="EUR"/>
    <n v="1482052815"/>
    <d v="2016-12-18T09:20:15"/>
    <n v="1479460815"/>
    <x v="562"/>
    <x v="2"/>
    <b v="0"/>
    <n v="0"/>
    <b v="0"/>
    <s v="technology/web"/>
    <n v="0"/>
    <e v="#DIV/0!"/>
    <x v="2"/>
    <s v="web"/>
  </r>
  <r>
    <x v="2"/>
    <s v="AU"/>
    <s v="AUD"/>
    <n v="1424137247"/>
    <d v="2015-02-17T01:40:47"/>
    <n v="1421545247"/>
    <x v="563"/>
    <x v="0"/>
    <b v="0"/>
    <n v="2"/>
    <b v="0"/>
    <s v="technology/web"/>
    <n v="9.0666666666666659E-2"/>
    <n v="34"/>
    <x v="2"/>
    <s v="web"/>
  </r>
  <r>
    <x v="2"/>
    <s v="FR"/>
    <s v="EUR"/>
    <n v="1457822275"/>
    <d v="2016-03-12T22:37:55"/>
    <n v="1455230275"/>
    <x v="564"/>
    <x v="2"/>
    <b v="0"/>
    <n v="1"/>
    <b v="0"/>
    <s v="technology/web"/>
    <n v="5.5555555555555558E-3"/>
    <n v="1"/>
    <x v="2"/>
    <s v="web"/>
  </r>
  <r>
    <x v="2"/>
    <s v="GB"/>
    <s v="GBP"/>
    <n v="1436554249"/>
    <d v="2015-07-10T18:50:49"/>
    <n v="1433962249"/>
    <x v="565"/>
    <x v="0"/>
    <b v="0"/>
    <n v="0"/>
    <b v="0"/>
    <s v="technology/web"/>
    <n v="0"/>
    <e v="#DIV/0!"/>
    <x v="2"/>
    <s v="web"/>
  </r>
  <r>
    <x v="2"/>
    <s v="US"/>
    <s v="USD"/>
    <n v="1468513533"/>
    <d v="2016-07-14T16:25:33"/>
    <n v="1465921533"/>
    <x v="566"/>
    <x v="2"/>
    <b v="0"/>
    <n v="1"/>
    <b v="0"/>
    <s v="technology/web"/>
    <n v="0.02"/>
    <n v="1"/>
    <x v="2"/>
    <s v="web"/>
  </r>
  <r>
    <x v="2"/>
    <s v="US"/>
    <s v="USD"/>
    <n v="1420143194"/>
    <d v="2015-01-01T20:13:14"/>
    <n v="1417551194"/>
    <x v="567"/>
    <x v="3"/>
    <b v="0"/>
    <n v="0"/>
    <b v="0"/>
    <s v="technology/web"/>
    <n v="0"/>
    <e v="#DIV/0!"/>
    <x v="2"/>
    <s v="web"/>
  </r>
  <r>
    <x v="2"/>
    <s v="NZ"/>
    <s v="NZD"/>
    <n v="1452942000"/>
    <d v="2016-01-16T11:00:00"/>
    <n v="1449785223"/>
    <x v="568"/>
    <x v="0"/>
    <b v="0"/>
    <n v="5"/>
    <b v="0"/>
    <s v="technology/web"/>
    <n v="1"/>
    <n v="49"/>
    <x v="2"/>
    <s v="web"/>
  </r>
  <r>
    <x v="2"/>
    <s v="CA"/>
    <s v="CAD"/>
    <n v="1451679612"/>
    <d v="2016-01-01T20:20:12"/>
    <n v="1449087612"/>
    <x v="569"/>
    <x v="0"/>
    <b v="0"/>
    <n v="1"/>
    <b v="0"/>
    <s v="technology/web"/>
    <n v="0.8"/>
    <n v="20"/>
    <x v="2"/>
    <s v="web"/>
  </r>
  <r>
    <x v="2"/>
    <s v="US"/>
    <s v="USD"/>
    <n v="1455822569"/>
    <d v="2016-02-18T19:09:29"/>
    <n v="1453230569"/>
    <x v="570"/>
    <x v="2"/>
    <b v="0"/>
    <n v="1"/>
    <b v="0"/>
    <s v="technology/web"/>
    <n v="0.16705882352941176"/>
    <n v="142"/>
    <x v="2"/>
    <s v="web"/>
  </r>
  <r>
    <x v="2"/>
    <s v="US"/>
    <s v="USD"/>
    <n v="1437969540"/>
    <d v="2015-07-27T03:59:00"/>
    <n v="1436297723"/>
    <x v="571"/>
    <x v="0"/>
    <b v="0"/>
    <n v="2"/>
    <b v="0"/>
    <s v="technology/web"/>
    <n v="0.42399999999999999"/>
    <n v="53"/>
    <x v="2"/>
    <s v="web"/>
  </r>
  <r>
    <x v="2"/>
    <s v="US"/>
    <s v="USD"/>
    <n v="1446660688"/>
    <d v="2015-11-04T18:11:28"/>
    <n v="1444065088"/>
    <x v="572"/>
    <x v="0"/>
    <b v="0"/>
    <n v="0"/>
    <b v="0"/>
    <s v="technology/web"/>
    <n v="0"/>
    <e v="#DIV/0!"/>
    <x v="2"/>
    <s v="web"/>
  </r>
  <r>
    <x v="2"/>
    <s v="US"/>
    <s v="USD"/>
    <n v="1421543520"/>
    <d v="2015-01-18T01:12:00"/>
    <n v="1416445931"/>
    <x v="573"/>
    <x v="3"/>
    <b v="0"/>
    <n v="9"/>
    <b v="0"/>
    <s v="technology/web"/>
    <n v="0.38925389253892539"/>
    <n v="38.444444444444443"/>
    <x v="2"/>
    <s v="web"/>
  </r>
  <r>
    <x v="2"/>
    <s v="GB"/>
    <s v="GBP"/>
    <n v="1476873507"/>
    <d v="2016-10-19T10:38:27"/>
    <n v="1474281507"/>
    <x v="574"/>
    <x v="2"/>
    <b v="0"/>
    <n v="4"/>
    <b v="0"/>
    <s v="technology/web"/>
    <n v="0.7155635062611807"/>
    <n v="20"/>
    <x v="2"/>
    <s v="web"/>
  </r>
  <r>
    <x v="2"/>
    <s v="DE"/>
    <s v="EUR"/>
    <n v="1434213443"/>
    <d v="2015-06-13T16:37:23"/>
    <n v="1431621443"/>
    <x v="575"/>
    <x v="0"/>
    <b v="0"/>
    <n v="4"/>
    <b v="0"/>
    <s v="technology/web"/>
    <n v="0.43166666666666664"/>
    <n v="64.75"/>
    <x v="2"/>
    <s v="web"/>
  </r>
  <r>
    <x v="2"/>
    <s v="US"/>
    <s v="USD"/>
    <n v="1427537952"/>
    <d v="2015-03-28T10:19:12"/>
    <n v="1422357552"/>
    <x v="576"/>
    <x v="0"/>
    <b v="0"/>
    <n v="1"/>
    <b v="0"/>
    <s v="technology/web"/>
    <n v="1.25E-3"/>
    <n v="1"/>
    <x v="2"/>
    <s v="web"/>
  </r>
  <r>
    <x v="2"/>
    <s v="US"/>
    <s v="USD"/>
    <n v="1463753302"/>
    <d v="2016-05-20T14:08:22"/>
    <n v="1458569302"/>
    <x v="577"/>
    <x v="2"/>
    <b v="0"/>
    <n v="1"/>
    <b v="0"/>
    <s v="technology/web"/>
    <n v="0.2"/>
    <n v="10"/>
    <x v="2"/>
    <s v="web"/>
  </r>
  <r>
    <x v="2"/>
    <s v="GB"/>
    <s v="GBP"/>
    <n v="1441633993"/>
    <d v="2015-09-07T13:53:13"/>
    <n v="1439560393"/>
    <x v="578"/>
    <x v="0"/>
    <b v="0"/>
    <n v="7"/>
    <b v="0"/>
    <s v="technology/web"/>
    <n v="1.12E-2"/>
    <n v="2"/>
    <x v="2"/>
    <s v="web"/>
  </r>
  <r>
    <x v="2"/>
    <s v="US"/>
    <s v="USD"/>
    <n v="1419539223"/>
    <d v="2014-12-25T20:27:03"/>
    <n v="1416947223"/>
    <x v="579"/>
    <x v="3"/>
    <b v="0"/>
    <n v="5"/>
    <b v="0"/>
    <s v="technology/web"/>
    <n v="1.4583333333333333"/>
    <n v="35"/>
    <x v="2"/>
    <s v="web"/>
  </r>
  <r>
    <x v="2"/>
    <s v="US"/>
    <s v="USD"/>
    <n v="1474580867"/>
    <d v="2016-09-22T21:47:47"/>
    <n v="1471988867"/>
    <x v="580"/>
    <x v="2"/>
    <b v="0"/>
    <n v="1"/>
    <b v="0"/>
    <s v="technology/web"/>
    <n v="3.3333333333333333E-2"/>
    <n v="1"/>
    <x v="2"/>
    <s v="web"/>
  </r>
  <r>
    <x v="2"/>
    <s v="US"/>
    <s v="USD"/>
    <n v="1438474704"/>
    <d v="2015-08-02T00:18:24"/>
    <n v="1435882704"/>
    <x v="581"/>
    <x v="0"/>
    <b v="0"/>
    <n v="0"/>
    <b v="0"/>
    <s v="technology/web"/>
    <n v="0"/>
    <e v="#DIV/0!"/>
    <x v="2"/>
    <s v="web"/>
  </r>
  <r>
    <x v="2"/>
    <s v="US"/>
    <s v="USD"/>
    <n v="1426442400"/>
    <d v="2015-03-15T18:00:00"/>
    <n v="1424454319"/>
    <x v="582"/>
    <x v="0"/>
    <b v="0"/>
    <n v="0"/>
    <b v="0"/>
    <s v="technology/web"/>
    <n v="0"/>
    <e v="#DIV/0!"/>
    <x v="2"/>
    <s v="web"/>
  </r>
  <r>
    <x v="2"/>
    <s v="US"/>
    <s v="USD"/>
    <n v="1426800687"/>
    <d v="2015-03-19T21:31:27"/>
    <n v="1424212287"/>
    <x v="583"/>
    <x v="0"/>
    <b v="0"/>
    <n v="1"/>
    <b v="0"/>
    <s v="technology/web"/>
    <n v="1.1111111111111112E-2"/>
    <n v="1"/>
    <x v="2"/>
    <s v="web"/>
  </r>
  <r>
    <x v="2"/>
    <s v="US"/>
    <s v="USD"/>
    <n v="1426522316"/>
    <d v="2015-03-16T16:11:56"/>
    <n v="1423933916"/>
    <x v="584"/>
    <x v="0"/>
    <b v="0"/>
    <n v="2"/>
    <b v="0"/>
    <s v="technology/web"/>
    <n v="1"/>
    <n v="5"/>
    <x v="2"/>
    <s v="web"/>
  </r>
  <r>
    <x v="2"/>
    <s v="GB"/>
    <s v="GBP"/>
    <n v="1448928000"/>
    <d v="2015-12-01T00:00:00"/>
    <n v="1444123377"/>
    <x v="585"/>
    <x v="0"/>
    <b v="0"/>
    <n v="0"/>
    <b v="0"/>
    <s v="technology/web"/>
    <n v="0"/>
    <e v="#DIV/0!"/>
    <x v="2"/>
    <s v="web"/>
  </r>
  <r>
    <x v="2"/>
    <s v="US"/>
    <s v="USD"/>
    <n v="1424032207"/>
    <d v="2015-02-15T20:30:07"/>
    <n v="1421440207"/>
    <x v="586"/>
    <x v="0"/>
    <b v="0"/>
    <n v="4"/>
    <b v="0"/>
    <s v="technology/web"/>
    <n v="0.55999999999999994"/>
    <n v="14"/>
    <x v="2"/>
    <s v="web"/>
  </r>
  <r>
    <x v="2"/>
    <s v="CA"/>
    <s v="CAD"/>
    <n v="1429207833"/>
    <d v="2015-04-16T18:10:33"/>
    <n v="1426615833"/>
    <x v="587"/>
    <x v="0"/>
    <b v="0"/>
    <n v="7"/>
    <b v="0"/>
    <s v="technology/web"/>
    <n v="9.0833333333333339"/>
    <n v="389.28571428571428"/>
    <x v="2"/>
    <s v="web"/>
  </r>
  <r>
    <x v="2"/>
    <s v="IT"/>
    <s v="EUR"/>
    <n v="1479410886"/>
    <d v="2016-11-17T19:28:06"/>
    <n v="1474223286"/>
    <x v="588"/>
    <x v="2"/>
    <b v="0"/>
    <n v="2"/>
    <b v="0"/>
    <s v="technology/web"/>
    <n v="3.3444444444444441"/>
    <n v="150.5"/>
    <x v="2"/>
    <s v="web"/>
  </r>
  <r>
    <x v="2"/>
    <s v="US"/>
    <s v="USD"/>
    <n v="1436366699"/>
    <d v="2015-07-08T14:44:59"/>
    <n v="1435070699"/>
    <x v="589"/>
    <x v="0"/>
    <b v="0"/>
    <n v="1"/>
    <b v="0"/>
    <s v="technology/web"/>
    <n v="1.3333333333333334E-2"/>
    <n v="1"/>
    <x v="2"/>
    <s v="web"/>
  </r>
  <r>
    <x v="2"/>
    <s v="GB"/>
    <s v="GBP"/>
    <n v="1454936460"/>
    <d v="2016-02-08T13:01:00"/>
    <n v="1452259131"/>
    <x v="590"/>
    <x v="2"/>
    <b v="0"/>
    <n v="9"/>
    <b v="0"/>
    <s v="technology/web"/>
    <n v="4.46"/>
    <n v="24.777777777777779"/>
    <x v="2"/>
    <s v="web"/>
  </r>
  <r>
    <x v="2"/>
    <s v="US"/>
    <s v="USD"/>
    <n v="1437570130"/>
    <d v="2015-07-22T13:02:10"/>
    <n v="1434978130"/>
    <x v="591"/>
    <x v="0"/>
    <b v="0"/>
    <n v="2"/>
    <b v="0"/>
    <s v="technology/web"/>
    <n v="6.0999999999999999E-2"/>
    <n v="30.5"/>
    <x v="2"/>
    <s v="web"/>
  </r>
  <r>
    <x v="2"/>
    <s v="US"/>
    <s v="USD"/>
    <n v="1417584860"/>
    <d v="2014-12-03T05:34:20"/>
    <n v="1414992860"/>
    <x v="592"/>
    <x v="3"/>
    <b v="0"/>
    <n v="1"/>
    <b v="0"/>
    <s v="technology/web"/>
    <n v="3.3333333333333335"/>
    <n v="250"/>
    <x v="2"/>
    <s v="web"/>
  </r>
  <r>
    <x v="2"/>
    <s v="GB"/>
    <s v="GBP"/>
    <n v="1428333345"/>
    <d v="2015-04-06T15:15:45"/>
    <n v="1425744945"/>
    <x v="593"/>
    <x v="0"/>
    <b v="0"/>
    <n v="7"/>
    <b v="0"/>
    <s v="technology/web"/>
    <n v="23"/>
    <n v="16.428571428571427"/>
    <x v="2"/>
    <s v="web"/>
  </r>
  <r>
    <x v="2"/>
    <s v="US"/>
    <s v="USD"/>
    <n v="1460832206"/>
    <d v="2016-04-16T18:43:26"/>
    <n v="1458240206"/>
    <x v="594"/>
    <x v="2"/>
    <b v="0"/>
    <n v="2"/>
    <b v="0"/>
    <s v="technology/web"/>
    <n v="0.104"/>
    <n v="13"/>
    <x v="2"/>
    <s v="web"/>
  </r>
  <r>
    <x v="2"/>
    <s v="US"/>
    <s v="USD"/>
    <n v="1430703638"/>
    <d v="2015-05-04T01:40:38"/>
    <n v="1426815638"/>
    <x v="595"/>
    <x v="0"/>
    <b v="0"/>
    <n v="8"/>
    <b v="0"/>
    <s v="technology/web"/>
    <n v="0.42599999999999999"/>
    <n v="53.25"/>
    <x v="2"/>
    <s v="web"/>
  </r>
  <r>
    <x v="2"/>
    <s v="US"/>
    <s v="USD"/>
    <n v="1478122292"/>
    <d v="2016-11-02T21:31:32"/>
    <n v="1475530292"/>
    <x v="596"/>
    <x v="2"/>
    <b v="0"/>
    <n v="2"/>
    <b v="0"/>
    <s v="technology/web"/>
    <n v="0.03"/>
    <n v="3"/>
    <x v="2"/>
    <s v="web"/>
  </r>
  <r>
    <x v="2"/>
    <s v="US"/>
    <s v="USD"/>
    <n v="1469980800"/>
    <d v="2016-07-31T16:00:00"/>
    <n v="1466787335"/>
    <x v="597"/>
    <x v="2"/>
    <b v="0"/>
    <n v="2"/>
    <b v="0"/>
    <s v="technology/web"/>
    <n v="0.26666666666666666"/>
    <n v="10"/>
    <x v="2"/>
    <s v="web"/>
  </r>
  <r>
    <x v="2"/>
    <s v="US"/>
    <s v="USD"/>
    <n v="1417737781"/>
    <d v="2014-12-05T00:03:01"/>
    <n v="1415145781"/>
    <x v="598"/>
    <x v="3"/>
    <b v="0"/>
    <n v="7"/>
    <b v="0"/>
    <s v="technology/web"/>
    <n v="34"/>
    <n v="121.42857142857143"/>
    <x v="2"/>
    <s v="web"/>
  </r>
  <r>
    <x v="2"/>
    <s v="US"/>
    <s v="USD"/>
    <n v="1425827760"/>
    <d v="2015-03-08T15:16:00"/>
    <n v="1423769402"/>
    <x v="599"/>
    <x v="0"/>
    <b v="0"/>
    <n v="2"/>
    <b v="0"/>
    <s v="technology/web"/>
    <n v="6.2E-2"/>
    <n v="15.5"/>
    <x v="2"/>
    <s v="web"/>
  </r>
  <r>
    <x v="1"/>
    <s v="US"/>
    <s v="USD"/>
    <n v="1431198562"/>
    <d v="2015-05-09T19:09:22"/>
    <n v="1426014562"/>
    <x v="600"/>
    <x v="0"/>
    <b v="0"/>
    <n v="1"/>
    <b v="0"/>
    <s v="technology/web"/>
    <n v="2"/>
    <n v="100"/>
    <x v="2"/>
    <s v="web"/>
  </r>
  <r>
    <x v="1"/>
    <s v="CA"/>
    <s v="CAD"/>
    <n v="1419626139"/>
    <d v="2014-12-26T20:35:39"/>
    <n v="1417034139"/>
    <x v="601"/>
    <x v="3"/>
    <b v="0"/>
    <n v="6"/>
    <b v="0"/>
    <s v="technology/web"/>
    <n v="1.4000000000000001"/>
    <n v="23.333333333333332"/>
    <x v="2"/>
    <s v="web"/>
  </r>
  <r>
    <x v="1"/>
    <s v="US"/>
    <s v="USD"/>
    <n v="1434654215"/>
    <d v="2015-06-18T19:03:35"/>
    <n v="1432062215"/>
    <x v="602"/>
    <x v="0"/>
    <b v="0"/>
    <n v="0"/>
    <b v="0"/>
    <s v="technology/web"/>
    <n v="0"/>
    <e v="#DIV/0!"/>
    <x v="2"/>
    <s v="web"/>
  </r>
  <r>
    <x v="1"/>
    <s v="US"/>
    <s v="USD"/>
    <n v="1408029623"/>
    <d v="2014-08-14T15:20:23"/>
    <n v="1405437623"/>
    <x v="603"/>
    <x v="3"/>
    <b v="0"/>
    <n v="13"/>
    <b v="0"/>
    <s v="technology/web"/>
    <n v="3.9334666666666664"/>
    <n v="45.386153846153846"/>
    <x v="2"/>
    <s v="web"/>
  </r>
  <r>
    <x v="1"/>
    <s v="US"/>
    <s v="USD"/>
    <n v="1409187056"/>
    <d v="2014-08-28T00:50:56"/>
    <n v="1406595056"/>
    <x v="604"/>
    <x v="3"/>
    <b v="0"/>
    <n v="0"/>
    <b v="0"/>
    <s v="technology/web"/>
    <n v="0"/>
    <e v="#DIV/0!"/>
    <x v="2"/>
    <s v="web"/>
  </r>
  <r>
    <x v="1"/>
    <s v="US"/>
    <s v="USD"/>
    <n v="1440318908"/>
    <d v="2015-08-23T08:35:08"/>
    <n v="1436430908"/>
    <x v="605"/>
    <x v="0"/>
    <b v="0"/>
    <n v="8"/>
    <b v="0"/>
    <s v="technology/web"/>
    <n v="2.62"/>
    <n v="16.375"/>
    <x v="2"/>
    <s v="web"/>
  </r>
  <r>
    <x v="1"/>
    <s v="NL"/>
    <s v="EUR"/>
    <n v="1432479600"/>
    <d v="2015-05-24T15:00:00"/>
    <n v="1428507409"/>
    <x v="606"/>
    <x v="0"/>
    <b v="0"/>
    <n v="1"/>
    <b v="0"/>
    <s v="technology/web"/>
    <n v="0.2"/>
    <n v="10"/>
    <x v="2"/>
    <s v="web"/>
  </r>
  <r>
    <x v="1"/>
    <s v="US"/>
    <s v="USD"/>
    <n v="1448225336"/>
    <d v="2015-11-22T20:48:56"/>
    <n v="1445629736"/>
    <x v="607"/>
    <x v="0"/>
    <b v="0"/>
    <n v="0"/>
    <b v="0"/>
    <s v="technology/web"/>
    <n v="0"/>
    <e v="#DIV/0!"/>
    <x v="2"/>
    <s v="web"/>
  </r>
  <r>
    <x v="1"/>
    <s v="US"/>
    <s v="USD"/>
    <n v="1434405980"/>
    <d v="2015-06-15T22:06:20"/>
    <n v="1431813980"/>
    <x v="608"/>
    <x v="0"/>
    <b v="0"/>
    <n v="5"/>
    <b v="0"/>
    <s v="technology/web"/>
    <n v="0.97400000000000009"/>
    <n v="292.2"/>
    <x v="2"/>
    <s v="web"/>
  </r>
  <r>
    <x v="1"/>
    <s v="GB"/>
    <s v="GBP"/>
    <n v="1448761744"/>
    <d v="2015-11-29T01:49:04"/>
    <n v="1446166144"/>
    <x v="609"/>
    <x v="0"/>
    <b v="0"/>
    <n v="1"/>
    <b v="0"/>
    <s v="technology/web"/>
    <n v="0.64102564102564097"/>
    <n v="5"/>
    <x v="2"/>
    <s v="web"/>
  </r>
  <r>
    <x v="1"/>
    <s v="US"/>
    <s v="USD"/>
    <n v="1429732586"/>
    <d v="2015-04-22T19:56:26"/>
    <n v="1427140586"/>
    <x v="610"/>
    <x v="0"/>
    <b v="0"/>
    <n v="0"/>
    <b v="0"/>
    <s v="technology/web"/>
    <n v="0"/>
    <e v="#DIV/0!"/>
    <x v="2"/>
    <s v="web"/>
  </r>
  <r>
    <x v="1"/>
    <s v="FR"/>
    <s v="EUR"/>
    <n v="1453210037"/>
    <d v="2016-01-19T13:27:17"/>
    <n v="1448026037"/>
    <x v="611"/>
    <x v="0"/>
    <b v="0"/>
    <n v="0"/>
    <b v="0"/>
    <s v="technology/web"/>
    <n v="0"/>
    <e v="#DIV/0!"/>
    <x v="2"/>
    <s v="web"/>
  </r>
  <r>
    <x v="1"/>
    <s v="IT"/>
    <s v="EUR"/>
    <n v="1472777146"/>
    <d v="2016-09-02T00:45:46"/>
    <n v="1470185146"/>
    <x v="612"/>
    <x v="2"/>
    <b v="0"/>
    <n v="0"/>
    <b v="0"/>
    <s v="technology/web"/>
    <n v="0"/>
    <e v="#DIV/0!"/>
    <x v="2"/>
    <s v="web"/>
  </r>
  <r>
    <x v="1"/>
    <s v="US"/>
    <s v="USD"/>
    <n v="1443675540"/>
    <d v="2015-10-01T04:59:00"/>
    <n v="1441022120"/>
    <x v="613"/>
    <x v="0"/>
    <b v="0"/>
    <n v="121"/>
    <b v="0"/>
    <s v="technology/web"/>
    <n v="21.363333333333333"/>
    <n v="105.93388429752066"/>
    <x v="2"/>
    <s v="web"/>
  </r>
  <r>
    <x v="1"/>
    <s v="US"/>
    <s v="USD"/>
    <n v="1466731740"/>
    <d v="2016-06-24T01:29:00"/>
    <n v="1464139740"/>
    <x v="614"/>
    <x v="2"/>
    <b v="0"/>
    <n v="0"/>
    <b v="0"/>
    <s v="technology/web"/>
    <n v="0"/>
    <e v="#DIV/0!"/>
    <x v="2"/>
    <s v="web"/>
  </r>
  <r>
    <x v="1"/>
    <s v="NZ"/>
    <s v="NZD"/>
    <n v="1443149759"/>
    <d v="2015-09-25T02:55:59"/>
    <n v="1440557759"/>
    <x v="615"/>
    <x v="0"/>
    <b v="0"/>
    <n v="0"/>
    <b v="0"/>
    <s v="technology/web"/>
    <n v="0"/>
    <e v="#DIV/0!"/>
    <x v="2"/>
    <s v="web"/>
  </r>
  <r>
    <x v="1"/>
    <s v="FR"/>
    <s v="EUR"/>
    <n v="1488013307"/>
    <d v="2017-02-25T09:01:47"/>
    <n v="1485421307"/>
    <x v="616"/>
    <x v="1"/>
    <b v="0"/>
    <n v="0"/>
    <b v="0"/>
    <s v="technology/web"/>
    <n v="0"/>
    <e v="#DIV/0!"/>
    <x v="2"/>
    <s v="web"/>
  </r>
  <r>
    <x v="1"/>
    <s v="GB"/>
    <s v="GBP"/>
    <n v="1431072843"/>
    <d v="2015-05-08T08:14:03"/>
    <n v="1427184843"/>
    <x v="617"/>
    <x v="0"/>
    <b v="0"/>
    <n v="3"/>
    <b v="0"/>
    <s v="technology/web"/>
    <n v="3"/>
    <n v="20"/>
    <x v="2"/>
    <s v="web"/>
  </r>
  <r>
    <x v="1"/>
    <s v="US"/>
    <s v="USD"/>
    <n v="1449689203"/>
    <d v="2015-12-09T19:26:43"/>
    <n v="1447097203"/>
    <x v="618"/>
    <x v="0"/>
    <b v="0"/>
    <n v="0"/>
    <b v="0"/>
    <s v="technology/web"/>
    <n v="0"/>
    <e v="#DIV/0!"/>
    <x v="2"/>
    <s v="web"/>
  </r>
  <r>
    <x v="1"/>
    <s v="US"/>
    <s v="USD"/>
    <n v="1416933390"/>
    <d v="2014-11-25T16:36:30"/>
    <n v="1411745790"/>
    <x v="619"/>
    <x v="3"/>
    <b v="0"/>
    <n v="1"/>
    <b v="0"/>
    <s v="technology/web"/>
    <n v="3.9999999999999996E-5"/>
    <n v="1"/>
    <x v="2"/>
    <s v="web"/>
  </r>
  <r>
    <x v="1"/>
    <s v="CA"/>
    <s v="CAD"/>
    <n v="1408986738"/>
    <d v="2014-08-25T17:12:18"/>
    <n v="1405098738"/>
    <x v="620"/>
    <x v="3"/>
    <b v="0"/>
    <n v="1"/>
    <b v="0"/>
    <s v="technology/web"/>
    <n v="1"/>
    <n v="300"/>
    <x v="2"/>
    <s v="web"/>
  </r>
  <r>
    <x v="1"/>
    <s v="US"/>
    <s v="USD"/>
    <n v="1467934937"/>
    <d v="2016-07-07T23:42:17"/>
    <n v="1465342937"/>
    <x v="621"/>
    <x v="2"/>
    <b v="0"/>
    <n v="3"/>
    <b v="0"/>
    <s v="technology/web"/>
    <n v="1.044"/>
    <n v="87"/>
    <x v="2"/>
    <s v="web"/>
  </r>
  <r>
    <x v="1"/>
    <s v="US"/>
    <s v="USD"/>
    <n v="1467398138"/>
    <d v="2016-07-01T18:35:38"/>
    <n v="1465670138"/>
    <x v="622"/>
    <x v="2"/>
    <b v="0"/>
    <n v="9"/>
    <b v="0"/>
    <s v="technology/web"/>
    <n v="5.6833333333333336"/>
    <n v="37.888888888888886"/>
    <x v="2"/>
    <s v="web"/>
  </r>
  <r>
    <x v="1"/>
    <s v="AU"/>
    <s v="AUD"/>
    <n v="1432771997"/>
    <d v="2015-05-28T00:13:17"/>
    <n v="1430179997"/>
    <x v="623"/>
    <x v="0"/>
    <b v="0"/>
    <n v="0"/>
    <b v="0"/>
    <s v="technology/web"/>
    <n v="0"/>
    <e v="#DIV/0!"/>
    <x v="2"/>
    <s v="web"/>
  </r>
  <r>
    <x v="1"/>
    <s v="US"/>
    <s v="USD"/>
    <n v="1431647041"/>
    <d v="2015-05-14T23:44:01"/>
    <n v="1429055041"/>
    <x v="624"/>
    <x v="0"/>
    <b v="0"/>
    <n v="0"/>
    <b v="0"/>
    <s v="technology/web"/>
    <n v="0"/>
    <e v="#DIV/0!"/>
    <x v="2"/>
    <s v="web"/>
  </r>
  <r>
    <x v="1"/>
    <s v="CA"/>
    <s v="CAD"/>
    <n v="1490560177"/>
    <d v="2017-03-26T20:29:37"/>
    <n v="1487971777"/>
    <x v="625"/>
    <x v="1"/>
    <b v="0"/>
    <n v="0"/>
    <b v="0"/>
    <s v="technology/web"/>
    <n v="0"/>
    <e v="#DIV/0!"/>
    <x v="2"/>
    <s v="web"/>
  </r>
  <r>
    <x v="1"/>
    <s v="US"/>
    <s v="USD"/>
    <n v="1439644920"/>
    <d v="2015-08-15T13:22:00"/>
    <n v="1436793939"/>
    <x v="626"/>
    <x v="0"/>
    <b v="0"/>
    <n v="39"/>
    <b v="0"/>
    <s v="technology/web"/>
    <n v="17.380000000000003"/>
    <n v="111.41025641025641"/>
    <x v="2"/>
    <s v="web"/>
  </r>
  <r>
    <x v="1"/>
    <s v="SE"/>
    <s v="SEK"/>
    <n v="1457996400"/>
    <d v="2016-03-14T23:00:00"/>
    <n v="1452842511"/>
    <x v="627"/>
    <x v="2"/>
    <b v="0"/>
    <n v="1"/>
    <b v="0"/>
    <s v="technology/web"/>
    <n v="0.02"/>
    <n v="90"/>
    <x v="2"/>
    <s v="web"/>
  </r>
  <r>
    <x v="1"/>
    <s v="US"/>
    <s v="USD"/>
    <n v="1405269457"/>
    <d v="2014-07-13T16:37:37"/>
    <n v="1402677457"/>
    <x v="628"/>
    <x v="3"/>
    <b v="0"/>
    <n v="0"/>
    <b v="0"/>
    <s v="technology/web"/>
    <n v="0"/>
    <e v="#DIV/0!"/>
    <x v="2"/>
    <s v="web"/>
  </r>
  <r>
    <x v="1"/>
    <s v="AU"/>
    <s v="AUD"/>
    <n v="1463239108"/>
    <d v="2016-05-14T15:18:28"/>
    <n v="1460647108"/>
    <x v="629"/>
    <x v="2"/>
    <b v="0"/>
    <n v="3"/>
    <b v="0"/>
    <s v="technology/web"/>
    <n v="0.17500000000000002"/>
    <n v="116.66666666666667"/>
    <x v="2"/>
    <s v="web"/>
  </r>
  <r>
    <x v="1"/>
    <s v="US"/>
    <s v="USD"/>
    <n v="1441516200"/>
    <d v="2015-09-06T05:10:00"/>
    <n v="1438959121"/>
    <x v="630"/>
    <x v="0"/>
    <b v="0"/>
    <n v="1"/>
    <b v="0"/>
    <s v="technology/web"/>
    <n v="8.3340278356529712E-2"/>
    <n v="10"/>
    <x v="2"/>
    <s v="web"/>
  </r>
  <r>
    <x v="1"/>
    <s v="CA"/>
    <s v="CAD"/>
    <n v="1464460329"/>
    <d v="2016-05-28T18:32:09"/>
    <n v="1461954729"/>
    <x v="631"/>
    <x v="2"/>
    <b v="0"/>
    <n v="9"/>
    <b v="0"/>
    <s v="technology/web"/>
    <n v="1.38"/>
    <n v="76.666666666666671"/>
    <x v="2"/>
    <s v="web"/>
  </r>
  <r>
    <x v="1"/>
    <s v="NL"/>
    <s v="EUR"/>
    <n v="1448470165"/>
    <d v="2015-11-25T16:49:25"/>
    <n v="1445874565"/>
    <x v="632"/>
    <x v="0"/>
    <b v="0"/>
    <n v="0"/>
    <b v="0"/>
    <s v="technology/web"/>
    <n v="0"/>
    <e v="#DIV/0!"/>
    <x v="2"/>
    <s v="web"/>
  </r>
  <r>
    <x v="1"/>
    <s v="US"/>
    <s v="USD"/>
    <n v="1466204400"/>
    <d v="2016-06-17T23:00:00"/>
    <n v="1463469062"/>
    <x v="633"/>
    <x v="2"/>
    <b v="0"/>
    <n v="25"/>
    <b v="0"/>
    <s v="technology/web"/>
    <n v="12.45"/>
    <n v="49.8"/>
    <x v="2"/>
    <s v="web"/>
  </r>
  <r>
    <x v="1"/>
    <s v="US"/>
    <s v="USD"/>
    <n v="1424989029"/>
    <d v="2015-02-26T22:17:09"/>
    <n v="1422397029"/>
    <x v="634"/>
    <x v="0"/>
    <b v="0"/>
    <n v="1"/>
    <b v="0"/>
    <s v="technology/web"/>
    <n v="0.02"/>
    <n v="1"/>
    <x v="2"/>
    <s v="web"/>
  </r>
  <r>
    <x v="1"/>
    <s v="US"/>
    <s v="USD"/>
    <n v="1428804762"/>
    <d v="2015-04-12T02:12:42"/>
    <n v="1426212762"/>
    <x v="635"/>
    <x v="0"/>
    <b v="0"/>
    <n v="1"/>
    <b v="0"/>
    <s v="technology/web"/>
    <n v="8.0000000000000002E-3"/>
    <n v="2"/>
    <x v="2"/>
    <s v="web"/>
  </r>
  <r>
    <x v="1"/>
    <s v="GB"/>
    <s v="GBP"/>
    <n v="1433587620"/>
    <d v="2015-06-06T10:47:00"/>
    <n v="1430996150"/>
    <x v="636"/>
    <x v="0"/>
    <b v="0"/>
    <n v="1"/>
    <b v="0"/>
    <s v="technology/web"/>
    <n v="0.2"/>
    <n v="4"/>
    <x v="2"/>
    <s v="web"/>
  </r>
  <r>
    <x v="1"/>
    <s v="GB"/>
    <s v="GBP"/>
    <n v="1488063840"/>
    <d v="2017-02-25T23:04:00"/>
    <n v="1485558318"/>
    <x v="637"/>
    <x v="1"/>
    <b v="0"/>
    <n v="0"/>
    <b v="0"/>
    <s v="technology/web"/>
    <n v="0"/>
    <e v="#DIV/0!"/>
    <x v="2"/>
    <s v="web"/>
  </r>
  <r>
    <x v="1"/>
    <s v="DE"/>
    <s v="EUR"/>
    <n v="1490447662"/>
    <d v="2017-03-25T13:14:22"/>
    <n v="1485267262"/>
    <x v="638"/>
    <x v="1"/>
    <b v="0"/>
    <n v="6"/>
    <b v="0"/>
    <s v="technology/web"/>
    <n v="9.0000000000000011E-3"/>
    <n v="3"/>
    <x v="2"/>
    <s v="web"/>
  </r>
  <r>
    <x v="1"/>
    <s v="US"/>
    <s v="USD"/>
    <n v="1413208795"/>
    <d v="2014-10-13T13:59:55"/>
    <n v="1408024795"/>
    <x v="639"/>
    <x v="3"/>
    <b v="0"/>
    <n v="1"/>
    <b v="0"/>
    <s v="technology/web"/>
    <n v="9.9999999999999991E-5"/>
    <n v="1"/>
    <x v="2"/>
    <s v="web"/>
  </r>
  <r>
    <x v="0"/>
    <s v="FR"/>
    <s v="EUR"/>
    <n v="1480028400"/>
    <d v="2016-11-24T23:00:00"/>
    <n v="1478685915"/>
    <x v="640"/>
    <x v="2"/>
    <b v="0"/>
    <n v="2"/>
    <b v="1"/>
    <s v="technology/wearables"/>
    <n v="144.28571428571428"/>
    <n v="50.5"/>
    <x v="2"/>
    <s v="wearables"/>
  </r>
  <r>
    <x v="0"/>
    <s v="US"/>
    <s v="USD"/>
    <n v="1439473248"/>
    <d v="2015-08-13T13:40:48"/>
    <n v="1436881248"/>
    <x v="641"/>
    <x v="0"/>
    <b v="0"/>
    <n v="315"/>
    <b v="1"/>
    <s v="technology/wearables"/>
    <n v="119.16249999999999"/>
    <n v="151.31746031746033"/>
    <x v="2"/>
    <s v="wearables"/>
  </r>
  <r>
    <x v="0"/>
    <s v="DE"/>
    <s v="EUR"/>
    <n v="1439998674"/>
    <d v="2015-08-19T15:37:54"/>
    <n v="1436888274"/>
    <x v="642"/>
    <x v="0"/>
    <b v="0"/>
    <n v="2174"/>
    <b v="1"/>
    <s v="technology/wearables"/>
    <n v="1460.4850000000001"/>
    <n v="134.3592456301748"/>
    <x v="2"/>
    <s v="wearables"/>
  </r>
  <r>
    <x v="0"/>
    <s v="US"/>
    <s v="USD"/>
    <n v="1433085875"/>
    <d v="2015-05-31T15:24:35"/>
    <n v="1428333875"/>
    <x v="643"/>
    <x v="0"/>
    <b v="0"/>
    <n v="152"/>
    <b v="1"/>
    <s v="technology/wearables"/>
    <n v="105.80799999999999"/>
    <n v="174.02631578947367"/>
    <x v="2"/>
    <s v="wearables"/>
  </r>
  <r>
    <x v="0"/>
    <s v="US"/>
    <s v="USD"/>
    <n v="1414544400"/>
    <d v="2014-10-29T01:00:00"/>
    <n v="1410883139"/>
    <x v="644"/>
    <x v="3"/>
    <b v="0"/>
    <n v="1021"/>
    <b v="1"/>
    <s v="technology/wearables"/>
    <n v="300.11791999999997"/>
    <n v="73.486268364348675"/>
    <x v="2"/>
    <s v="wearables"/>
  </r>
  <r>
    <x v="0"/>
    <s v="US"/>
    <s v="USD"/>
    <n v="1470962274"/>
    <d v="2016-08-12T00:37:54"/>
    <n v="1468370274"/>
    <x v="645"/>
    <x v="2"/>
    <b v="0"/>
    <n v="237"/>
    <b v="1"/>
    <s v="technology/wearables"/>
    <n v="278.7"/>
    <n v="23.518987341772153"/>
    <x v="2"/>
    <s v="wearables"/>
  </r>
  <r>
    <x v="0"/>
    <s v="US"/>
    <s v="USD"/>
    <n v="1407788867"/>
    <d v="2014-08-11T20:27:47"/>
    <n v="1405196867"/>
    <x v="646"/>
    <x v="3"/>
    <b v="0"/>
    <n v="27"/>
    <b v="1"/>
    <s v="technology/wearables"/>
    <n v="131.87625"/>
    <n v="39.074444444444445"/>
    <x v="2"/>
    <s v="wearables"/>
  </r>
  <r>
    <x v="0"/>
    <s v="CA"/>
    <s v="CAD"/>
    <n v="1458235549"/>
    <d v="2016-03-17T17:25:49"/>
    <n v="1455647149"/>
    <x v="647"/>
    <x v="2"/>
    <b v="0"/>
    <n v="17"/>
    <b v="1"/>
    <s v="technology/wearables"/>
    <n v="107.05"/>
    <n v="125.94117647058823"/>
    <x v="2"/>
    <s v="wearables"/>
  </r>
  <r>
    <x v="0"/>
    <s v="US"/>
    <s v="USD"/>
    <n v="1413304708"/>
    <d v="2014-10-14T16:38:28"/>
    <n v="1410280708"/>
    <x v="648"/>
    <x v="3"/>
    <b v="0"/>
    <n v="27"/>
    <b v="1"/>
    <s v="technology/wearables"/>
    <n v="126.82285714285715"/>
    <n v="1644"/>
    <x v="2"/>
    <s v="wearables"/>
  </r>
  <r>
    <x v="0"/>
    <s v="US"/>
    <s v="USD"/>
    <n v="1410904413"/>
    <d v="2014-09-16T21:53:33"/>
    <n v="1409090013"/>
    <x v="649"/>
    <x v="3"/>
    <b v="0"/>
    <n v="82"/>
    <b v="1"/>
    <s v="technology/wearables"/>
    <n v="139.96"/>
    <n v="42.670731707317074"/>
    <x v="2"/>
    <s v="wearables"/>
  </r>
  <r>
    <x v="0"/>
    <s v="US"/>
    <s v="USD"/>
    <n v="1418953984"/>
    <d v="2014-12-19T01:53:04"/>
    <n v="1413766384"/>
    <x v="650"/>
    <x v="3"/>
    <b v="0"/>
    <n v="48"/>
    <b v="1"/>
    <s v="technology/wearables"/>
    <n v="112.4"/>
    <n v="35.125"/>
    <x v="2"/>
    <s v="wearables"/>
  </r>
  <r>
    <x v="0"/>
    <s v="US"/>
    <s v="USD"/>
    <n v="1418430311"/>
    <d v="2014-12-13T00:25:11"/>
    <n v="1415838311"/>
    <x v="651"/>
    <x v="3"/>
    <b v="0"/>
    <n v="105"/>
    <b v="1"/>
    <s v="technology/wearables"/>
    <n v="100.52799999999999"/>
    <n v="239.35238095238094"/>
    <x v="2"/>
    <s v="wearables"/>
  </r>
  <r>
    <x v="0"/>
    <s v="US"/>
    <s v="USD"/>
    <n v="1480613650"/>
    <d v="2016-12-01T17:34:10"/>
    <n v="1478018050"/>
    <x v="652"/>
    <x v="2"/>
    <b v="0"/>
    <n v="28"/>
    <b v="1"/>
    <s v="technology/wearables"/>
    <n v="100.46666666666665"/>
    <n v="107.64285714285714"/>
    <x v="2"/>
    <s v="wearables"/>
  </r>
  <r>
    <x v="0"/>
    <s v="US"/>
    <s v="USD"/>
    <n v="1440082240"/>
    <d v="2015-08-20T14:50:40"/>
    <n v="1436885440"/>
    <x v="653"/>
    <x v="0"/>
    <b v="0"/>
    <n v="1107"/>
    <b v="1"/>
    <s v="technology/wearables"/>
    <n v="141.446"/>
    <n v="95.830623306233065"/>
    <x v="2"/>
    <s v="wearables"/>
  </r>
  <r>
    <x v="0"/>
    <s v="US"/>
    <s v="USD"/>
    <n v="1436396313"/>
    <d v="2015-07-08T22:58:33"/>
    <n v="1433804313"/>
    <x v="654"/>
    <x v="0"/>
    <b v="0"/>
    <n v="1013"/>
    <b v="1"/>
    <s v="technology/wearables"/>
    <n v="267.29166666666669"/>
    <n v="31.663376110562684"/>
    <x v="2"/>
    <s v="wearables"/>
  </r>
  <r>
    <x v="0"/>
    <s v="US"/>
    <s v="USD"/>
    <n v="1426197512"/>
    <d v="2015-03-12T21:58:32"/>
    <n v="1423609112"/>
    <x v="655"/>
    <x v="0"/>
    <b v="0"/>
    <n v="274"/>
    <b v="1"/>
    <s v="technology/wearables"/>
    <n v="146.88749999999999"/>
    <n v="42.886861313868614"/>
    <x v="2"/>
    <s v="wearables"/>
  </r>
  <r>
    <x v="0"/>
    <s v="US"/>
    <s v="USD"/>
    <n v="1460917119"/>
    <d v="2016-04-17T18:18:39"/>
    <n v="1455736719"/>
    <x v="656"/>
    <x v="2"/>
    <b v="0"/>
    <n v="87"/>
    <b v="1"/>
    <s v="technology/wearables"/>
    <n v="213.56"/>
    <n v="122.73563218390805"/>
    <x v="2"/>
    <s v="wearables"/>
  </r>
  <r>
    <x v="0"/>
    <s v="US"/>
    <s v="USD"/>
    <n v="1450901872"/>
    <d v="2015-12-23T20:17:52"/>
    <n v="1448309872"/>
    <x v="657"/>
    <x v="0"/>
    <b v="0"/>
    <n v="99"/>
    <b v="1"/>
    <s v="technology/wearables"/>
    <n v="125.69999999999999"/>
    <n v="190.45454545454547"/>
    <x v="2"/>
    <s v="wearables"/>
  </r>
  <r>
    <x v="0"/>
    <s v="US"/>
    <s v="USD"/>
    <n v="1437933600"/>
    <d v="2015-07-26T18:00:00"/>
    <n v="1435117889"/>
    <x v="658"/>
    <x v="0"/>
    <b v="0"/>
    <n v="276"/>
    <b v="1"/>
    <s v="technology/wearables"/>
    <n v="104.46206037108834"/>
    <n v="109.33695652173913"/>
    <x v="2"/>
    <s v="wearables"/>
  </r>
  <r>
    <x v="0"/>
    <s v="US"/>
    <s v="USD"/>
    <n v="1440339295"/>
    <d v="2015-08-23T14:14:55"/>
    <n v="1437747295"/>
    <x v="659"/>
    <x v="0"/>
    <b v="0"/>
    <n v="21"/>
    <b v="1"/>
    <s v="technology/wearables"/>
    <n v="100.56666666666668"/>
    <n v="143.66666666666666"/>
    <x v="2"/>
    <s v="wearables"/>
  </r>
  <r>
    <x v="2"/>
    <s v="US"/>
    <s v="USD"/>
    <n v="1415558879"/>
    <d v="2014-11-09T18:47:59"/>
    <n v="1412963279"/>
    <x v="660"/>
    <x v="3"/>
    <b v="0"/>
    <n v="18"/>
    <b v="0"/>
    <s v="technology/wearables"/>
    <n v="3.0579999999999998"/>
    <n v="84.944444444444443"/>
    <x v="2"/>
    <s v="wearables"/>
  </r>
  <r>
    <x v="2"/>
    <s v="US"/>
    <s v="USD"/>
    <n v="1477236559"/>
    <d v="2016-10-23T15:29:19"/>
    <n v="1474644559"/>
    <x v="661"/>
    <x v="2"/>
    <b v="0"/>
    <n v="9"/>
    <b v="0"/>
    <s v="technology/wearables"/>
    <n v="0.95"/>
    <n v="10.555555555555555"/>
    <x v="2"/>
    <s v="wearables"/>
  </r>
  <r>
    <x v="2"/>
    <s v="US"/>
    <s v="USD"/>
    <n v="1421404247"/>
    <d v="2015-01-16T10:30:47"/>
    <n v="1418812247"/>
    <x v="662"/>
    <x v="3"/>
    <b v="0"/>
    <n v="4"/>
    <b v="0"/>
    <s v="technology/wearables"/>
    <n v="0.4"/>
    <n v="39"/>
    <x v="2"/>
    <s v="wearables"/>
  </r>
  <r>
    <x v="2"/>
    <s v="DK"/>
    <s v="DKK"/>
    <n v="1437250456"/>
    <d v="2015-07-18T20:14:16"/>
    <n v="1434658456"/>
    <x v="663"/>
    <x v="0"/>
    <b v="0"/>
    <n v="7"/>
    <b v="0"/>
    <s v="technology/wearables"/>
    <n v="0.35000000000000003"/>
    <n v="100"/>
    <x v="2"/>
    <s v="wearables"/>
  </r>
  <r>
    <x v="2"/>
    <s v="US"/>
    <s v="USD"/>
    <n v="1428940775"/>
    <d v="2015-04-13T15:59:35"/>
    <n v="1426348775"/>
    <x v="664"/>
    <x v="0"/>
    <b v="0"/>
    <n v="29"/>
    <b v="0"/>
    <s v="technology/wearables"/>
    <n v="7.5333333333333332"/>
    <n v="31.172413793103448"/>
    <x v="2"/>
    <s v="wearables"/>
  </r>
  <r>
    <x v="2"/>
    <s v="US"/>
    <s v="USD"/>
    <n v="1484327061"/>
    <d v="2017-01-13T17:04:21"/>
    <n v="1479143061"/>
    <x v="665"/>
    <x v="2"/>
    <b v="0"/>
    <n v="12"/>
    <b v="0"/>
    <s v="technology/wearables"/>
    <n v="18.64"/>
    <n v="155.33333333333334"/>
    <x v="2"/>
    <s v="wearables"/>
  </r>
  <r>
    <x v="2"/>
    <s v="US"/>
    <s v="USD"/>
    <n v="1408305498"/>
    <d v="2014-08-17T19:58:18"/>
    <n v="1405713498"/>
    <x v="666"/>
    <x v="3"/>
    <b v="0"/>
    <n v="4"/>
    <b v="0"/>
    <s v="technology/wearables"/>
    <n v="4.0000000000000001E-3"/>
    <n v="2"/>
    <x v="2"/>
    <s v="wearables"/>
  </r>
  <r>
    <x v="2"/>
    <s v="IT"/>
    <s v="EUR"/>
    <n v="1477731463"/>
    <d v="2016-10-29T08:57:43"/>
    <n v="1474275463"/>
    <x v="667"/>
    <x v="2"/>
    <b v="0"/>
    <n v="28"/>
    <b v="0"/>
    <s v="technology/wearables"/>
    <n v="10.02"/>
    <n v="178.92857142857142"/>
    <x v="2"/>
    <s v="wearables"/>
  </r>
  <r>
    <x v="2"/>
    <s v="US"/>
    <s v="USD"/>
    <n v="1431374222"/>
    <d v="2015-05-11T19:57:02"/>
    <n v="1427486222"/>
    <x v="668"/>
    <x v="0"/>
    <b v="0"/>
    <n v="25"/>
    <b v="0"/>
    <s v="technology/wearables"/>
    <n v="4.5600000000000005"/>
    <n v="27.36"/>
    <x v="2"/>
    <s v="wearables"/>
  </r>
  <r>
    <x v="2"/>
    <s v="SE"/>
    <s v="SEK"/>
    <n v="1467817258"/>
    <d v="2016-07-06T15:00:58"/>
    <n v="1465225258"/>
    <x v="669"/>
    <x v="2"/>
    <b v="0"/>
    <n v="28"/>
    <b v="0"/>
    <s v="technology/wearables"/>
    <n v="21.5075"/>
    <n v="1536.25"/>
    <x v="2"/>
    <s v="wearables"/>
  </r>
  <r>
    <x v="2"/>
    <s v="IT"/>
    <s v="EUR"/>
    <n v="1466323800"/>
    <d v="2016-06-19T08:10:00"/>
    <n v="1463418120"/>
    <x v="670"/>
    <x v="2"/>
    <b v="0"/>
    <n v="310"/>
    <b v="0"/>
    <s v="technology/wearables"/>
    <n v="29.276666666666667"/>
    <n v="84.99677419354839"/>
    <x v="2"/>
    <s v="wearables"/>
  </r>
  <r>
    <x v="2"/>
    <s v="US"/>
    <s v="USD"/>
    <n v="1421208000"/>
    <d v="2015-01-14T04:00:00"/>
    <n v="1418315852"/>
    <x v="671"/>
    <x v="3"/>
    <b v="0"/>
    <n v="15"/>
    <b v="0"/>
    <s v="technology/wearables"/>
    <n v="39.426666666666662"/>
    <n v="788.5333333333333"/>
    <x v="2"/>
    <s v="wearables"/>
  </r>
  <r>
    <x v="2"/>
    <s v="US"/>
    <s v="USD"/>
    <n v="1420088340"/>
    <d v="2015-01-01T04:59:00"/>
    <n v="1417410964"/>
    <x v="672"/>
    <x v="3"/>
    <b v="0"/>
    <n v="215"/>
    <b v="0"/>
    <s v="technology/wearables"/>
    <n v="21.628"/>
    <n v="50.29767441860465"/>
    <x v="2"/>
    <s v="wearables"/>
  </r>
  <r>
    <x v="2"/>
    <s v="US"/>
    <s v="USD"/>
    <n v="1409602217"/>
    <d v="2014-09-01T20:10:17"/>
    <n v="1405714217"/>
    <x v="673"/>
    <x v="3"/>
    <b v="0"/>
    <n v="3"/>
    <b v="0"/>
    <s v="technology/wearables"/>
    <n v="0.20500000000000002"/>
    <n v="68.333333333333329"/>
    <x v="2"/>
    <s v="wearables"/>
  </r>
  <r>
    <x v="2"/>
    <s v="US"/>
    <s v="USD"/>
    <n v="1407811627"/>
    <d v="2014-08-12T02:47:07"/>
    <n v="1402627627"/>
    <x v="674"/>
    <x v="3"/>
    <b v="0"/>
    <n v="2"/>
    <b v="0"/>
    <s v="technology/wearables"/>
    <n v="0.03"/>
    <n v="7.5"/>
    <x v="2"/>
    <s v="wearables"/>
  </r>
  <r>
    <x v="2"/>
    <s v="US"/>
    <s v="USD"/>
    <n v="1420095540"/>
    <d v="2015-01-01T06:59:00"/>
    <n v="1417558804"/>
    <x v="675"/>
    <x v="3"/>
    <b v="0"/>
    <n v="26"/>
    <b v="0"/>
    <s v="technology/wearables"/>
    <n v="14.85"/>
    <n v="34.269230769230766"/>
    <x v="2"/>
    <s v="wearables"/>
  </r>
  <r>
    <x v="2"/>
    <s v="CA"/>
    <s v="CAD"/>
    <n v="1423333581"/>
    <d v="2015-02-07T18:26:21"/>
    <n v="1420741581"/>
    <x v="676"/>
    <x v="0"/>
    <b v="0"/>
    <n v="24"/>
    <b v="0"/>
    <s v="technology/wearables"/>
    <n v="1.4710000000000001"/>
    <n v="61.291666666666664"/>
    <x v="2"/>
    <s v="wearables"/>
  </r>
  <r>
    <x v="2"/>
    <s v="IT"/>
    <s v="EUR"/>
    <n v="1467106895"/>
    <d v="2016-06-28T09:41:35"/>
    <n v="1463218895"/>
    <x v="677"/>
    <x v="2"/>
    <b v="0"/>
    <n v="96"/>
    <b v="0"/>
    <s v="technology/wearables"/>
    <n v="25.584"/>
    <n v="133.25"/>
    <x v="2"/>
    <s v="wearables"/>
  </r>
  <r>
    <x v="2"/>
    <s v="US"/>
    <s v="USD"/>
    <n v="1463821338"/>
    <d v="2016-05-21T09:02:18"/>
    <n v="1461229338"/>
    <x v="678"/>
    <x v="2"/>
    <b v="0"/>
    <n v="17"/>
    <b v="0"/>
    <s v="technology/wearables"/>
    <n v="3.8206896551724134"/>
    <n v="65.17647058823529"/>
    <x v="2"/>
    <s v="wearables"/>
  </r>
  <r>
    <x v="2"/>
    <s v="US"/>
    <s v="USD"/>
    <n v="1472920909"/>
    <d v="2016-09-03T16:41:49"/>
    <n v="1467736909"/>
    <x v="679"/>
    <x v="2"/>
    <b v="0"/>
    <n v="94"/>
    <b v="0"/>
    <s v="technology/wearables"/>
    <n v="15.485964912280703"/>
    <n v="93.90425531914893"/>
    <x v="2"/>
    <s v="wearables"/>
  </r>
  <r>
    <x v="2"/>
    <s v="US"/>
    <s v="USD"/>
    <n v="1410955331"/>
    <d v="2014-09-17T12:02:11"/>
    <n v="1407931331"/>
    <x v="680"/>
    <x v="3"/>
    <b v="0"/>
    <n v="129"/>
    <b v="0"/>
    <s v="technology/wearables"/>
    <n v="25.912000000000003"/>
    <n v="150.65116279069767"/>
    <x v="2"/>
    <s v="wearables"/>
  </r>
  <r>
    <x v="2"/>
    <s v="US"/>
    <s v="USD"/>
    <n v="1477509604"/>
    <d v="2016-10-26T19:20:04"/>
    <n v="1474917604"/>
    <x v="681"/>
    <x v="2"/>
    <b v="0"/>
    <n v="1"/>
    <b v="0"/>
    <s v="technology/wearables"/>
    <n v="0.04"/>
    <n v="1"/>
    <x v="2"/>
    <s v="wearables"/>
  </r>
  <r>
    <x v="2"/>
    <s v="US"/>
    <s v="USD"/>
    <n v="1489512122"/>
    <d v="2017-03-14T17:22:02"/>
    <n v="1486923722"/>
    <x v="682"/>
    <x v="1"/>
    <b v="0"/>
    <n v="4"/>
    <b v="0"/>
    <s v="technology/wearables"/>
    <n v="0.106"/>
    <n v="13.25"/>
    <x v="2"/>
    <s v="wearables"/>
  </r>
  <r>
    <x v="2"/>
    <s v="US"/>
    <s v="USD"/>
    <n v="1477949764"/>
    <d v="2016-10-31T21:36:04"/>
    <n v="1474493764"/>
    <x v="683"/>
    <x v="2"/>
    <b v="0"/>
    <n v="3"/>
    <b v="0"/>
    <s v="technology/wearables"/>
    <n v="0.85142857142857142"/>
    <n v="99.333333333333329"/>
    <x v="2"/>
    <s v="wearables"/>
  </r>
  <r>
    <x v="2"/>
    <s v="US"/>
    <s v="USD"/>
    <n v="1406257200"/>
    <d v="2014-07-25T03:00:00"/>
    <n v="1403176891"/>
    <x v="684"/>
    <x v="3"/>
    <b v="0"/>
    <n v="135"/>
    <b v="0"/>
    <s v="technology/wearables"/>
    <n v="7.4837500000000006"/>
    <n v="177.39259259259259"/>
    <x v="2"/>
    <s v="wearables"/>
  </r>
  <r>
    <x v="2"/>
    <s v="US"/>
    <s v="USD"/>
    <n v="1421095672"/>
    <d v="2015-01-12T20:47:52"/>
    <n v="1417207672"/>
    <x v="685"/>
    <x v="3"/>
    <b v="0"/>
    <n v="10"/>
    <b v="0"/>
    <s v="technology/wearables"/>
    <n v="27.650000000000002"/>
    <n v="55.3"/>
    <x v="2"/>
    <s v="wearables"/>
  </r>
  <r>
    <x v="2"/>
    <s v="IT"/>
    <s v="EUR"/>
    <n v="1438618170"/>
    <d v="2015-08-03T16:09:30"/>
    <n v="1436026170"/>
    <x v="686"/>
    <x v="0"/>
    <b v="0"/>
    <n v="0"/>
    <b v="0"/>
    <s v="technology/wearables"/>
    <n v="0"/>
    <e v="#DIV/0!"/>
    <x v="2"/>
    <s v="wearables"/>
  </r>
  <r>
    <x v="2"/>
    <s v="MX"/>
    <s v="MXN"/>
    <n v="1486317653"/>
    <d v="2017-02-05T18:00:53"/>
    <n v="1481133653"/>
    <x v="687"/>
    <x v="2"/>
    <b v="0"/>
    <n v="6"/>
    <b v="0"/>
    <s v="technology/wearables"/>
    <n v="3.55"/>
    <n v="591.66666666666663"/>
    <x v="2"/>
    <s v="wearables"/>
  </r>
  <r>
    <x v="2"/>
    <s v="US"/>
    <s v="USD"/>
    <n v="1444876253"/>
    <d v="2015-10-15T02:30:53"/>
    <n v="1442284253"/>
    <x v="688"/>
    <x v="0"/>
    <b v="0"/>
    <n v="36"/>
    <b v="0"/>
    <s v="technology/wearables"/>
    <n v="72.989999999999995"/>
    <n v="405.5"/>
    <x v="2"/>
    <s v="wearables"/>
  </r>
  <r>
    <x v="2"/>
    <s v="US"/>
    <s v="USD"/>
    <n v="1481173140"/>
    <d v="2016-12-08T04:59:00"/>
    <n v="1478016097"/>
    <x v="689"/>
    <x v="2"/>
    <b v="0"/>
    <n v="336"/>
    <b v="0"/>
    <s v="technology/wearables"/>
    <n v="57.648750000000007"/>
    <n v="343.14732142857144"/>
    <x v="2"/>
    <s v="wearables"/>
  </r>
  <r>
    <x v="2"/>
    <s v="US"/>
    <s v="USD"/>
    <n v="1473400800"/>
    <d v="2016-09-09T06:00:00"/>
    <n v="1469718841"/>
    <x v="690"/>
    <x v="2"/>
    <b v="0"/>
    <n v="34"/>
    <b v="0"/>
    <s v="technology/wearables"/>
    <n v="12.34"/>
    <n v="72.588235294117652"/>
    <x v="2"/>
    <s v="wearables"/>
  </r>
  <r>
    <x v="2"/>
    <s v="US"/>
    <s v="USD"/>
    <n v="1435711246"/>
    <d v="2015-07-01T00:40:46"/>
    <n v="1433292046"/>
    <x v="691"/>
    <x v="0"/>
    <b v="0"/>
    <n v="10"/>
    <b v="0"/>
    <s v="technology/wearables"/>
    <n v="0.52"/>
    <n v="26"/>
    <x v="2"/>
    <s v="wearables"/>
  </r>
  <r>
    <x v="2"/>
    <s v="GB"/>
    <s v="GBP"/>
    <n v="1482397263"/>
    <d v="2016-12-22T09:01:03"/>
    <n v="1479805263"/>
    <x v="692"/>
    <x v="2"/>
    <b v="0"/>
    <n v="201"/>
    <b v="0"/>
    <s v="technology/wearables"/>
    <n v="6.5299999999999994"/>
    <n v="6.4975124378109452"/>
    <x v="2"/>
    <s v="wearables"/>
  </r>
  <r>
    <x v="2"/>
    <s v="US"/>
    <s v="USD"/>
    <n v="1430421827"/>
    <d v="2015-04-30T19:23:47"/>
    <n v="1427829827"/>
    <x v="693"/>
    <x v="0"/>
    <b v="0"/>
    <n v="296"/>
    <b v="0"/>
    <s v="technology/wearables"/>
    <n v="35.338000000000001"/>
    <n v="119.38513513513513"/>
    <x v="2"/>
    <s v="wearables"/>
  </r>
  <r>
    <x v="2"/>
    <s v="US"/>
    <s v="USD"/>
    <n v="1485964559"/>
    <d v="2017-02-01T15:55:59"/>
    <n v="1483372559"/>
    <x v="694"/>
    <x v="1"/>
    <b v="0"/>
    <n v="7"/>
    <b v="0"/>
    <s v="technology/wearables"/>
    <n v="0.39333333333333331"/>
    <n v="84.285714285714292"/>
    <x v="2"/>
    <s v="wearables"/>
  </r>
  <r>
    <x v="2"/>
    <s v="US"/>
    <s v="USD"/>
    <n v="1414758620"/>
    <d v="2014-10-31T12:30:20"/>
    <n v="1412166620"/>
    <x v="695"/>
    <x v="3"/>
    <b v="0"/>
    <n v="7"/>
    <b v="0"/>
    <s v="technology/wearables"/>
    <n v="1.06"/>
    <n v="90.857142857142861"/>
    <x v="2"/>
    <s v="wearables"/>
  </r>
  <r>
    <x v="2"/>
    <s v="NL"/>
    <s v="EUR"/>
    <n v="1406326502"/>
    <d v="2014-07-25T22:15:02"/>
    <n v="1403734502"/>
    <x v="696"/>
    <x v="3"/>
    <b v="0"/>
    <n v="1"/>
    <b v="0"/>
    <s v="technology/wearables"/>
    <n v="5.7142857142857147E-4"/>
    <n v="1"/>
    <x v="2"/>
    <s v="wearables"/>
  </r>
  <r>
    <x v="2"/>
    <s v="DE"/>
    <s v="EUR"/>
    <n v="1454502789"/>
    <d v="2016-02-03T12:33:09"/>
    <n v="1453206789"/>
    <x v="697"/>
    <x v="2"/>
    <b v="0"/>
    <n v="114"/>
    <b v="0"/>
    <s v="technology/wearables"/>
    <n v="46.379999999999995"/>
    <n v="20.342105263157894"/>
    <x v="2"/>
    <s v="wearables"/>
  </r>
  <r>
    <x v="2"/>
    <s v="US"/>
    <s v="USD"/>
    <n v="1411005600"/>
    <d v="2014-09-18T02:00:00"/>
    <n v="1408141245"/>
    <x v="698"/>
    <x v="3"/>
    <b v="0"/>
    <n v="29"/>
    <b v="0"/>
    <s v="technology/wearables"/>
    <n v="15.39"/>
    <n v="530.68965517241384"/>
    <x v="2"/>
    <s v="wearables"/>
  </r>
  <r>
    <x v="2"/>
    <s v="US"/>
    <s v="USD"/>
    <n v="1385136000"/>
    <d v="2013-11-22T16:00:00"/>
    <n v="1381923548"/>
    <x v="699"/>
    <x v="4"/>
    <b v="0"/>
    <n v="890"/>
    <b v="0"/>
    <s v="technology/wearables"/>
    <n v="82.422107692307705"/>
    <n v="120.39184269662923"/>
    <x v="2"/>
    <s v="wearables"/>
  </r>
  <r>
    <x v="2"/>
    <s v="ES"/>
    <s v="EUR"/>
    <n v="1484065881"/>
    <d v="2017-01-10T16:31:21"/>
    <n v="1481473881"/>
    <x v="700"/>
    <x v="2"/>
    <b v="0"/>
    <n v="31"/>
    <b v="0"/>
    <s v="technology/wearables"/>
    <n v="2.6866666666666665"/>
    <n v="13"/>
    <x v="2"/>
    <s v="wearables"/>
  </r>
  <r>
    <x v="2"/>
    <s v="GB"/>
    <s v="GBP"/>
    <n v="1406130880"/>
    <d v="2014-07-23T15:54:40"/>
    <n v="1403538880"/>
    <x v="701"/>
    <x v="3"/>
    <b v="0"/>
    <n v="21"/>
    <b v="0"/>
    <s v="technology/wearables"/>
    <n v="26.6"/>
    <n v="291.33333333333331"/>
    <x v="2"/>
    <s v="wearables"/>
  </r>
  <r>
    <x v="2"/>
    <s v="US"/>
    <s v="USD"/>
    <n v="1480011987"/>
    <d v="2016-11-24T18:26:27"/>
    <n v="1477416387"/>
    <x v="702"/>
    <x v="2"/>
    <b v="0"/>
    <n v="37"/>
    <b v="0"/>
    <s v="technology/wearables"/>
    <n v="30.813400000000001"/>
    <n v="124.9191891891892"/>
    <x v="2"/>
    <s v="wearables"/>
  </r>
  <r>
    <x v="2"/>
    <s v="US"/>
    <s v="USD"/>
    <n v="1485905520"/>
    <d v="2017-01-31T23:32:00"/>
    <n v="1481150949"/>
    <x v="703"/>
    <x v="2"/>
    <b v="0"/>
    <n v="7"/>
    <b v="0"/>
    <s v="technology/wearables"/>
    <n v="5.58"/>
    <n v="119.57142857142857"/>
    <x v="2"/>
    <s v="wearables"/>
  </r>
  <r>
    <x v="2"/>
    <s v="CA"/>
    <s v="CAD"/>
    <n v="1487565468"/>
    <d v="2017-02-20T04:37:48"/>
    <n v="1482381468"/>
    <x v="704"/>
    <x v="2"/>
    <b v="0"/>
    <n v="4"/>
    <b v="0"/>
    <s v="technology/wearables"/>
    <n v="0.87454545454545463"/>
    <n v="120.25"/>
    <x v="2"/>
    <s v="wearables"/>
  </r>
  <r>
    <x v="2"/>
    <s v="NL"/>
    <s v="EUR"/>
    <n v="1484999278"/>
    <d v="2017-01-21T11:47:58"/>
    <n v="1482407278"/>
    <x v="705"/>
    <x v="2"/>
    <b v="0"/>
    <n v="5"/>
    <b v="0"/>
    <s v="technology/wearables"/>
    <n v="0.97699999999999987"/>
    <n v="195.4"/>
    <x v="2"/>
    <s v="wearables"/>
  </r>
  <r>
    <x v="2"/>
    <s v="ES"/>
    <s v="EUR"/>
    <n v="1481740740"/>
    <d v="2016-12-14T18:39:00"/>
    <n v="1478130783"/>
    <x v="706"/>
    <x v="2"/>
    <b v="0"/>
    <n v="0"/>
    <b v="0"/>
    <s v="technology/wearables"/>
    <n v="0"/>
    <e v="#DIV/0!"/>
    <x v="2"/>
    <s v="wearables"/>
  </r>
  <r>
    <x v="2"/>
    <s v="GB"/>
    <s v="GBP"/>
    <n v="1483286127"/>
    <d v="2017-01-01T15:55:27"/>
    <n v="1479830127"/>
    <x v="707"/>
    <x v="2"/>
    <b v="0"/>
    <n v="456"/>
    <b v="0"/>
    <s v="technology/wearables"/>
    <n v="78.927352941176466"/>
    <n v="117.69868421052631"/>
    <x v="2"/>
    <s v="wearables"/>
  </r>
  <r>
    <x v="2"/>
    <s v="GB"/>
    <s v="GBP"/>
    <n v="1410616600"/>
    <d v="2014-09-13T13:56:40"/>
    <n v="1405432600"/>
    <x v="708"/>
    <x v="3"/>
    <b v="0"/>
    <n v="369"/>
    <b v="0"/>
    <s v="technology/wearables"/>
    <n v="22.092500000000001"/>
    <n v="23.948509485094849"/>
    <x v="2"/>
    <s v="wearables"/>
  </r>
  <r>
    <x v="2"/>
    <s v="US"/>
    <s v="USD"/>
    <n v="1417741159"/>
    <d v="2014-12-05T00:59:19"/>
    <n v="1415149159"/>
    <x v="709"/>
    <x v="3"/>
    <b v="0"/>
    <n v="2"/>
    <b v="0"/>
    <s v="technology/wearables"/>
    <n v="0.40666666666666662"/>
    <n v="30.5"/>
    <x v="2"/>
    <s v="wearables"/>
  </r>
  <r>
    <x v="2"/>
    <s v="CA"/>
    <s v="CAD"/>
    <n v="1408495440"/>
    <d v="2014-08-20T00:44:00"/>
    <n v="1405640302"/>
    <x v="710"/>
    <x v="3"/>
    <b v="0"/>
    <n v="0"/>
    <b v="0"/>
    <s v="technology/wearables"/>
    <n v="0"/>
    <e v="#DIV/0!"/>
    <x v="2"/>
    <s v="wearables"/>
  </r>
  <r>
    <x v="2"/>
    <s v="NL"/>
    <s v="EUR"/>
    <n v="1481716868"/>
    <d v="2016-12-14T12:01:08"/>
    <n v="1478257268"/>
    <x v="711"/>
    <x v="2"/>
    <b v="0"/>
    <n v="338"/>
    <b v="0"/>
    <s v="technology/wearables"/>
    <n v="33.790999999999997"/>
    <n v="99.973372781065095"/>
    <x v="2"/>
    <s v="wearables"/>
  </r>
  <r>
    <x v="2"/>
    <s v="US"/>
    <s v="USD"/>
    <n v="1455466832"/>
    <d v="2016-02-14T16:20:32"/>
    <n v="1452874832"/>
    <x v="712"/>
    <x v="2"/>
    <b v="0"/>
    <n v="4"/>
    <b v="0"/>
    <s v="technology/wearables"/>
    <n v="0.21649484536082475"/>
    <n v="26.25"/>
    <x v="2"/>
    <s v="wearables"/>
  </r>
  <r>
    <x v="2"/>
    <s v="IT"/>
    <s v="EUR"/>
    <n v="1465130532"/>
    <d v="2016-06-05T12:42:12"/>
    <n v="1462538532"/>
    <x v="713"/>
    <x v="2"/>
    <b v="0"/>
    <n v="1"/>
    <b v="0"/>
    <s v="technology/wearables"/>
    <n v="0.79600000000000004"/>
    <n v="199"/>
    <x v="2"/>
    <s v="wearables"/>
  </r>
  <r>
    <x v="2"/>
    <s v="US"/>
    <s v="USD"/>
    <n v="1488308082"/>
    <d v="2017-02-28T18:54:42"/>
    <n v="1483124082"/>
    <x v="714"/>
    <x v="2"/>
    <b v="0"/>
    <n v="28"/>
    <b v="0"/>
    <s v="technology/wearables"/>
    <n v="14.993333333333334"/>
    <n v="80.321428571428569"/>
    <x v="2"/>
    <s v="wearables"/>
  </r>
  <r>
    <x v="2"/>
    <s v="US"/>
    <s v="USD"/>
    <n v="1446693040"/>
    <d v="2015-11-05T03:10:40"/>
    <n v="1443233440"/>
    <x v="715"/>
    <x v="0"/>
    <b v="0"/>
    <n v="12"/>
    <b v="0"/>
    <s v="technology/wearables"/>
    <n v="5.0509090909090908"/>
    <n v="115.75"/>
    <x v="2"/>
    <s v="wearables"/>
  </r>
  <r>
    <x v="2"/>
    <s v="US"/>
    <s v="USD"/>
    <n v="1417392000"/>
    <d v="2014-12-01T00:00:00"/>
    <n v="1414511307"/>
    <x v="716"/>
    <x v="3"/>
    <b v="0"/>
    <n v="16"/>
    <b v="0"/>
    <s v="technology/wearables"/>
    <n v="10.214285714285715"/>
    <n v="44.6875"/>
    <x v="2"/>
    <s v="wearables"/>
  </r>
  <r>
    <x v="2"/>
    <s v="US"/>
    <s v="USD"/>
    <n v="1409949002"/>
    <d v="2014-09-05T20:30:02"/>
    <n v="1407357002"/>
    <x v="717"/>
    <x v="3"/>
    <b v="0"/>
    <n v="4"/>
    <b v="0"/>
    <s v="technology/wearables"/>
    <n v="0.30499999999999999"/>
    <n v="76.25"/>
    <x v="2"/>
    <s v="wearables"/>
  </r>
  <r>
    <x v="2"/>
    <s v="US"/>
    <s v="USD"/>
    <n v="1487397540"/>
    <d v="2017-02-18T05:59:00"/>
    <n v="1484684247"/>
    <x v="718"/>
    <x v="1"/>
    <b v="0"/>
    <n v="4"/>
    <b v="0"/>
    <s v="technology/wearables"/>
    <n v="0.75"/>
    <n v="22.5"/>
    <x v="2"/>
    <s v="wearables"/>
  </r>
  <r>
    <x v="2"/>
    <s v="US"/>
    <s v="USD"/>
    <n v="1456189076"/>
    <d v="2016-02-23T00:57:56"/>
    <n v="1454979476"/>
    <x v="719"/>
    <x v="2"/>
    <b v="0"/>
    <n v="10"/>
    <b v="0"/>
    <s v="technology/wearables"/>
    <n v="1.2933333333333332"/>
    <n v="19.399999999999999"/>
    <x v="2"/>
    <s v="wearables"/>
  </r>
  <r>
    <x v="0"/>
    <s v="US"/>
    <s v="USD"/>
    <n v="1327851291"/>
    <d v="2012-01-29T15:34:51"/>
    <n v="1325432091"/>
    <x v="720"/>
    <x v="5"/>
    <b v="0"/>
    <n v="41"/>
    <b v="1"/>
    <s v="publishing/nonfiction"/>
    <n v="143.94736842105263"/>
    <n v="66.707317073170728"/>
    <x v="3"/>
    <s v="nonfiction"/>
  </r>
  <r>
    <x v="0"/>
    <s v="US"/>
    <s v="USD"/>
    <n v="1406900607"/>
    <d v="2014-08-01T13:43:27"/>
    <n v="1403012607"/>
    <x v="721"/>
    <x v="3"/>
    <b v="0"/>
    <n v="119"/>
    <b v="1"/>
    <s v="publishing/nonfiction"/>
    <n v="122.10975609756099"/>
    <n v="84.142857142857139"/>
    <x v="3"/>
    <s v="nonfiction"/>
  </r>
  <r>
    <x v="0"/>
    <s v="US"/>
    <s v="USD"/>
    <n v="1333909178"/>
    <d v="2012-04-08T18:19:38"/>
    <n v="1331320778"/>
    <x v="722"/>
    <x v="5"/>
    <b v="0"/>
    <n v="153"/>
    <b v="1"/>
    <s v="publishing/nonfiction"/>
    <n v="132.024"/>
    <n v="215.72549019607843"/>
    <x v="3"/>
    <s v="nonfiction"/>
  </r>
  <r>
    <x v="0"/>
    <s v="US"/>
    <s v="USD"/>
    <n v="1438228740"/>
    <d v="2015-07-30T03:59:00"/>
    <n v="1435606549"/>
    <x v="723"/>
    <x v="0"/>
    <b v="0"/>
    <n v="100"/>
    <b v="1"/>
    <s v="publishing/nonfiction"/>
    <n v="109.38000000000001"/>
    <n v="54.69"/>
    <x v="3"/>
    <s v="nonfiction"/>
  </r>
  <r>
    <x v="0"/>
    <s v="US"/>
    <s v="USD"/>
    <n v="1309447163"/>
    <d v="2011-06-30T15:19:23"/>
    <n v="1306855163"/>
    <x v="724"/>
    <x v="6"/>
    <b v="0"/>
    <n v="143"/>
    <b v="1"/>
    <s v="publishing/nonfiction"/>
    <n v="105.47157142857144"/>
    <n v="51.62944055944056"/>
    <x v="3"/>
    <s v="nonfiction"/>
  </r>
  <r>
    <x v="0"/>
    <s v="US"/>
    <s v="USD"/>
    <n v="1450018912"/>
    <d v="2015-12-13T15:01:52"/>
    <n v="1447426912"/>
    <x v="725"/>
    <x v="0"/>
    <b v="0"/>
    <n v="140"/>
    <b v="1"/>
    <s v="publishing/nonfiction"/>
    <n v="100.35000000000001"/>
    <n v="143.35714285714286"/>
    <x v="3"/>
    <s v="nonfiction"/>
  </r>
  <r>
    <x v="0"/>
    <s v="US"/>
    <s v="USD"/>
    <n v="1365728487"/>
    <d v="2013-04-12T01:01:27"/>
    <n v="1363136487"/>
    <x v="726"/>
    <x v="4"/>
    <b v="0"/>
    <n v="35"/>
    <b v="1"/>
    <s v="publishing/nonfiction"/>
    <n v="101.4"/>
    <n v="72.428571428571431"/>
    <x v="3"/>
    <s v="nonfiction"/>
  </r>
  <r>
    <x v="0"/>
    <s v="US"/>
    <s v="USD"/>
    <n v="1358198400"/>
    <d v="2013-01-14T21:20:00"/>
    <n v="1354580949"/>
    <x v="727"/>
    <x v="5"/>
    <b v="0"/>
    <n v="149"/>
    <b v="1"/>
    <s v="publishing/nonfiction"/>
    <n v="155.51428571428571"/>
    <n v="36.530201342281877"/>
    <x v="3"/>
    <s v="nonfiction"/>
  </r>
  <r>
    <x v="0"/>
    <s v="US"/>
    <s v="USD"/>
    <n v="1313957157"/>
    <d v="2011-08-21T20:05:57"/>
    <n v="1310069157"/>
    <x v="728"/>
    <x v="6"/>
    <b v="0"/>
    <n v="130"/>
    <b v="1"/>
    <s v="publishing/nonfiction"/>
    <n v="105.566"/>
    <n v="60.903461538461535"/>
    <x v="3"/>
    <s v="nonfiction"/>
  </r>
  <r>
    <x v="0"/>
    <s v="US"/>
    <s v="USD"/>
    <n v="1348028861"/>
    <d v="2012-09-19T04:27:41"/>
    <n v="1342844861"/>
    <x v="729"/>
    <x v="5"/>
    <b v="0"/>
    <n v="120"/>
    <b v="1"/>
    <s v="publishing/nonfiction"/>
    <n v="130.65"/>
    <n v="43.55"/>
    <x v="3"/>
    <s v="nonfiction"/>
  </r>
  <r>
    <x v="0"/>
    <s v="US"/>
    <s v="USD"/>
    <n v="1323280391"/>
    <d v="2011-12-07T17:53:11"/>
    <n v="1320688391"/>
    <x v="730"/>
    <x v="6"/>
    <b v="0"/>
    <n v="265"/>
    <b v="1"/>
    <s v="publishing/nonfiction"/>
    <n v="132.19"/>
    <n v="99.766037735849054"/>
    <x v="3"/>
    <s v="nonfiction"/>
  </r>
  <r>
    <x v="0"/>
    <s v="US"/>
    <s v="USD"/>
    <n v="1327212000"/>
    <d v="2012-01-22T06:00:00"/>
    <n v="1322852747"/>
    <x v="731"/>
    <x v="6"/>
    <b v="0"/>
    <n v="71"/>
    <b v="1"/>
    <s v="publishing/nonfiction"/>
    <n v="126"/>
    <n v="88.732394366197184"/>
    <x v="3"/>
    <s v="nonfiction"/>
  </r>
  <r>
    <x v="0"/>
    <s v="GB"/>
    <s v="GBP"/>
    <n v="1380449461"/>
    <d v="2013-09-29T10:11:01"/>
    <n v="1375265461"/>
    <x v="732"/>
    <x v="4"/>
    <b v="0"/>
    <n v="13"/>
    <b v="1"/>
    <s v="publishing/nonfiction"/>
    <n v="160"/>
    <n v="4.9230769230769234"/>
    <x v="3"/>
    <s v="nonfiction"/>
  </r>
  <r>
    <x v="0"/>
    <s v="GB"/>
    <s v="GBP"/>
    <n v="1387533892"/>
    <d v="2013-12-20T10:04:52"/>
    <n v="1384941892"/>
    <x v="733"/>
    <x v="4"/>
    <b v="0"/>
    <n v="169"/>
    <b v="1"/>
    <s v="publishing/nonfiction"/>
    <n v="120.48"/>
    <n v="17.822485207100591"/>
    <x v="3"/>
    <s v="nonfiction"/>
  </r>
  <r>
    <x v="0"/>
    <s v="CA"/>
    <s v="CAD"/>
    <n v="1431147600"/>
    <d v="2015-05-09T05:00:00"/>
    <n v="1428465420"/>
    <x v="734"/>
    <x v="0"/>
    <b v="0"/>
    <n v="57"/>
    <b v="1"/>
    <s v="publishing/nonfiction"/>
    <n v="125.52941176470588"/>
    <n v="187.19298245614036"/>
    <x v="3"/>
    <s v="nonfiction"/>
  </r>
  <r>
    <x v="0"/>
    <s v="US"/>
    <s v="USD"/>
    <n v="1417653540"/>
    <d v="2014-12-04T00:39:00"/>
    <n v="1414975346"/>
    <x v="735"/>
    <x v="3"/>
    <b v="0"/>
    <n v="229"/>
    <b v="1"/>
    <s v="publishing/nonfiction"/>
    <n v="114.40638297872341"/>
    <n v="234.80786026200875"/>
    <x v="3"/>
    <s v="nonfiction"/>
  </r>
  <r>
    <x v="0"/>
    <s v="US"/>
    <s v="USD"/>
    <n v="1385009940"/>
    <d v="2013-11-21T04:59:00"/>
    <n v="1383327440"/>
    <x v="736"/>
    <x v="4"/>
    <b v="0"/>
    <n v="108"/>
    <b v="1"/>
    <s v="publishing/nonfiction"/>
    <n v="315.13888888888891"/>
    <n v="105.04629629629629"/>
    <x v="3"/>
    <s v="nonfiction"/>
  </r>
  <r>
    <x v="0"/>
    <s v="US"/>
    <s v="USD"/>
    <n v="1392408000"/>
    <d v="2014-02-14T20:00:00"/>
    <n v="1390890987"/>
    <x v="737"/>
    <x v="3"/>
    <b v="0"/>
    <n v="108"/>
    <b v="1"/>
    <s v="publishing/nonfiction"/>
    <n v="122.39999999999999"/>
    <n v="56.666666666666664"/>
    <x v="3"/>
    <s v="nonfiction"/>
  </r>
  <r>
    <x v="0"/>
    <s v="US"/>
    <s v="USD"/>
    <n v="1417409940"/>
    <d v="2014-12-01T04:59:00"/>
    <n v="1414765794"/>
    <x v="738"/>
    <x v="3"/>
    <b v="0"/>
    <n v="41"/>
    <b v="1"/>
    <s v="publishing/nonfiction"/>
    <n v="106.73333333333332"/>
    <n v="39.048780487804876"/>
    <x v="3"/>
    <s v="nonfiction"/>
  </r>
  <r>
    <x v="0"/>
    <s v="US"/>
    <s v="USD"/>
    <n v="1407758629"/>
    <d v="2014-08-11T12:03:49"/>
    <n v="1404907429"/>
    <x v="739"/>
    <x v="3"/>
    <b v="0"/>
    <n v="139"/>
    <b v="1"/>
    <s v="publishing/nonfiction"/>
    <n v="158.33333333333331"/>
    <n v="68.345323741007192"/>
    <x v="3"/>
    <s v="nonfiction"/>
  </r>
  <r>
    <x v="0"/>
    <s v="US"/>
    <s v="USD"/>
    <n v="1434857482"/>
    <d v="2015-06-21T03:31:22"/>
    <n v="1433647882"/>
    <x v="740"/>
    <x v="0"/>
    <b v="0"/>
    <n v="19"/>
    <b v="1"/>
    <s v="publishing/nonfiction"/>
    <n v="107.4"/>
    <n v="169.57894736842104"/>
    <x v="3"/>
    <s v="nonfiction"/>
  </r>
  <r>
    <x v="0"/>
    <s v="US"/>
    <s v="USD"/>
    <n v="1370964806"/>
    <d v="2013-06-11T15:33:26"/>
    <n v="1367940806"/>
    <x v="741"/>
    <x v="4"/>
    <b v="0"/>
    <n v="94"/>
    <b v="1"/>
    <s v="publishing/nonfiction"/>
    <n v="102.25999999999999"/>
    <n v="141.42340425531913"/>
    <x v="3"/>
    <s v="nonfiction"/>
  </r>
  <r>
    <x v="0"/>
    <s v="US"/>
    <s v="USD"/>
    <n v="1395435712"/>
    <d v="2014-03-21T21:01:52"/>
    <n v="1392847312"/>
    <x v="742"/>
    <x v="3"/>
    <b v="0"/>
    <n v="23"/>
    <b v="1"/>
    <s v="publishing/nonfiction"/>
    <n v="110.71428571428572"/>
    <n v="67.391304347826093"/>
    <x v="3"/>
    <s v="nonfiction"/>
  </r>
  <r>
    <x v="0"/>
    <s v="US"/>
    <s v="USD"/>
    <n v="1334610000"/>
    <d v="2012-04-16T21:00:00"/>
    <n v="1332435685"/>
    <x v="743"/>
    <x v="5"/>
    <b v="0"/>
    <n v="15"/>
    <b v="1"/>
    <s v="publishing/nonfiction"/>
    <n v="148"/>
    <n v="54.266666666666666"/>
    <x v="3"/>
    <s v="nonfiction"/>
  </r>
  <r>
    <x v="0"/>
    <s v="US"/>
    <s v="USD"/>
    <n v="1355439503"/>
    <d v="2012-12-13T22:58:23"/>
    <n v="1352847503"/>
    <x v="744"/>
    <x v="5"/>
    <b v="0"/>
    <n v="62"/>
    <b v="1"/>
    <s v="publishing/nonfiction"/>
    <n v="102.32000000000001"/>
    <n v="82.516129032258064"/>
    <x v="3"/>
    <s v="nonfiction"/>
  </r>
  <r>
    <x v="0"/>
    <s v="US"/>
    <s v="USD"/>
    <n v="1367588645"/>
    <d v="2013-05-03T13:44:05"/>
    <n v="1364996645"/>
    <x v="745"/>
    <x v="4"/>
    <b v="0"/>
    <n v="74"/>
    <b v="1"/>
    <s v="publishing/nonfiction"/>
    <n v="179.09909909909908"/>
    <n v="53.729729729729726"/>
    <x v="3"/>
    <s v="nonfiction"/>
  </r>
  <r>
    <x v="0"/>
    <s v="US"/>
    <s v="USD"/>
    <n v="1348372740"/>
    <d v="2012-09-23T03:59:00"/>
    <n v="1346806909"/>
    <x v="746"/>
    <x v="5"/>
    <b v="0"/>
    <n v="97"/>
    <b v="1"/>
    <s v="publishing/nonfiction"/>
    <n v="111.08135252761969"/>
    <n v="34.206185567010309"/>
    <x v="3"/>
    <s v="nonfiction"/>
  </r>
  <r>
    <x v="0"/>
    <s v="NL"/>
    <s v="EUR"/>
    <n v="1421319240"/>
    <d v="2015-01-15T10:54:00"/>
    <n v="1418649019"/>
    <x v="747"/>
    <x v="3"/>
    <b v="0"/>
    <n v="55"/>
    <b v="1"/>
    <s v="publishing/nonfiction"/>
    <n v="100.04285714285714"/>
    <n v="127.32727272727273"/>
    <x v="3"/>
    <s v="nonfiction"/>
  </r>
  <r>
    <x v="0"/>
    <s v="US"/>
    <s v="USD"/>
    <n v="1407701966"/>
    <d v="2014-08-10T20:19:26"/>
    <n v="1405109966"/>
    <x v="748"/>
    <x v="3"/>
    <b v="0"/>
    <n v="44"/>
    <b v="1"/>
    <s v="publishing/nonfiction"/>
    <n v="100.25"/>
    <n v="45.56818181818182"/>
    <x v="3"/>
    <s v="nonfiction"/>
  </r>
  <r>
    <x v="0"/>
    <s v="US"/>
    <s v="USD"/>
    <n v="1485642930"/>
    <d v="2017-01-28T22:35:30"/>
    <n v="1483050930"/>
    <x v="749"/>
    <x v="2"/>
    <b v="0"/>
    <n v="110"/>
    <b v="1"/>
    <s v="publishing/nonfiction"/>
    <n v="105.56"/>
    <n v="95.963636363636368"/>
    <x v="3"/>
    <s v="nonfiction"/>
  </r>
  <r>
    <x v="0"/>
    <s v="US"/>
    <s v="USD"/>
    <n v="1361739872"/>
    <d v="2013-02-24T21:04:32"/>
    <n v="1359147872"/>
    <x v="750"/>
    <x v="4"/>
    <b v="0"/>
    <n v="59"/>
    <b v="1"/>
    <s v="publishing/nonfiction"/>
    <n v="102.58775877587757"/>
    <n v="77.271186440677965"/>
    <x v="3"/>
    <s v="nonfiction"/>
  </r>
  <r>
    <x v="0"/>
    <s v="US"/>
    <s v="USD"/>
    <n v="1312470475"/>
    <d v="2011-08-04T15:07:55"/>
    <n v="1308496075"/>
    <x v="751"/>
    <x v="6"/>
    <b v="0"/>
    <n v="62"/>
    <b v="1"/>
    <s v="publishing/nonfiction"/>
    <n v="118.5"/>
    <n v="57.338709677419352"/>
    <x v="3"/>
    <s v="nonfiction"/>
  </r>
  <r>
    <x v="0"/>
    <s v="AU"/>
    <s v="AUD"/>
    <n v="1476615600"/>
    <d v="2016-10-16T11:00:00"/>
    <n v="1474884417"/>
    <x v="752"/>
    <x v="2"/>
    <b v="0"/>
    <n v="105"/>
    <b v="1"/>
    <s v="publishing/nonfiction"/>
    <n v="111.7"/>
    <n v="53.19047619047619"/>
    <x v="3"/>
    <s v="nonfiction"/>
  </r>
  <r>
    <x v="0"/>
    <s v="US"/>
    <s v="USD"/>
    <n v="1423922991"/>
    <d v="2015-02-14T14:09:51"/>
    <n v="1421330991"/>
    <x v="753"/>
    <x v="0"/>
    <b v="0"/>
    <n v="26"/>
    <b v="1"/>
    <s v="publishing/nonfiction"/>
    <n v="128"/>
    <n v="492.30769230769232"/>
    <x v="3"/>
    <s v="nonfiction"/>
  </r>
  <r>
    <x v="0"/>
    <s v="US"/>
    <s v="USD"/>
    <n v="1357408721"/>
    <d v="2013-01-05T17:58:41"/>
    <n v="1354816721"/>
    <x v="754"/>
    <x v="5"/>
    <b v="0"/>
    <n v="49"/>
    <b v="1"/>
    <s v="publishing/nonfiction"/>
    <n v="103.75000000000001"/>
    <n v="42.346938775510203"/>
    <x v="3"/>
    <s v="nonfiction"/>
  </r>
  <r>
    <x v="0"/>
    <s v="US"/>
    <s v="USD"/>
    <n v="1369010460"/>
    <d v="2013-05-20T00:41:00"/>
    <n v="1366381877"/>
    <x v="755"/>
    <x v="4"/>
    <b v="0"/>
    <n v="68"/>
    <b v="1"/>
    <s v="publishing/nonfiction"/>
    <n v="101.9076"/>
    <n v="37.466029411764708"/>
    <x v="3"/>
    <s v="nonfiction"/>
  </r>
  <r>
    <x v="0"/>
    <s v="US"/>
    <s v="USD"/>
    <n v="1303147459"/>
    <d v="2011-04-18T17:24:19"/>
    <n v="1297880659"/>
    <x v="756"/>
    <x v="6"/>
    <b v="0"/>
    <n v="22"/>
    <b v="1"/>
    <s v="publishing/nonfiction"/>
    <n v="117.71428571428571"/>
    <n v="37.454545454545453"/>
    <x v="3"/>
    <s v="nonfiction"/>
  </r>
  <r>
    <x v="0"/>
    <s v="US"/>
    <s v="USD"/>
    <n v="1354756714"/>
    <d v="2012-12-06T01:18:34"/>
    <n v="1353547114"/>
    <x v="757"/>
    <x v="5"/>
    <b v="0"/>
    <n v="18"/>
    <b v="1"/>
    <s v="publishing/nonfiction"/>
    <n v="238"/>
    <n v="33.055555555555557"/>
    <x v="3"/>
    <s v="nonfiction"/>
  </r>
  <r>
    <x v="0"/>
    <s v="US"/>
    <s v="USD"/>
    <n v="1286568268"/>
    <d v="2010-10-08T20:04:28"/>
    <n v="1283976268"/>
    <x v="758"/>
    <x v="7"/>
    <b v="0"/>
    <n v="19"/>
    <b v="1"/>
    <s v="publishing/nonfiction"/>
    <n v="102"/>
    <n v="134.21052631578948"/>
    <x v="3"/>
    <s v="nonfiction"/>
  </r>
  <r>
    <x v="0"/>
    <s v="GB"/>
    <s v="GBP"/>
    <n v="1404892539"/>
    <d v="2014-07-09T07:55:39"/>
    <n v="1401436539"/>
    <x v="759"/>
    <x v="3"/>
    <b v="0"/>
    <n v="99"/>
    <b v="1"/>
    <s v="publishing/nonfiction"/>
    <n v="101.92000000000002"/>
    <n v="51.474747474747474"/>
    <x v="3"/>
    <s v="nonfiction"/>
  </r>
  <r>
    <x v="2"/>
    <s v="US"/>
    <s v="USD"/>
    <n v="1480188013"/>
    <d v="2016-11-26T19:20:13"/>
    <n v="1477592413"/>
    <x v="760"/>
    <x v="2"/>
    <b v="0"/>
    <n v="0"/>
    <b v="0"/>
    <s v="publishing/fiction"/>
    <n v="0"/>
    <e v="#DIV/0!"/>
    <x v="3"/>
    <s v="fiction"/>
  </r>
  <r>
    <x v="2"/>
    <s v="US"/>
    <s v="USD"/>
    <n v="1391364126"/>
    <d v="2014-02-02T18:02:06"/>
    <n v="1388772126"/>
    <x v="761"/>
    <x v="3"/>
    <b v="0"/>
    <n v="6"/>
    <b v="0"/>
    <s v="publishing/fiction"/>
    <n v="4.7"/>
    <n v="39.166666666666664"/>
    <x v="3"/>
    <s v="fiction"/>
  </r>
  <r>
    <x v="2"/>
    <s v="MX"/>
    <s v="MXN"/>
    <n v="1480831200"/>
    <d v="2016-12-04T06:00:00"/>
    <n v="1479328570"/>
    <x v="762"/>
    <x v="2"/>
    <b v="0"/>
    <n v="0"/>
    <b v="0"/>
    <s v="publishing/fiction"/>
    <n v="0"/>
    <e v="#DIV/0!"/>
    <x v="3"/>
    <s v="fiction"/>
  </r>
  <r>
    <x v="2"/>
    <s v="GB"/>
    <s v="GBP"/>
    <n v="1376563408"/>
    <d v="2013-08-15T10:43:28"/>
    <n v="1373971408"/>
    <x v="763"/>
    <x v="4"/>
    <b v="0"/>
    <n v="1"/>
    <b v="0"/>
    <s v="publishing/fiction"/>
    <n v="0.11655011655011654"/>
    <n v="5"/>
    <x v="3"/>
    <s v="fiction"/>
  </r>
  <r>
    <x v="2"/>
    <s v="US"/>
    <s v="USD"/>
    <n v="1441858161"/>
    <d v="2015-09-10T04:09:21"/>
    <n v="1439266161"/>
    <x v="764"/>
    <x v="0"/>
    <b v="0"/>
    <n v="0"/>
    <b v="0"/>
    <s v="publishing/fiction"/>
    <n v="0"/>
    <e v="#DIV/0!"/>
    <x v="3"/>
    <s v="fiction"/>
  </r>
  <r>
    <x v="2"/>
    <s v="US"/>
    <s v="USD"/>
    <n v="1413723684"/>
    <d v="2014-10-19T13:01:24"/>
    <n v="1411131684"/>
    <x v="765"/>
    <x v="3"/>
    <b v="0"/>
    <n v="44"/>
    <b v="0"/>
    <s v="publishing/fiction"/>
    <n v="36.014285714285712"/>
    <n v="57.295454545454547"/>
    <x v="3"/>
    <s v="fiction"/>
  </r>
  <r>
    <x v="2"/>
    <s v="CA"/>
    <s v="CAD"/>
    <n v="1424112483"/>
    <d v="2015-02-16T18:48:03"/>
    <n v="1421520483"/>
    <x v="766"/>
    <x v="0"/>
    <b v="0"/>
    <n v="0"/>
    <b v="0"/>
    <s v="publishing/fiction"/>
    <n v="0"/>
    <e v="#DIV/0!"/>
    <x v="3"/>
    <s v="fiction"/>
  </r>
  <r>
    <x v="2"/>
    <s v="US"/>
    <s v="USD"/>
    <n v="1432178810"/>
    <d v="2015-05-21T03:26:50"/>
    <n v="1429586810"/>
    <x v="767"/>
    <x v="0"/>
    <b v="0"/>
    <n v="3"/>
    <b v="0"/>
    <s v="publishing/fiction"/>
    <n v="3.54"/>
    <n v="59"/>
    <x v="3"/>
    <s v="fiction"/>
  </r>
  <r>
    <x v="2"/>
    <s v="US"/>
    <s v="USD"/>
    <n v="1387169890"/>
    <d v="2013-12-16T04:58:10"/>
    <n v="1384577890"/>
    <x v="768"/>
    <x v="4"/>
    <b v="0"/>
    <n v="0"/>
    <b v="0"/>
    <s v="publishing/fiction"/>
    <n v="0"/>
    <e v="#DIV/0!"/>
    <x v="3"/>
    <s v="fiction"/>
  </r>
  <r>
    <x v="2"/>
    <s v="US"/>
    <s v="USD"/>
    <n v="1388102094"/>
    <d v="2013-12-26T23:54:54"/>
    <n v="1385510094"/>
    <x v="769"/>
    <x v="4"/>
    <b v="0"/>
    <n v="52"/>
    <b v="0"/>
    <s v="publishing/fiction"/>
    <n v="41.4"/>
    <n v="31.846153846153847"/>
    <x v="3"/>
    <s v="fiction"/>
  </r>
  <r>
    <x v="2"/>
    <s v="US"/>
    <s v="USD"/>
    <n v="1361750369"/>
    <d v="2013-02-24T23:59:29"/>
    <n v="1358294369"/>
    <x v="770"/>
    <x v="4"/>
    <b v="0"/>
    <n v="0"/>
    <b v="0"/>
    <s v="publishing/fiction"/>
    <n v="0"/>
    <e v="#DIV/0!"/>
    <x v="3"/>
    <s v="fiction"/>
  </r>
  <r>
    <x v="2"/>
    <s v="US"/>
    <s v="USD"/>
    <n v="1454183202"/>
    <d v="2016-01-30T19:46:42"/>
    <n v="1449863202"/>
    <x v="771"/>
    <x v="0"/>
    <b v="0"/>
    <n v="1"/>
    <b v="0"/>
    <s v="publishing/fiction"/>
    <n v="2.6315789473684209E-2"/>
    <n v="10"/>
    <x v="3"/>
    <s v="fiction"/>
  </r>
  <r>
    <x v="2"/>
    <s v="US"/>
    <s v="USD"/>
    <n v="1257047940"/>
    <d v="2009-11-01T03:59:00"/>
    <n v="1252718519"/>
    <x v="772"/>
    <x v="8"/>
    <b v="0"/>
    <n v="1"/>
    <b v="0"/>
    <s v="publishing/fiction"/>
    <n v="3.3333333333333335"/>
    <n v="50"/>
    <x v="3"/>
    <s v="fiction"/>
  </r>
  <r>
    <x v="2"/>
    <s v="GB"/>
    <s v="GBP"/>
    <n v="1431298860"/>
    <d v="2015-05-10T23:01:00"/>
    <n v="1428341985"/>
    <x v="773"/>
    <x v="0"/>
    <b v="0"/>
    <n v="2"/>
    <b v="0"/>
    <s v="publishing/fiction"/>
    <n v="0.85129023676509719"/>
    <n v="16"/>
    <x v="3"/>
    <s v="fiction"/>
  </r>
  <r>
    <x v="2"/>
    <s v="US"/>
    <s v="USD"/>
    <n v="1393181018"/>
    <d v="2014-02-23T18:43:38"/>
    <n v="1390589018"/>
    <x v="774"/>
    <x v="3"/>
    <b v="0"/>
    <n v="9"/>
    <b v="0"/>
    <s v="publishing/fiction"/>
    <n v="70.199999999999989"/>
    <n v="39"/>
    <x v="3"/>
    <s v="fiction"/>
  </r>
  <r>
    <x v="2"/>
    <s v="US"/>
    <s v="USD"/>
    <n v="1323998795"/>
    <d v="2011-12-16T01:26:35"/>
    <n v="1321406795"/>
    <x v="775"/>
    <x v="6"/>
    <b v="0"/>
    <n v="5"/>
    <b v="0"/>
    <s v="publishing/fiction"/>
    <n v="1.7000000000000002"/>
    <n v="34"/>
    <x v="3"/>
    <s v="fiction"/>
  </r>
  <r>
    <x v="2"/>
    <s v="US"/>
    <s v="USD"/>
    <n v="1444539600"/>
    <d v="2015-10-11T05:00:00"/>
    <n v="1441297645"/>
    <x v="776"/>
    <x v="0"/>
    <b v="0"/>
    <n v="57"/>
    <b v="0"/>
    <s v="publishing/fiction"/>
    <n v="51.4"/>
    <n v="63.122807017543863"/>
    <x v="3"/>
    <s v="fiction"/>
  </r>
  <r>
    <x v="2"/>
    <s v="US"/>
    <s v="USD"/>
    <n v="1375313577"/>
    <d v="2013-07-31T23:32:57"/>
    <n v="1372721577"/>
    <x v="777"/>
    <x v="4"/>
    <b v="0"/>
    <n v="3"/>
    <b v="0"/>
    <s v="publishing/fiction"/>
    <n v="0.70000000000000007"/>
    <n v="7"/>
    <x v="3"/>
    <s v="fiction"/>
  </r>
  <r>
    <x v="2"/>
    <s v="US"/>
    <s v="USD"/>
    <n v="1398876680"/>
    <d v="2014-04-30T16:51:20"/>
    <n v="1396284680"/>
    <x v="778"/>
    <x v="3"/>
    <b v="0"/>
    <n v="1"/>
    <b v="0"/>
    <s v="publishing/fiction"/>
    <n v="0.4"/>
    <n v="2"/>
    <x v="3"/>
    <s v="fiction"/>
  </r>
  <r>
    <x v="2"/>
    <s v="US"/>
    <s v="USD"/>
    <n v="1287115200"/>
    <d v="2010-10-15T04:00:00"/>
    <n v="1284567905"/>
    <x v="779"/>
    <x v="7"/>
    <b v="0"/>
    <n v="6"/>
    <b v="0"/>
    <s v="publishing/fiction"/>
    <n v="2.666666666666667"/>
    <n v="66.666666666666671"/>
    <x v="3"/>
    <s v="fiction"/>
  </r>
  <r>
    <x v="0"/>
    <s v="US"/>
    <s v="USD"/>
    <n v="1304439025"/>
    <d v="2011-05-03T16:10:25"/>
    <n v="1301847025"/>
    <x v="780"/>
    <x v="6"/>
    <b v="0"/>
    <n v="27"/>
    <b v="1"/>
    <s v="music/rock"/>
    <n v="104"/>
    <n v="38.518518518518519"/>
    <x v="4"/>
    <s v="rock"/>
  </r>
  <r>
    <x v="0"/>
    <s v="US"/>
    <s v="USD"/>
    <n v="1370649674"/>
    <d v="2013-06-08T00:01:14"/>
    <n v="1368057674"/>
    <x v="781"/>
    <x v="4"/>
    <b v="0"/>
    <n v="25"/>
    <b v="1"/>
    <s v="music/rock"/>
    <n v="133.15375"/>
    <n v="42.609200000000001"/>
    <x v="4"/>
    <s v="rock"/>
  </r>
  <r>
    <x v="0"/>
    <s v="US"/>
    <s v="USD"/>
    <n v="1345918302"/>
    <d v="2012-08-25T18:11:42"/>
    <n v="1343326302"/>
    <x v="782"/>
    <x v="5"/>
    <b v="0"/>
    <n v="14"/>
    <b v="1"/>
    <s v="music/rock"/>
    <n v="100"/>
    <n v="50"/>
    <x v="4"/>
    <s v="rock"/>
  </r>
  <r>
    <x v="0"/>
    <s v="US"/>
    <s v="USD"/>
    <n v="1335564000"/>
    <d v="2012-04-27T22:00:00"/>
    <n v="1332182049"/>
    <x v="783"/>
    <x v="5"/>
    <b v="0"/>
    <n v="35"/>
    <b v="1"/>
    <s v="music/rock"/>
    <n v="148.13333333333333"/>
    <n v="63.485714285714288"/>
    <x v="4"/>
    <s v="rock"/>
  </r>
  <r>
    <x v="0"/>
    <s v="US"/>
    <s v="USD"/>
    <n v="1395023719"/>
    <d v="2014-03-17T02:35:19"/>
    <n v="1391571319"/>
    <x v="784"/>
    <x v="3"/>
    <b v="0"/>
    <n v="10"/>
    <b v="1"/>
    <s v="music/rock"/>
    <n v="102.49999999999999"/>
    <n v="102.5"/>
    <x v="4"/>
    <s v="rock"/>
  </r>
  <r>
    <x v="0"/>
    <s v="US"/>
    <s v="USD"/>
    <n v="1362060915"/>
    <d v="2013-02-28T14:15:15"/>
    <n v="1359468915"/>
    <x v="785"/>
    <x v="4"/>
    <b v="0"/>
    <n v="29"/>
    <b v="1"/>
    <s v="music/rock"/>
    <n v="180.62799999999999"/>
    <n v="31.142758620689655"/>
    <x v="4"/>
    <s v="rock"/>
  </r>
  <r>
    <x v="0"/>
    <s v="US"/>
    <s v="USD"/>
    <n v="1336751220"/>
    <d v="2012-05-11T15:47:00"/>
    <n v="1331774434"/>
    <x v="786"/>
    <x v="5"/>
    <b v="0"/>
    <n v="44"/>
    <b v="1"/>
    <s v="music/rock"/>
    <n v="142.79999999999998"/>
    <n v="162.27272727272728"/>
    <x v="4"/>
    <s v="rock"/>
  </r>
  <r>
    <x v="0"/>
    <s v="US"/>
    <s v="USD"/>
    <n v="1383318226"/>
    <d v="2013-11-01T15:03:46"/>
    <n v="1380726226"/>
    <x v="787"/>
    <x v="4"/>
    <b v="0"/>
    <n v="17"/>
    <b v="1"/>
    <s v="music/rock"/>
    <n v="114.16666666666666"/>
    <n v="80.588235294117652"/>
    <x v="4"/>
    <s v="rock"/>
  </r>
  <r>
    <x v="0"/>
    <s v="US"/>
    <s v="USD"/>
    <n v="1341633540"/>
    <d v="2012-07-07T03:59:00"/>
    <n v="1338336588"/>
    <x v="788"/>
    <x v="5"/>
    <b v="0"/>
    <n v="34"/>
    <b v="1"/>
    <s v="music/rock"/>
    <n v="203.505"/>
    <n v="59.85441176470588"/>
    <x v="4"/>
    <s v="rock"/>
  </r>
  <r>
    <x v="0"/>
    <s v="US"/>
    <s v="USD"/>
    <n v="1358755140"/>
    <d v="2013-01-21T07:59:00"/>
    <n v="1357187280"/>
    <x v="789"/>
    <x v="4"/>
    <b v="0"/>
    <n v="14"/>
    <b v="1"/>
    <s v="music/rock"/>
    <n v="109.41176470588236"/>
    <n v="132.85714285714286"/>
    <x v="4"/>
    <s v="rock"/>
  </r>
  <r>
    <x v="0"/>
    <s v="US"/>
    <s v="USD"/>
    <n v="1359680939"/>
    <d v="2013-02-01T01:08:59"/>
    <n v="1357088939"/>
    <x v="790"/>
    <x v="4"/>
    <b v="0"/>
    <n v="156"/>
    <b v="1"/>
    <s v="music/rock"/>
    <n v="144.37459999999999"/>
    <n v="92.547820512820508"/>
    <x v="4"/>
    <s v="rock"/>
  </r>
  <r>
    <x v="0"/>
    <s v="US"/>
    <s v="USD"/>
    <n v="1384322340"/>
    <d v="2013-11-13T05:59:00"/>
    <n v="1381430646"/>
    <x v="791"/>
    <x v="4"/>
    <b v="0"/>
    <n v="128"/>
    <b v="1"/>
    <s v="music/rock"/>
    <n v="103.86666666666666"/>
    <n v="60.859375"/>
    <x v="4"/>
    <s v="rock"/>
  </r>
  <r>
    <x v="0"/>
    <s v="US"/>
    <s v="USD"/>
    <n v="1383861483"/>
    <d v="2013-11-07T21:58:03"/>
    <n v="1381265883"/>
    <x v="792"/>
    <x v="4"/>
    <b v="0"/>
    <n v="60"/>
    <b v="1"/>
    <s v="music/rock"/>
    <n v="100.44440000000002"/>
    <n v="41.851833333333339"/>
    <x v="4"/>
    <s v="rock"/>
  </r>
  <r>
    <x v="0"/>
    <s v="US"/>
    <s v="USD"/>
    <n v="1372827540"/>
    <d v="2013-07-03T04:59:00"/>
    <n v="1371491244"/>
    <x v="793"/>
    <x v="4"/>
    <b v="0"/>
    <n v="32"/>
    <b v="1"/>
    <s v="music/rock"/>
    <n v="102.77927272727271"/>
    <n v="88.325937499999995"/>
    <x v="4"/>
    <s v="rock"/>
  </r>
  <r>
    <x v="0"/>
    <s v="US"/>
    <s v="USD"/>
    <n v="1315242360"/>
    <d v="2011-09-05T17:06:00"/>
    <n v="1310438737"/>
    <x v="794"/>
    <x v="6"/>
    <b v="0"/>
    <n v="53"/>
    <b v="1"/>
    <s v="music/rock"/>
    <n v="105.31250000000001"/>
    <n v="158.96226415094338"/>
    <x v="4"/>
    <s v="rock"/>
  </r>
  <r>
    <x v="0"/>
    <s v="US"/>
    <s v="USD"/>
    <n v="1333774740"/>
    <d v="2012-04-07T04:59:00"/>
    <n v="1330094566"/>
    <x v="795"/>
    <x v="5"/>
    <b v="0"/>
    <n v="184"/>
    <b v="1"/>
    <s v="music/rock"/>
    <n v="111.78571428571429"/>
    <n v="85.054347826086953"/>
    <x v="4"/>
    <s v="rock"/>
  </r>
  <r>
    <x v="0"/>
    <s v="US"/>
    <s v="USD"/>
    <n v="1379279400"/>
    <d v="2013-09-15T21:10:00"/>
    <n v="1376687485"/>
    <x v="796"/>
    <x v="4"/>
    <b v="0"/>
    <n v="90"/>
    <b v="1"/>
    <s v="music/rock"/>
    <n v="101.35000000000001"/>
    <n v="112.61111111111111"/>
    <x v="4"/>
    <s v="rock"/>
  </r>
  <r>
    <x v="0"/>
    <s v="US"/>
    <s v="USD"/>
    <n v="1335672000"/>
    <d v="2012-04-29T04:00:00"/>
    <n v="1332978688"/>
    <x v="797"/>
    <x v="5"/>
    <b v="0"/>
    <n v="71"/>
    <b v="1"/>
    <s v="music/rock"/>
    <n v="107.53333333333333"/>
    <n v="45.436619718309856"/>
    <x v="4"/>
    <s v="rock"/>
  </r>
  <r>
    <x v="0"/>
    <s v="US"/>
    <s v="USD"/>
    <n v="1412086187"/>
    <d v="2014-09-30T14:09:47"/>
    <n v="1409494187"/>
    <x v="798"/>
    <x v="3"/>
    <b v="0"/>
    <n v="87"/>
    <b v="1"/>
    <s v="music/rock"/>
    <n v="114.88571428571429"/>
    <n v="46.218390804597703"/>
    <x v="4"/>
    <s v="rock"/>
  </r>
  <r>
    <x v="0"/>
    <s v="US"/>
    <s v="USD"/>
    <n v="1335542446"/>
    <d v="2012-04-27T16:00:46"/>
    <n v="1332950446"/>
    <x v="799"/>
    <x v="5"/>
    <b v="0"/>
    <n v="28"/>
    <b v="1"/>
    <s v="music/rock"/>
    <n v="100.02"/>
    <n v="178.60714285714286"/>
    <x v="4"/>
    <s v="rock"/>
  </r>
  <r>
    <x v="0"/>
    <s v="GB"/>
    <s v="GBP"/>
    <n v="1410431054"/>
    <d v="2014-09-11T10:24:14"/>
    <n v="1407839054"/>
    <x v="800"/>
    <x v="3"/>
    <b v="0"/>
    <n v="56"/>
    <b v="1"/>
    <s v="music/rock"/>
    <n v="152.13333333333335"/>
    <n v="40.75"/>
    <x v="4"/>
    <s v="rock"/>
  </r>
  <r>
    <x v="0"/>
    <s v="US"/>
    <s v="USD"/>
    <n v="1309547120"/>
    <d v="2011-07-01T19:05:20"/>
    <n v="1306955120"/>
    <x v="801"/>
    <x v="6"/>
    <b v="0"/>
    <n v="51"/>
    <b v="1"/>
    <s v="music/rock"/>
    <n v="111.52149999999999"/>
    <n v="43.733921568627444"/>
    <x v="4"/>
    <s v="rock"/>
  </r>
  <r>
    <x v="0"/>
    <s v="US"/>
    <s v="USD"/>
    <n v="1347854700"/>
    <d v="2012-09-17T04:05:00"/>
    <n v="1343867524"/>
    <x v="802"/>
    <x v="5"/>
    <b v="0"/>
    <n v="75"/>
    <b v="1"/>
    <s v="music/rock"/>
    <n v="101.33333333333334"/>
    <n v="81.066666666666663"/>
    <x v="4"/>
    <s v="rock"/>
  </r>
  <r>
    <x v="0"/>
    <s v="US"/>
    <s v="USD"/>
    <n v="1306630800"/>
    <d v="2011-05-29T01:00:00"/>
    <n v="1304376478"/>
    <x v="803"/>
    <x v="6"/>
    <b v="0"/>
    <n v="38"/>
    <b v="1"/>
    <s v="music/rock"/>
    <n v="123.2608695652174"/>
    <n v="74.60526315789474"/>
    <x v="4"/>
    <s v="rock"/>
  </r>
  <r>
    <x v="0"/>
    <s v="US"/>
    <s v="USD"/>
    <n v="1311393540"/>
    <d v="2011-07-23T03:59:00"/>
    <n v="1309919526"/>
    <x v="804"/>
    <x v="6"/>
    <b v="0"/>
    <n v="18"/>
    <b v="1"/>
    <s v="music/rock"/>
    <n v="100"/>
    <n v="305.55555555555554"/>
    <x v="4"/>
    <s v="rock"/>
  </r>
  <r>
    <x v="0"/>
    <s v="US"/>
    <s v="USD"/>
    <n v="1310857200"/>
    <d v="2011-07-16T23:00:00"/>
    <n v="1306525512"/>
    <x v="805"/>
    <x v="6"/>
    <b v="0"/>
    <n v="54"/>
    <b v="1"/>
    <s v="music/rock"/>
    <n v="105"/>
    <n v="58.333333333333336"/>
    <x v="4"/>
    <s v="rock"/>
  </r>
  <r>
    <x v="0"/>
    <s v="US"/>
    <s v="USD"/>
    <n v="1315413339"/>
    <d v="2011-09-07T16:35:39"/>
    <n v="1312821339"/>
    <x v="806"/>
    <x v="6"/>
    <b v="0"/>
    <n v="71"/>
    <b v="1"/>
    <s v="music/rock"/>
    <n v="104.4375"/>
    <n v="117.67605633802818"/>
    <x v="4"/>
    <s v="rock"/>
  </r>
  <r>
    <x v="0"/>
    <s v="US"/>
    <s v="USD"/>
    <n v="1488333600"/>
    <d v="2017-03-01T02:00:00"/>
    <n v="1485270311"/>
    <x v="807"/>
    <x v="1"/>
    <b v="0"/>
    <n v="57"/>
    <b v="1"/>
    <s v="music/rock"/>
    <n v="105.125"/>
    <n v="73.771929824561397"/>
    <x v="4"/>
    <s v="rock"/>
  </r>
  <r>
    <x v="0"/>
    <s v="CA"/>
    <s v="CAD"/>
    <n v="1419224340"/>
    <d v="2014-12-22T04:59:00"/>
    <n v="1416363886"/>
    <x v="808"/>
    <x v="3"/>
    <b v="0"/>
    <n v="43"/>
    <b v="1"/>
    <s v="music/rock"/>
    <n v="100"/>
    <n v="104.65116279069767"/>
    <x v="4"/>
    <s v="rock"/>
  </r>
  <r>
    <x v="0"/>
    <s v="US"/>
    <s v="USD"/>
    <n v="1390161630"/>
    <d v="2014-01-19T20:00:30"/>
    <n v="1387569630"/>
    <x v="809"/>
    <x v="4"/>
    <b v="0"/>
    <n v="52"/>
    <b v="1"/>
    <s v="music/rock"/>
    <n v="103.77499999999999"/>
    <n v="79.82692307692308"/>
    <x v="4"/>
    <s v="rock"/>
  </r>
  <r>
    <x v="0"/>
    <s v="US"/>
    <s v="USD"/>
    <n v="1346462462"/>
    <d v="2012-09-01T01:21:02"/>
    <n v="1343870462"/>
    <x v="810"/>
    <x v="5"/>
    <b v="0"/>
    <n v="27"/>
    <b v="1"/>
    <s v="music/rock"/>
    <n v="105"/>
    <n v="58.333333333333336"/>
    <x v="4"/>
    <s v="rock"/>
  </r>
  <r>
    <x v="0"/>
    <s v="US"/>
    <s v="USD"/>
    <n v="1373475120"/>
    <d v="2013-07-10T16:52:00"/>
    <n v="1371569202"/>
    <x v="811"/>
    <x v="4"/>
    <b v="0"/>
    <n v="12"/>
    <b v="1"/>
    <s v="music/rock"/>
    <n v="104"/>
    <n v="86.666666666666671"/>
    <x v="4"/>
    <s v="rock"/>
  </r>
  <r>
    <x v="0"/>
    <s v="US"/>
    <s v="USD"/>
    <n v="1362146280"/>
    <d v="2013-03-01T13:58:00"/>
    <n v="1357604752"/>
    <x v="812"/>
    <x v="4"/>
    <b v="0"/>
    <n v="33"/>
    <b v="1"/>
    <s v="music/rock"/>
    <n v="151.83333333333334"/>
    <n v="27.606060606060606"/>
    <x v="4"/>
    <s v="rock"/>
  </r>
  <r>
    <x v="0"/>
    <s v="US"/>
    <s v="USD"/>
    <n v="1342825365"/>
    <d v="2012-07-20T23:02:45"/>
    <n v="1340233365"/>
    <x v="813"/>
    <x v="5"/>
    <b v="0"/>
    <n v="96"/>
    <b v="1"/>
    <s v="music/rock"/>
    <n v="159.99600000000001"/>
    <n v="24.999375000000001"/>
    <x v="4"/>
    <s v="rock"/>
  </r>
  <r>
    <x v="0"/>
    <s v="US"/>
    <s v="USD"/>
    <n v="1306865040"/>
    <d v="2011-05-31T18:04:00"/>
    <n v="1305568201"/>
    <x v="814"/>
    <x v="6"/>
    <b v="0"/>
    <n v="28"/>
    <b v="1"/>
    <s v="music/rock"/>
    <n v="127.3"/>
    <n v="45.464285714285715"/>
    <x v="4"/>
    <s v="rock"/>
  </r>
  <r>
    <x v="0"/>
    <s v="US"/>
    <s v="USD"/>
    <n v="1414879303"/>
    <d v="2014-11-01T22:01:43"/>
    <n v="1412287303"/>
    <x v="815"/>
    <x v="3"/>
    <b v="0"/>
    <n v="43"/>
    <b v="1"/>
    <s v="music/rock"/>
    <n v="107"/>
    <n v="99.534883720930239"/>
    <x v="4"/>
    <s v="rock"/>
  </r>
  <r>
    <x v="0"/>
    <s v="US"/>
    <s v="USD"/>
    <n v="1365489000"/>
    <d v="2013-04-09T06:30:00"/>
    <n v="1362776043"/>
    <x v="816"/>
    <x v="4"/>
    <b v="0"/>
    <n v="205"/>
    <b v="1"/>
    <s v="music/rock"/>
    <n v="115.12214285714286"/>
    <n v="39.31"/>
    <x v="4"/>
    <s v="rock"/>
  </r>
  <r>
    <x v="0"/>
    <s v="US"/>
    <s v="USD"/>
    <n v="1331441940"/>
    <d v="2012-03-11T04:59:00"/>
    <n v="1326810211"/>
    <x v="817"/>
    <x v="5"/>
    <b v="0"/>
    <n v="23"/>
    <b v="1"/>
    <s v="music/rock"/>
    <n v="137.11066666666665"/>
    <n v="89.419999999999987"/>
    <x v="4"/>
    <s v="rock"/>
  </r>
  <r>
    <x v="0"/>
    <s v="US"/>
    <s v="USD"/>
    <n v="1344358860"/>
    <d v="2012-08-07T17:01:00"/>
    <n v="1343682681"/>
    <x v="818"/>
    <x v="5"/>
    <b v="0"/>
    <n v="19"/>
    <b v="1"/>
    <s v="music/rock"/>
    <n v="155.71428571428572"/>
    <n v="28.684210526315791"/>
    <x v="4"/>
    <s v="rock"/>
  </r>
  <r>
    <x v="0"/>
    <s v="US"/>
    <s v="USD"/>
    <n v="1387601040"/>
    <d v="2013-12-21T04:44:00"/>
    <n v="1386806254"/>
    <x v="819"/>
    <x v="4"/>
    <b v="0"/>
    <n v="14"/>
    <b v="1"/>
    <s v="music/rock"/>
    <n v="108.74999999999999"/>
    <n v="31.071428571428573"/>
    <x v="4"/>
    <s v="rock"/>
  </r>
  <r>
    <x v="0"/>
    <s v="US"/>
    <s v="USD"/>
    <n v="1402290000"/>
    <d v="2014-06-09T05:00:00"/>
    <n v="1399666342"/>
    <x v="820"/>
    <x v="3"/>
    <b v="0"/>
    <n v="38"/>
    <b v="1"/>
    <s v="music/rock"/>
    <n v="134.05000000000001"/>
    <n v="70.55263157894737"/>
    <x v="4"/>
    <s v="rock"/>
  </r>
  <r>
    <x v="0"/>
    <s v="US"/>
    <s v="USD"/>
    <n v="1430712060"/>
    <d v="2015-05-04T04:01:00"/>
    <n v="1427753265"/>
    <x v="821"/>
    <x v="0"/>
    <b v="0"/>
    <n v="78"/>
    <b v="1"/>
    <s v="music/rock"/>
    <n v="100"/>
    <n v="224.12820512820514"/>
    <x v="4"/>
    <s v="rock"/>
  </r>
  <r>
    <x v="0"/>
    <s v="US"/>
    <s v="USD"/>
    <n v="1349477050"/>
    <d v="2012-10-05T22:44:10"/>
    <n v="1346885050"/>
    <x v="822"/>
    <x v="5"/>
    <b v="0"/>
    <n v="69"/>
    <b v="1"/>
    <s v="music/rock"/>
    <n v="119.16666666666667"/>
    <n v="51.811594202898547"/>
    <x v="4"/>
    <s v="rock"/>
  </r>
  <r>
    <x v="0"/>
    <s v="US"/>
    <s v="USD"/>
    <n v="1427062852"/>
    <d v="2015-03-22T22:20:52"/>
    <n v="1424474452"/>
    <x v="823"/>
    <x v="0"/>
    <b v="0"/>
    <n v="33"/>
    <b v="1"/>
    <s v="music/rock"/>
    <n v="179.5"/>
    <n v="43.515151515151516"/>
    <x v="4"/>
    <s v="rock"/>
  </r>
  <r>
    <x v="0"/>
    <s v="US"/>
    <s v="USD"/>
    <n v="1271573940"/>
    <d v="2010-04-18T06:59:00"/>
    <n v="1268459318"/>
    <x v="824"/>
    <x v="7"/>
    <b v="0"/>
    <n v="54"/>
    <b v="1"/>
    <s v="music/rock"/>
    <n v="134.38124999999999"/>
    <n v="39.816666666666663"/>
    <x v="4"/>
    <s v="rock"/>
  </r>
  <r>
    <x v="0"/>
    <s v="US"/>
    <s v="USD"/>
    <n v="1351495284"/>
    <d v="2012-10-29T07:21:24"/>
    <n v="1349335284"/>
    <x v="825"/>
    <x v="5"/>
    <b v="0"/>
    <n v="99"/>
    <b v="1"/>
    <s v="music/rock"/>
    <n v="100.43200000000002"/>
    <n v="126.8080808080808"/>
    <x v="4"/>
    <s v="rock"/>
  </r>
  <r>
    <x v="0"/>
    <s v="US"/>
    <s v="USD"/>
    <n v="1332719730"/>
    <d v="2012-03-25T23:55:30"/>
    <n v="1330908930"/>
    <x v="826"/>
    <x v="5"/>
    <b v="0"/>
    <n v="49"/>
    <b v="1"/>
    <s v="music/rock"/>
    <n v="101.45454545454547"/>
    <n v="113.87755102040816"/>
    <x v="4"/>
    <s v="rock"/>
  </r>
  <r>
    <x v="0"/>
    <s v="US"/>
    <s v="USD"/>
    <n v="1329248940"/>
    <d v="2012-02-14T19:49:00"/>
    <n v="1326972107"/>
    <x v="827"/>
    <x v="5"/>
    <b v="0"/>
    <n v="11"/>
    <b v="1"/>
    <s v="music/rock"/>
    <n v="103.33333333333334"/>
    <n v="28.181818181818183"/>
    <x v="4"/>
    <s v="rock"/>
  </r>
  <r>
    <x v="0"/>
    <s v="US"/>
    <s v="USD"/>
    <n v="1340641440"/>
    <d v="2012-06-25T16:24:00"/>
    <n v="1339549982"/>
    <x v="828"/>
    <x v="5"/>
    <b v="0"/>
    <n v="38"/>
    <b v="1"/>
    <s v="music/rock"/>
    <n v="107"/>
    <n v="36.60526315789474"/>
    <x v="4"/>
    <s v="rock"/>
  </r>
  <r>
    <x v="0"/>
    <s v="GB"/>
    <s v="GBP"/>
    <n v="1468437240"/>
    <d v="2016-07-13T19:14:00"/>
    <n v="1463253240"/>
    <x v="829"/>
    <x v="2"/>
    <b v="0"/>
    <n v="16"/>
    <b v="1"/>
    <s v="music/rock"/>
    <n v="104"/>
    <n v="32.5"/>
    <x v="4"/>
    <s v="rock"/>
  </r>
  <r>
    <x v="0"/>
    <s v="US"/>
    <s v="USD"/>
    <n v="1363952225"/>
    <d v="2013-03-22T11:37:05"/>
    <n v="1361363825"/>
    <x v="830"/>
    <x v="4"/>
    <b v="0"/>
    <n v="32"/>
    <b v="1"/>
    <s v="music/rock"/>
    <n v="107.83333333333334"/>
    <n v="60.65625"/>
    <x v="4"/>
    <s v="rock"/>
  </r>
  <r>
    <x v="0"/>
    <s v="US"/>
    <s v="USD"/>
    <n v="1335540694"/>
    <d v="2012-04-27T15:31:34"/>
    <n v="1332948694"/>
    <x v="831"/>
    <x v="5"/>
    <b v="0"/>
    <n v="20"/>
    <b v="1"/>
    <s v="music/rock"/>
    <n v="233.33333333333334"/>
    <n v="175"/>
    <x v="4"/>
    <s v="rock"/>
  </r>
  <r>
    <x v="0"/>
    <s v="US"/>
    <s v="USD"/>
    <n v="1327133580"/>
    <d v="2012-01-21T08:13:00"/>
    <n v="1321978335"/>
    <x v="832"/>
    <x v="6"/>
    <b v="0"/>
    <n v="154"/>
    <b v="1"/>
    <s v="music/rock"/>
    <n v="100.60706666666665"/>
    <n v="97.993896103896105"/>
    <x v="4"/>
    <s v="rock"/>
  </r>
  <r>
    <x v="0"/>
    <s v="US"/>
    <s v="USD"/>
    <n v="1397941475"/>
    <d v="2014-04-19T21:04:35"/>
    <n v="1395349475"/>
    <x v="833"/>
    <x v="3"/>
    <b v="0"/>
    <n v="41"/>
    <b v="1"/>
    <s v="music/rock"/>
    <n v="101.66666666666666"/>
    <n v="148.78048780487805"/>
    <x v="4"/>
    <s v="rock"/>
  </r>
  <r>
    <x v="0"/>
    <s v="US"/>
    <s v="USD"/>
    <n v="1372651140"/>
    <d v="2013-07-01T03:59:00"/>
    <n v="1369770292"/>
    <x v="834"/>
    <x v="4"/>
    <b v="0"/>
    <n v="75"/>
    <b v="1"/>
    <s v="music/rock"/>
    <n v="131.0181818181818"/>
    <n v="96.08"/>
    <x v="4"/>
    <s v="rock"/>
  </r>
  <r>
    <x v="0"/>
    <s v="US"/>
    <s v="USD"/>
    <n v="1337396400"/>
    <d v="2012-05-19T03:00:00"/>
    <n v="1333709958"/>
    <x v="835"/>
    <x v="5"/>
    <b v="0"/>
    <n v="40"/>
    <b v="1"/>
    <s v="music/rock"/>
    <n v="117.25000000000001"/>
    <n v="58.625"/>
    <x v="4"/>
    <s v="rock"/>
  </r>
  <r>
    <x v="0"/>
    <s v="US"/>
    <s v="USD"/>
    <n v="1381108918"/>
    <d v="2013-10-07T01:21:58"/>
    <n v="1378516918"/>
    <x v="836"/>
    <x v="4"/>
    <b v="0"/>
    <n v="46"/>
    <b v="1"/>
    <s v="music/rock"/>
    <n v="100.93039999999999"/>
    <n v="109.70695652173914"/>
    <x v="4"/>
    <s v="rock"/>
  </r>
  <r>
    <x v="0"/>
    <s v="US"/>
    <s v="USD"/>
    <n v="1398988662"/>
    <d v="2014-05-01T23:57:42"/>
    <n v="1396396662"/>
    <x v="837"/>
    <x v="3"/>
    <b v="0"/>
    <n v="62"/>
    <b v="1"/>
    <s v="music/rock"/>
    <n v="121.8"/>
    <n v="49.112903225806448"/>
    <x v="4"/>
    <s v="rock"/>
  </r>
  <r>
    <x v="0"/>
    <s v="US"/>
    <s v="USD"/>
    <n v="1326835985"/>
    <d v="2012-01-17T21:33:05"/>
    <n v="1324243985"/>
    <x v="838"/>
    <x v="6"/>
    <b v="0"/>
    <n v="61"/>
    <b v="1"/>
    <s v="music/rock"/>
    <n v="145.4"/>
    <n v="47.672131147540981"/>
    <x v="4"/>
    <s v="rock"/>
  </r>
  <r>
    <x v="0"/>
    <s v="US"/>
    <s v="USD"/>
    <n v="1348337956"/>
    <d v="2012-09-22T18:19:16"/>
    <n v="1345745956"/>
    <x v="839"/>
    <x v="5"/>
    <b v="0"/>
    <n v="96"/>
    <b v="1"/>
    <s v="music/rock"/>
    <n v="116.61660000000001"/>
    <n v="60.737812499999997"/>
    <x v="4"/>
    <s v="rock"/>
  </r>
  <r>
    <x v="0"/>
    <s v="US"/>
    <s v="USD"/>
    <n v="1474694787"/>
    <d v="2016-09-24T05:26:27"/>
    <n v="1472102787"/>
    <x v="840"/>
    <x v="2"/>
    <b v="0"/>
    <n v="190"/>
    <b v="1"/>
    <s v="music/metal"/>
    <n v="120.4166"/>
    <n v="63.37715789473684"/>
    <x v="4"/>
    <s v="metal"/>
  </r>
  <r>
    <x v="0"/>
    <s v="US"/>
    <s v="USD"/>
    <n v="1415653663"/>
    <d v="2014-11-10T21:07:43"/>
    <n v="1413058063"/>
    <x v="841"/>
    <x v="3"/>
    <b v="1"/>
    <n v="94"/>
    <b v="1"/>
    <s v="music/metal"/>
    <n v="101.32000000000001"/>
    <n v="53.893617021276597"/>
    <x v="4"/>
    <s v="metal"/>
  </r>
  <r>
    <x v="0"/>
    <s v="CA"/>
    <s v="CAD"/>
    <n v="1381723140"/>
    <d v="2013-10-14T03:59:00"/>
    <n v="1378735983"/>
    <x v="842"/>
    <x v="4"/>
    <b v="1"/>
    <n v="39"/>
    <b v="1"/>
    <s v="music/metal"/>
    <n v="104.32"/>
    <n v="66.871794871794876"/>
    <x v="4"/>
    <s v="metal"/>
  </r>
  <r>
    <x v="0"/>
    <s v="US"/>
    <s v="USD"/>
    <n v="1481184000"/>
    <d v="2016-12-08T08:00:00"/>
    <n v="1479708680"/>
    <x v="843"/>
    <x v="2"/>
    <b v="0"/>
    <n v="127"/>
    <b v="1"/>
    <s v="music/metal"/>
    <n v="267.13333333333333"/>
    <n v="63.102362204724407"/>
    <x v="4"/>
    <s v="metal"/>
  </r>
  <r>
    <x v="0"/>
    <s v="US"/>
    <s v="USD"/>
    <n v="1414817940"/>
    <d v="2014-11-01T04:59:00"/>
    <n v="1411489552"/>
    <x v="844"/>
    <x v="3"/>
    <b v="1"/>
    <n v="159"/>
    <b v="1"/>
    <s v="music/metal"/>
    <n v="194.13333333333333"/>
    <n v="36.628930817610062"/>
    <x v="4"/>
    <s v="metal"/>
  </r>
  <r>
    <x v="0"/>
    <s v="US"/>
    <s v="USD"/>
    <n v="1473047940"/>
    <d v="2016-09-05T03:59:00"/>
    <n v="1469595396"/>
    <x v="845"/>
    <x v="2"/>
    <b v="0"/>
    <n v="177"/>
    <b v="1"/>
    <s v="music/metal"/>
    <n v="120.3802"/>
    <n v="34.005706214689269"/>
    <x v="4"/>
    <s v="metal"/>
  </r>
  <r>
    <x v="0"/>
    <s v="GB"/>
    <s v="GBP"/>
    <n v="1394460000"/>
    <d v="2014-03-10T14:00:00"/>
    <n v="1393233855"/>
    <x v="846"/>
    <x v="3"/>
    <b v="0"/>
    <n v="47"/>
    <b v="1"/>
    <s v="music/metal"/>
    <n v="122.00090909090908"/>
    <n v="28.553404255319148"/>
    <x v="4"/>
    <s v="metal"/>
  </r>
  <r>
    <x v="0"/>
    <s v="US"/>
    <s v="USD"/>
    <n v="1436555376"/>
    <d v="2015-07-10T19:09:36"/>
    <n v="1433963376"/>
    <x v="847"/>
    <x v="0"/>
    <b v="0"/>
    <n v="1"/>
    <b v="1"/>
    <s v="music/metal"/>
    <n v="100"/>
    <n v="10"/>
    <x v="4"/>
    <s v="metal"/>
  </r>
  <r>
    <x v="0"/>
    <s v="US"/>
    <s v="USD"/>
    <n v="1429038033"/>
    <d v="2015-04-14T19:00:33"/>
    <n v="1426446033"/>
    <x v="848"/>
    <x v="0"/>
    <b v="0"/>
    <n v="16"/>
    <b v="1"/>
    <s v="music/metal"/>
    <n v="100"/>
    <n v="18.75"/>
    <x v="4"/>
    <s v="metal"/>
  </r>
  <r>
    <x v="0"/>
    <s v="US"/>
    <s v="USD"/>
    <n v="1426473264"/>
    <d v="2015-03-16T02:34:24"/>
    <n v="1424057664"/>
    <x v="849"/>
    <x v="0"/>
    <b v="0"/>
    <n v="115"/>
    <b v="1"/>
    <s v="music/metal"/>
    <n v="119.9"/>
    <n v="41.704347826086959"/>
    <x v="4"/>
    <s v="metal"/>
  </r>
  <r>
    <x v="0"/>
    <s v="US"/>
    <s v="USD"/>
    <n v="1461560340"/>
    <d v="2016-04-25T04:59:00"/>
    <n v="1458762717"/>
    <x v="850"/>
    <x v="2"/>
    <b v="0"/>
    <n v="133"/>
    <b v="1"/>
    <s v="music/metal"/>
    <n v="155.17499999999998"/>
    <n v="46.669172932330824"/>
    <x v="4"/>
    <s v="metal"/>
  </r>
  <r>
    <x v="0"/>
    <s v="FR"/>
    <s v="EUR"/>
    <n v="1469994300"/>
    <d v="2016-07-31T19:45:00"/>
    <n v="1464815253"/>
    <x v="851"/>
    <x v="2"/>
    <b v="0"/>
    <n v="70"/>
    <b v="1"/>
    <s v="music/metal"/>
    <n v="130.44999999999999"/>
    <n v="37.271428571428572"/>
    <x v="4"/>
    <s v="metal"/>
  </r>
  <r>
    <x v="0"/>
    <s v="US"/>
    <s v="USD"/>
    <n v="1477342800"/>
    <d v="2016-10-24T21:00:00"/>
    <n v="1476386395"/>
    <x v="852"/>
    <x v="2"/>
    <b v="0"/>
    <n v="62"/>
    <b v="1"/>
    <s v="music/metal"/>
    <n v="104.97142857142859"/>
    <n v="59.258064516129032"/>
    <x v="4"/>
    <s v="metal"/>
  </r>
  <r>
    <x v="0"/>
    <s v="US"/>
    <s v="USD"/>
    <n v="1424116709"/>
    <d v="2015-02-16T19:58:29"/>
    <n v="1421524709"/>
    <x v="853"/>
    <x v="0"/>
    <b v="0"/>
    <n v="10"/>
    <b v="1"/>
    <s v="music/metal"/>
    <n v="100"/>
    <n v="30"/>
    <x v="4"/>
    <s v="metal"/>
  </r>
  <r>
    <x v="0"/>
    <s v="US"/>
    <s v="USD"/>
    <n v="1482901546"/>
    <d v="2016-12-28T05:05:46"/>
    <n v="1480309546"/>
    <x v="854"/>
    <x v="2"/>
    <b v="0"/>
    <n v="499"/>
    <b v="1"/>
    <s v="music/metal"/>
    <n v="118.2205035971223"/>
    <n v="65.8623246492986"/>
    <x v="4"/>
    <s v="metal"/>
  </r>
  <r>
    <x v="0"/>
    <s v="US"/>
    <s v="USD"/>
    <n v="1469329217"/>
    <d v="2016-07-24T03:00:17"/>
    <n v="1466737217"/>
    <x v="855"/>
    <x v="2"/>
    <b v="0"/>
    <n v="47"/>
    <b v="1"/>
    <s v="music/metal"/>
    <n v="103.44827586206897"/>
    <n v="31.914893617021278"/>
    <x v="4"/>
    <s v="metal"/>
  </r>
  <r>
    <x v="0"/>
    <s v="DE"/>
    <s v="EUR"/>
    <n v="1477422000"/>
    <d v="2016-10-25T19:00:00"/>
    <n v="1472282956"/>
    <x v="856"/>
    <x v="2"/>
    <b v="0"/>
    <n v="28"/>
    <b v="1"/>
    <s v="music/metal"/>
    <n v="218.00000000000003"/>
    <n v="19.464285714285715"/>
    <x v="4"/>
    <s v="metal"/>
  </r>
  <r>
    <x v="0"/>
    <s v="ES"/>
    <s v="EUR"/>
    <n v="1448463431"/>
    <d v="2015-11-25T14:57:11"/>
    <n v="1444831031"/>
    <x v="857"/>
    <x v="0"/>
    <b v="0"/>
    <n v="24"/>
    <b v="1"/>
    <s v="music/metal"/>
    <n v="100"/>
    <n v="50"/>
    <x v="4"/>
    <s v="metal"/>
  </r>
  <r>
    <x v="0"/>
    <s v="GB"/>
    <s v="GBP"/>
    <n v="1429138740"/>
    <d v="2015-04-15T22:59:00"/>
    <n v="1426528418"/>
    <x v="858"/>
    <x v="0"/>
    <b v="0"/>
    <n v="76"/>
    <b v="1"/>
    <s v="music/metal"/>
    <n v="144.00583333333333"/>
    <n v="22.737763157894737"/>
    <x v="4"/>
    <s v="metal"/>
  </r>
  <r>
    <x v="0"/>
    <s v="US"/>
    <s v="USD"/>
    <n v="1433376000"/>
    <d v="2015-06-04T00:00:00"/>
    <n v="1430768468"/>
    <x v="859"/>
    <x v="0"/>
    <b v="0"/>
    <n v="98"/>
    <b v="1"/>
    <s v="music/metal"/>
    <n v="104.67500000000001"/>
    <n v="42.724489795918366"/>
    <x v="4"/>
    <s v="metal"/>
  </r>
  <r>
    <x v="2"/>
    <s v="US"/>
    <s v="USD"/>
    <n v="1385123713"/>
    <d v="2013-11-22T12:35:13"/>
    <n v="1382528113"/>
    <x v="860"/>
    <x v="4"/>
    <b v="0"/>
    <n v="48"/>
    <b v="0"/>
    <s v="music/jazz"/>
    <n v="18.142857142857142"/>
    <n v="52.916666666666664"/>
    <x v="4"/>
    <s v="jazz"/>
  </r>
  <r>
    <x v="2"/>
    <s v="US"/>
    <s v="USD"/>
    <n v="1474067404"/>
    <d v="2016-09-16T23:10:04"/>
    <n v="1471475404"/>
    <x v="861"/>
    <x v="2"/>
    <b v="0"/>
    <n v="2"/>
    <b v="0"/>
    <s v="music/jazz"/>
    <n v="2.2444444444444445"/>
    <n v="50.5"/>
    <x v="4"/>
    <s v="jazz"/>
  </r>
  <r>
    <x v="2"/>
    <s v="GB"/>
    <s v="GBP"/>
    <n v="1384179548"/>
    <d v="2013-11-11T14:19:08"/>
    <n v="1381583948"/>
    <x v="862"/>
    <x v="4"/>
    <b v="0"/>
    <n v="4"/>
    <b v="0"/>
    <s v="music/jazz"/>
    <n v="0.33999999999999997"/>
    <n v="42.5"/>
    <x v="4"/>
    <s v="jazz"/>
  </r>
  <r>
    <x v="2"/>
    <s v="US"/>
    <s v="USD"/>
    <n v="1329014966"/>
    <d v="2012-02-12T02:49:26"/>
    <n v="1326422966"/>
    <x v="863"/>
    <x v="5"/>
    <b v="0"/>
    <n v="5"/>
    <b v="0"/>
    <s v="music/jazz"/>
    <n v="4.5"/>
    <n v="18"/>
    <x v="4"/>
    <s v="jazz"/>
  </r>
  <r>
    <x v="2"/>
    <s v="US"/>
    <s v="USD"/>
    <n v="1381917540"/>
    <d v="2013-10-16T09:59:00"/>
    <n v="1379990038"/>
    <x v="864"/>
    <x v="4"/>
    <b v="0"/>
    <n v="79"/>
    <b v="0"/>
    <s v="music/jazz"/>
    <n v="41.53846153846154"/>
    <n v="34.177215189873415"/>
    <x v="4"/>
    <s v="jazz"/>
  </r>
  <r>
    <x v="2"/>
    <s v="US"/>
    <s v="USD"/>
    <n v="1358361197"/>
    <d v="2013-01-16T18:33:17"/>
    <n v="1353177197"/>
    <x v="865"/>
    <x v="5"/>
    <b v="0"/>
    <n v="2"/>
    <b v="0"/>
    <s v="music/jazz"/>
    <n v="2.0454545454545454"/>
    <n v="22.5"/>
    <x v="4"/>
    <s v="jazz"/>
  </r>
  <r>
    <x v="2"/>
    <s v="US"/>
    <s v="USD"/>
    <n v="1425136200"/>
    <d v="2015-02-28T15:10:00"/>
    <n v="1421853518"/>
    <x v="866"/>
    <x v="0"/>
    <b v="0"/>
    <n v="11"/>
    <b v="0"/>
    <s v="music/jazz"/>
    <n v="18.285714285714285"/>
    <n v="58.18181818181818"/>
    <x v="4"/>
    <s v="jazz"/>
  </r>
  <r>
    <x v="2"/>
    <s v="US"/>
    <s v="USD"/>
    <n v="1259643540"/>
    <d v="2009-12-01T04:59:00"/>
    <n v="1254450706"/>
    <x v="867"/>
    <x v="8"/>
    <b v="0"/>
    <n v="11"/>
    <b v="0"/>
    <s v="music/jazz"/>
    <n v="24.02"/>
    <n v="109.18181818181819"/>
    <x v="4"/>
    <s v="jazz"/>
  </r>
  <r>
    <x v="2"/>
    <s v="US"/>
    <s v="USD"/>
    <n v="1389055198"/>
    <d v="2014-01-07T00:39:58"/>
    <n v="1386463198"/>
    <x v="868"/>
    <x v="4"/>
    <b v="0"/>
    <n v="1"/>
    <b v="0"/>
    <s v="music/jazz"/>
    <n v="0.1111111111111111"/>
    <n v="50"/>
    <x v="4"/>
    <s v="jazz"/>
  </r>
  <r>
    <x v="2"/>
    <s v="US"/>
    <s v="USD"/>
    <n v="1365448657"/>
    <d v="2013-04-08T19:17:37"/>
    <n v="1362860257"/>
    <x v="869"/>
    <x v="4"/>
    <b v="0"/>
    <n v="3"/>
    <b v="0"/>
    <s v="music/jazz"/>
    <n v="11.818181818181818"/>
    <n v="346.66666666666669"/>
    <x v="4"/>
    <s v="jazz"/>
  </r>
  <r>
    <x v="2"/>
    <s v="GB"/>
    <s v="GBP"/>
    <n v="1377995523"/>
    <d v="2013-09-01T00:32:03"/>
    <n v="1375403523"/>
    <x v="870"/>
    <x v="4"/>
    <b v="0"/>
    <n v="5"/>
    <b v="0"/>
    <s v="music/jazz"/>
    <n v="0.31"/>
    <n v="12.4"/>
    <x v="4"/>
    <s v="jazz"/>
  </r>
  <r>
    <x v="2"/>
    <s v="US"/>
    <s v="USD"/>
    <n v="1385735295"/>
    <d v="2013-11-29T14:28:15"/>
    <n v="1383139695"/>
    <x v="871"/>
    <x v="4"/>
    <b v="0"/>
    <n v="12"/>
    <b v="0"/>
    <s v="music/jazz"/>
    <n v="5.416666666666667"/>
    <n v="27.083333333333332"/>
    <x v="4"/>
    <s v="jazz"/>
  </r>
  <r>
    <x v="2"/>
    <s v="US"/>
    <s v="USD"/>
    <n v="1299786527"/>
    <d v="2011-03-10T19:48:47"/>
    <n v="1295898527"/>
    <x v="872"/>
    <x v="6"/>
    <b v="0"/>
    <n v="2"/>
    <b v="0"/>
    <s v="music/jazz"/>
    <n v="0.8125"/>
    <n v="32.5"/>
    <x v="4"/>
    <s v="jazz"/>
  </r>
  <r>
    <x v="2"/>
    <s v="US"/>
    <s v="USD"/>
    <n v="1352610040"/>
    <d v="2012-11-11T05:00:40"/>
    <n v="1349150440"/>
    <x v="873"/>
    <x v="5"/>
    <b v="0"/>
    <n v="5"/>
    <b v="0"/>
    <s v="music/jazz"/>
    <n v="1.2857142857142856"/>
    <n v="9"/>
    <x v="4"/>
    <s v="jazz"/>
  </r>
  <r>
    <x v="2"/>
    <s v="US"/>
    <s v="USD"/>
    <n v="1367676034"/>
    <d v="2013-05-04T14:00:34"/>
    <n v="1365084034"/>
    <x v="874"/>
    <x v="4"/>
    <b v="0"/>
    <n v="21"/>
    <b v="0"/>
    <s v="music/jazz"/>
    <n v="24.333333333333336"/>
    <n v="34.761904761904759"/>
    <x v="4"/>
    <s v="jazz"/>
  </r>
  <r>
    <x v="2"/>
    <s v="US"/>
    <s v="USD"/>
    <n v="1442856131"/>
    <d v="2015-09-21T17:22:11"/>
    <n v="1441128131"/>
    <x v="875"/>
    <x v="0"/>
    <b v="0"/>
    <n v="0"/>
    <b v="0"/>
    <s v="music/jazz"/>
    <n v="0"/>
    <e v="#DIV/0!"/>
    <x v="4"/>
    <s v="jazz"/>
  </r>
  <r>
    <x v="2"/>
    <s v="GB"/>
    <s v="GBP"/>
    <n v="1359978927"/>
    <d v="2013-02-04T11:55:27"/>
    <n v="1357127727"/>
    <x v="876"/>
    <x v="4"/>
    <b v="0"/>
    <n v="45"/>
    <b v="0"/>
    <s v="music/jazz"/>
    <n v="40.799492385786799"/>
    <n v="28.577777777777779"/>
    <x v="4"/>
    <s v="jazz"/>
  </r>
  <r>
    <x v="2"/>
    <s v="US"/>
    <s v="USD"/>
    <n v="1387479360"/>
    <d v="2013-12-19T18:56:00"/>
    <n v="1384887360"/>
    <x v="877"/>
    <x v="4"/>
    <b v="0"/>
    <n v="29"/>
    <b v="0"/>
    <s v="music/jazz"/>
    <n v="67.55"/>
    <n v="46.586206896551722"/>
    <x v="4"/>
    <s v="jazz"/>
  </r>
  <r>
    <x v="2"/>
    <s v="US"/>
    <s v="USD"/>
    <n v="1293082524"/>
    <d v="2010-12-23T05:35:24"/>
    <n v="1290490524"/>
    <x v="878"/>
    <x v="7"/>
    <b v="0"/>
    <n v="2"/>
    <b v="0"/>
    <s v="music/jazz"/>
    <n v="1.3"/>
    <n v="32.5"/>
    <x v="4"/>
    <s v="jazz"/>
  </r>
  <r>
    <x v="2"/>
    <s v="US"/>
    <s v="USD"/>
    <n v="1338321305"/>
    <d v="2012-05-29T19:55:05"/>
    <n v="1336506905"/>
    <x v="879"/>
    <x v="5"/>
    <b v="0"/>
    <n v="30"/>
    <b v="0"/>
    <s v="music/jazz"/>
    <n v="30.666666666666664"/>
    <n v="21.466666666666665"/>
    <x v="4"/>
    <s v="jazz"/>
  </r>
  <r>
    <x v="2"/>
    <s v="US"/>
    <s v="USD"/>
    <n v="1351582938"/>
    <d v="2012-10-30T07:42:18"/>
    <n v="1348731738"/>
    <x v="880"/>
    <x v="5"/>
    <b v="0"/>
    <n v="8"/>
    <b v="0"/>
    <s v="music/indie rock"/>
    <n v="2.9894179894179893"/>
    <n v="14.125"/>
    <x v="4"/>
    <s v="indie rock"/>
  </r>
  <r>
    <x v="2"/>
    <s v="US"/>
    <s v="USD"/>
    <n v="1326520886"/>
    <d v="2012-01-14T06:01:26"/>
    <n v="1322632886"/>
    <x v="881"/>
    <x v="6"/>
    <b v="0"/>
    <n v="1"/>
    <b v="0"/>
    <s v="music/indie rock"/>
    <n v="0.8"/>
    <n v="30"/>
    <x v="4"/>
    <s v="indie rock"/>
  </r>
  <r>
    <x v="2"/>
    <s v="US"/>
    <s v="USD"/>
    <n v="1315341550"/>
    <d v="2011-09-06T20:39:10"/>
    <n v="1312490350"/>
    <x v="882"/>
    <x v="6"/>
    <b v="0"/>
    <n v="14"/>
    <b v="0"/>
    <s v="music/indie rock"/>
    <n v="20.133333333333333"/>
    <n v="21.571428571428573"/>
    <x v="4"/>
    <s v="indie rock"/>
  </r>
  <r>
    <x v="2"/>
    <s v="US"/>
    <s v="USD"/>
    <n v="1456957635"/>
    <d v="2016-03-02T22:27:15"/>
    <n v="1451773635"/>
    <x v="883"/>
    <x v="2"/>
    <b v="0"/>
    <n v="24"/>
    <b v="0"/>
    <s v="music/indie rock"/>
    <n v="40.020000000000003"/>
    <n v="83.375"/>
    <x v="4"/>
    <s v="indie rock"/>
  </r>
  <r>
    <x v="2"/>
    <s v="US"/>
    <s v="USD"/>
    <n v="1336789860"/>
    <d v="2012-05-12T02:31:00"/>
    <n v="1331666146"/>
    <x v="884"/>
    <x v="5"/>
    <b v="0"/>
    <n v="2"/>
    <b v="0"/>
    <s v="music/indie rock"/>
    <n v="1"/>
    <n v="10"/>
    <x v="4"/>
    <s v="indie rock"/>
  </r>
  <r>
    <x v="2"/>
    <s v="US"/>
    <s v="USD"/>
    <n v="1483137311"/>
    <d v="2016-12-30T22:35:11"/>
    <n v="1481322911"/>
    <x v="885"/>
    <x v="2"/>
    <b v="0"/>
    <n v="21"/>
    <b v="0"/>
    <s v="music/indie rock"/>
    <n v="75"/>
    <n v="35.714285714285715"/>
    <x v="4"/>
    <s v="indie rock"/>
  </r>
  <r>
    <x v="2"/>
    <s v="US"/>
    <s v="USD"/>
    <n v="1473972813"/>
    <d v="2016-09-15T20:53:33"/>
    <n v="1471812813"/>
    <x v="886"/>
    <x v="2"/>
    <b v="0"/>
    <n v="7"/>
    <b v="0"/>
    <s v="music/indie rock"/>
    <n v="41"/>
    <n v="29.285714285714285"/>
    <x v="4"/>
    <s v="indie rock"/>
  </r>
  <r>
    <x v="2"/>
    <s v="US"/>
    <s v="USD"/>
    <n v="1338159655"/>
    <d v="2012-05-27T23:00:55"/>
    <n v="1335567655"/>
    <x v="887"/>
    <x v="5"/>
    <b v="0"/>
    <n v="0"/>
    <b v="0"/>
    <s v="music/indie rock"/>
    <n v="0"/>
    <e v="#DIV/0!"/>
    <x v="4"/>
    <s v="indie rock"/>
  </r>
  <r>
    <x v="2"/>
    <s v="US"/>
    <s v="USD"/>
    <n v="1314856800"/>
    <d v="2011-09-01T06:00:00"/>
    <n v="1311789885"/>
    <x v="888"/>
    <x v="6"/>
    <b v="0"/>
    <n v="4"/>
    <b v="0"/>
    <s v="music/indie rock"/>
    <n v="7.1999999999999993"/>
    <n v="18"/>
    <x v="4"/>
    <s v="indie rock"/>
  </r>
  <r>
    <x v="2"/>
    <s v="US"/>
    <s v="USD"/>
    <n v="1412534943"/>
    <d v="2014-10-05T18:49:03"/>
    <n v="1409942943"/>
    <x v="889"/>
    <x v="3"/>
    <b v="0"/>
    <n v="32"/>
    <b v="0"/>
    <s v="music/indie rock"/>
    <n v="9.4412800000000008"/>
    <n v="73.760000000000005"/>
    <x v="4"/>
    <s v="indie rock"/>
  </r>
  <r>
    <x v="2"/>
    <s v="US"/>
    <s v="USD"/>
    <n v="1385055979"/>
    <d v="2013-11-21T17:46:19"/>
    <n v="1382460379"/>
    <x v="890"/>
    <x v="4"/>
    <b v="0"/>
    <n v="4"/>
    <b v="0"/>
    <s v="music/indie rock"/>
    <n v="4.1666666666666661"/>
    <n v="31.25"/>
    <x v="4"/>
    <s v="indie rock"/>
  </r>
  <r>
    <x v="2"/>
    <s v="US"/>
    <s v="USD"/>
    <n v="1408581930"/>
    <d v="2014-08-21T00:45:30"/>
    <n v="1405989930"/>
    <x v="891"/>
    <x v="3"/>
    <b v="0"/>
    <n v="9"/>
    <b v="0"/>
    <s v="music/indie rock"/>
    <n v="3.25"/>
    <n v="28.888888888888889"/>
    <x v="4"/>
    <s v="indie rock"/>
  </r>
  <r>
    <x v="2"/>
    <s v="US"/>
    <s v="USD"/>
    <n v="1280635200"/>
    <d v="2010-08-01T04:00:00"/>
    <n v="1273121283"/>
    <x v="892"/>
    <x v="7"/>
    <b v="0"/>
    <n v="17"/>
    <b v="0"/>
    <s v="music/indie rock"/>
    <n v="40.75"/>
    <n v="143.8235294117647"/>
    <x v="4"/>
    <s v="indie rock"/>
  </r>
  <r>
    <x v="2"/>
    <s v="US"/>
    <s v="USD"/>
    <n v="1427920363"/>
    <d v="2015-04-01T20:32:43"/>
    <n v="1425331963"/>
    <x v="893"/>
    <x v="0"/>
    <b v="0"/>
    <n v="5"/>
    <b v="0"/>
    <s v="music/indie rock"/>
    <n v="10"/>
    <n v="40"/>
    <x v="4"/>
    <s v="indie rock"/>
  </r>
  <r>
    <x v="2"/>
    <s v="US"/>
    <s v="USD"/>
    <n v="1465169610"/>
    <d v="2016-06-05T23:33:30"/>
    <n v="1462577610"/>
    <x v="894"/>
    <x v="2"/>
    <b v="0"/>
    <n v="53"/>
    <b v="0"/>
    <s v="music/indie rock"/>
    <n v="39.17"/>
    <n v="147.81132075471697"/>
    <x v="4"/>
    <s v="indie rock"/>
  </r>
  <r>
    <x v="2"/>
    <s v="US"/>
    <s v="USD"/>
    <n v="1287975829"/>
    <d v="2010-10-25T03:03:49"/>
    <n v="1284087829"/>
    <x v="895"/>
    <x v="7"/>
    <b v="0"/>
    <n v="7"/>
    <b v="0"/>
    <s v="music/indie rock"/>
    <n v="2.4375"/>
    <n v="27.857142857142858"/>
    <x v="4"/>
    <s v="indie rock"/>
  </r>
  <r>
    <x v="2"/>
    <s v="US"/>
    <s v="USD"/>
    <n v="1440734400"/>
    <d v="2015-08-28T04:00:00"/>
    <n v="1438549026"/>
    <x v="896"/>
    <x v="0"/>
    <b v="0"/>
    <n v="72"/>
    <b v="0"/>
    <s v="music/indie rock"/>
    <n v="40"/>
    <n v="44.444444444444443"/>
    <x v="4"/>
    <s v="indie rock"/>
  </r>
  <r>
    <x v="2"/>
    <s v="US"/>
    <s v="USD"/>
    <n v="1354123908"/>
    <d v="2012-11-28T17:31:48"/>
    <n v="1351528308"/>
    <x v="897"/>
    <x v="5"/>
    <b v="0"/>
    <n v="0"/>
    <b v="0"/>
    <s v="music/indie rock"/>
    <n v="0"/>
    <e v="#DIV/0!"/>
    <x v="4"/>
    <s v="indie rock"/>
  </r>
  <r>
    <x v="2"/>
    <s v="US"/>
    <s v="USD"/>
    <n v="1326651110"/>
    <d v="2012-01-15T18:11:50"/>
    <n v="1322763110"/>
    <x v="898"/>
    <x v="6"/>
    <b v="0"/>
    <n v="2"/>
    <b v="0"/>
    <s v="music/indie rock"/>
    <n v="2.8000000000000003"/>
    <n v="35"/>
    <x v="4"/>
    <s v="indie rock"/>
  </r>
  <r>
    <x v="2"/>
    <s v="US"/>
    <s v="USD"/>
    <n v="1306549362"/>
    <d v="2011-05-28T02:22:42"/>
    <n v="1302661362"/>
    <x v="899"/>
    <x v="6"/>
    <b v="0"/>
    <n v="8"/>
    <b v="0"/>
    <s v="music/indie rock"/>
    <n v="37.333333333333336"/>
    <n v="35"/>
    <x v="4"/>
    <s v="indie rock"/>
  </r>
  <r>
    <x v="2"/>
    <s v="US"/>
    <s v="USD"/>
    <n v="1459365802"/>
    <d v="2016-03-30T19:23:22"/>
    <n v="1456777402"/>
    <x v="900"/>
    <x v="2"/>
    <b v="0"/>
    <n v="2"/>
    <b v="0"/>
    <s v="music/jazz"/>
    <n v="0.42"/>
    <n v="10.5"/>
    <x v="4"/>
    <s v="jazz"/>
  </r>
  <r>
    <x v="2"/>
    <s v="US"/>
    <s v="USD"/>
    <n v="1276024260"/>
    <d v="2010-06-08T19:11:00"/>
    <n v="1272050914"/>
    <x v="901"/>
    <x v="7"/>
    <b v="0"/>
    <n v="0"/>
    <b v="0"/>
    <s v="music/jazz"/>
    <n v="0"/>
    <e v="#DIV/0!"/>
    <x v="4"/>
    <s v="jazz"/>
  </r>
  <r>
    <x v="2"/>
    <s v="US"/>
    <s v="USD"/>
    <n v="1409412600"/>
    <d v="2014-08-30T15:30:00"/>
    <n v="1404947422"/>
    <x v="902"/>
    <x v="3"/>
    <b v="0"/>
    <n v="3"/>
    <b v="0"/>
    <s v="music/jazz"/>
    <n v="0.3"/>
    <n v="30"/>
    <x v="4"/>
    <s v="jazz"/>
  </r>
  <r>
    <x v="2"/>
    <s v="US"/>
    <s v="USD"/>
    <n v="1348367100"/>
    <d v="2012-09-23T02:25:00"/>
    <n v="1346180780"/>
    <x v="903"/>
    <x v="5"/>
    <b v="0"/>
    <n v="4"/>
    <b v="0"/>
    <s v="music/jazz"/>
    <n v="3.2"/>
    <n v="40"/>
    <x v="4"/>
    <s v="jazz"/>
  </r>
  <r>
    <x v="2"/>
    <s v="US"/>
    <s v="USD"/>
    <n v="1451786137"/>
    <d v="2016-01-03T01:55:37"/>
    <n v="1449194137"/>
    <x v="904"/>
    <x v="0"/>
    <b v="0"/>
    <n v="3"/>
    <b v="0"/>
    <s v="music/jazz"/>
    <n v="0.30199999999999999"/>
    <n v="50.333333333333336"/>
    <x v="4"/>
    <s v="jazz"/>
  </r>
  <r>
    <x v="2"/>
    <s v="US"/>
    <s v="USD"/>
    <n v="1295847926"/>
    <d v="2011-01-24T05:45:26"/>
    <n v="1290663926"/>
    <x v="905"/>
    <x v="7"/>
    <b v="0"/>
    <n v="6"/>
    <b v="0"/>
    <s v="music/jazz"/>
    <n v="3.0153846153846153"/>
    <n v="32.666666666666664"/>
    <x v="4"/>
    <s v="jazz"/>
  </r>
  <r>
    <x v="2"/>
    <s v="US"/>
    <s v="USD"/>
    <n v="1394681590"/>
    <d v="2014-03-13T03:33:10"/>
    <n v="1392093190"/>
    <x v="906"/>
    <x v="3"/>
    <b v="0"/>
    <n v="0"/>
    <b v="0"/>
    <s v="music/jazz"/>
    <n v="0"/>
    <e v="#DIV/0!"/>
    <x v="4"/>
    <s v="jazz"/>
  </r>
  <r>
    <x v="2"/>
    <s v="US"/>
    <s v="USD"/>
    <n v="1315715823"/>
    <d v="2011-09-11T04:37:03"/>
    <n v="1313123823"/>
    <x v="907"/>
    <x v="6"/>
    <b v="0"/>
    <n v="0"/>
    <b v="0"/>
    <s v="music/jazz"/>
    <n v="0"/>
    <e v="#DIV/0!"/>
    <x v="4"/>
    <s v="jazz"/>
  </r>
  <r>
    <x v="2"/>
    <s v="US"/>
    <s v="USD"/>
    <n v="1280206740"/>
    <d v="2010-07-27T04:59:00"/>
    <n v="1276283655"/>
    <x v="908"/>
    <x v="7"/>
    <b v="0"/>
    <n v="0"/>
    <b v="0"/>
    <s v="music/jazz"/>
    <n v="0"/>
    <e v="#DIV/0!"/>
    <x v="4"/>
    <s v="jazz"/>
  </r>
  <r>
    <x v="2"/>
    <s v="US"/>
    <s v="USD"/>
    <n v="1343016000"/>
    <d v="2012-07-23T04:00:00"/>
    <n v="1340296440"/>
    <x v="909"/>
    <x v="5"/>
    <b v="0"/>
    <n v="8"/>
    <b v="0"/>
    <s v="music/jazz"/>
    <n v="3.25"/>
    <n v="65"/>
    <x v="4"/>
    <s v="jazz"/>
  </r>
  <r>
    <x v="2"/>
    <s v="GB"/>
    <s v="GBP"/>
    <n v="1488546319"/>
    <d v="2017-03-03T13:05:19"/>
    <n v="1483362319"/>
    <x v="910"/>
    <x v="1"/>
    <b v="0"/>
    <n v="5"/>
    <b v="0"/>
    <s v="music/jazz"/>
    <n v="22.363636363636363"/>
    <n v="24.6"/>
    <x v="4"/>
    <s v="jazz"/>
  </r>
  <r>
    <x v="2"/>
    <s v="US"/>
    <s v="USD"/>
    <n v="1390522045"/>
    <d v="2014-01-24T00:07:25"/>
    <n v="1388707645"/>
    <x v="911"/>
    <x v="3"/>
    <b v="0"/>
    <n v="0"/>
    <b v="0"/>
    <s v="music/jazz"/>
    <n v="0"/>
    <e v="#DIV/0!"/>
    <x v="4"/>
    <s v="jazz"/>
  </r>
  <r>
    <x v="2"/>
    <s v="US"/>
    <s v="USD"/>
    <n v="1355197047"/>
    <d v="2012-12-11T03:37:27"/>
    <n v="1350009447"/>
    <x v="912"/>
    <x v="5"/>
    <b v="0"/>
    <n v="2"/>
    <b v="0"/>
    <s v="music/jazz"/>
    <n v="0.85714285714285721"/>
    <n v="15"/>
    <x v="4"/>
    <s v="jazz"/>
  </r>
  <r>
    <x v="2"/>
    <s v="US"/>
    <s v="USD"/>
    <n v="1336188019"/>
    <d v="2012-05-05T03:20:19"/>
    <n v="1333596019"/>
    <x v="913"/>
    <x v="5"/>
    <b v="0"/>
    <n v="24"/>
    <b v="0"/>
    <s v="music/jazz"/>
    <n v="6.6066666666666665"/>
    <n v="82.583333333333329"/>
    <x v="4"/>
    <s v="jazz"/>
  </r>
  <r>
    <x v="2"/>
    <s v="US"/>
    <s v="USD"/>
    <n v="1345918747"/>
    <d v="2012-08-25T18:19:07"/>
    <n v="1343326747"/>
    <x v="914"/>
    <x v="5"/>
    <b v="0"/>
    <n v="0"/>
    <b v="0"/>
    <s v="music/jazz"/>
    <n v="0"/>
    <e v="#DIV/0!"/>
    <x v="4"/>
    <s v="jazz"/>
  </r>
  <r>
    <x v="2"/>
    <s v="US"/>
    <s v="USD"/>
    <n v="1330577940"/>
    <d v="2012-03-01T04:59:00"/>
    <n v="1327853914"/>
    <x v="915"/>
    <x v="5"/>
    <b v="0"/>
    <n v="9"/>
    <b v="0"/>
    <s v="music/jazz"/>
    <n v="5.7692307692307692"/>
    <n v="41.666666666666664"/>
    <x v="4"/>
    <s v="jazz"/>
  </r>
  <r>
    <x v="2"/>
    <s v="US"/>
    <s v="USD"/>
    <n v="1287723600"/>
    <d v="2010-10-22T05:00:00"/>
    <n v="1284409734"/>
    <x v="916"/>
    <x v="7"/>
    <b v="0"/>
    <n v="0"/>
    <b v="0"/>
    <s v="music/jazz"/>
    <n v="0"/>
    <e v="#DIV/0!"/>
    <x v="4"/>
    <s v="jazz"/>
  </r>
  <r>
    <x v="2"/>
    <s v="US"/>
    <s v="USD"/>
    <n v="1405305000"/>
    <d v="2014-07-14T02:30:00"/>
    <n v="1402612730"/>
    <x v="917"/>
    <x v="3"/>
    <b v="0"/>
    <n v="1"/>
    <b v="0"/>
    <s v="music/jazz"/>
    <n v="0.6"/>
    <n v="30"/>
    <x v="4"/>
    <s v="jazz"/>
  </r>
  <r>
    <x v="2"/>
    <s v="GB"/>
    <s v="GBP"/>
    <n v="1417474761"/>
    <d v="2014-12-01T22:59:21"/>
    <n v="1414879161"/>
    <x v="918"/>
    <x v="3"/>
    <b v="0"/>
    <n v="10"/>
    <b v="0"/>
    <s v="music/jazz"/>
    <n v="5.0256410256410255"/>
    <n v="19.600000000000001"/>
    <x v="4"/>
    <s v="jazz"/>
  </r>
  <r>
    <x v="2"/>
    <s v="US"/>
    <s v="USD"/>
    <n v="1355930645"/>
    <d v="2012-12-19T15:24:05"/>
    <n v="1352906645"/>
    <x v="919"/>
    <x v="5"/>
    <b v="0"/>
    <n v="1"/>
    <b v="0"/>
    <s v="music/jazz"/>
    <n v="0.5"/>
    <n v="100"/>
    <x v="4"/>
    <s v="jazz"/>
  </r>
  <r>
    <x v="2"/>
    <s v="US"/>
    <s v="USD"/>
    <n v="1384448822"/>
    <d v="2013-11-14T17:07:02"/>
    <n v="1381853222"/>
    <x v="920"/>
    <x v="4"/>
    <b v="0"/>
    <n v="0"/>
    <b v="0"/>
    <s v="music/jazz"/>
    <n v="0"/>
    <e v="#DIV/0!"/>
    <x v="4"/>
    <s v="jazz"/>
  </r>
  <r>
    <x v="2"/>
    <s v="US"/>
    <s v="USD"/>
    <n v="1323666376"/>
    <d v="2011-12-12T05:06:16"/>
    <n v="1320033976"/>
    <x v="921"/>
    <x v="6"/>
    <b v="0"/>
    <n v="20"/>
    <b v="0"/>
    <s v="music/jazz"/>
    <n v="30.9"/>
    <n v="231.75"/>
    <x v="4"/>
    <s v="jazz"/>
  </r>
  <r>
    <x v="2"/>
    <s v="US"/>
    <s v="USD"/>
    <n v="1412167393"/>
    <d v="2014-10-01T12:43:13"/>
    <n v="1409143393"/>
    <x v="922"/>
    <x v="3"/>
    <b v="0"/>
    <n v="30"/>
    <b v="0"/>
    <s v="music/jazz"/>
    <n v="21.037037037037038"/>
    <n v="189.33333333333334"/>
    <x v="4"/>
    <s v="jazz"/>
  </r>
  <r>
    <x v="2"/>
    <s v="US"/>
    <s v="USD"/>
    <n v="1416614523"/>
    <d v="2014-11-22T00:02:03"/>
    <n v="1414018923"/>
    <x v="923"/>
    <x v="3"/>
    <b v="0"/>
    <n v="6"/>
    <b v="0"/>
    <s v="music/jazz"/>
    <n v="2.1999999999999997"/>
    <n v="55"/>
    <x v="4"/>
    <s v="jazz"/>
  </r>
  <r>
    <x v="2"/>
    <s v="US"/>
    <s v="USD"/>
    <n v="1360795069"/>
    <d v="2013-02-13T22:37:49"/>
    <n v="1358203069"/>
    <x v="924"/>
    <x v="4"/>
    <b v="0"/>
    <n v="15"/>
    <b v="0"/>
    <s v="music/jazz"/>
    <n v="10.9"/>
    <n v="21.8"/>
    <x v="4"/>
    <s v="jazz"/>
  </r>
  <r>
    <x v="2"/>
    <s v="US"/>
    <s v="USD"/>
    <n v="1385590111"/>
    <d v="2013-11-27T22:08:31"/>
    <n v="1382994511"/>
    <x v="925"/>
    <x v="4"/>
    <b v="0"/>
    <n v="5"/>
    <b v="0"/>
    <s v="music/jazz"/>
    <n v="2.666666666666667"/>
    <n v="32"/>
    <x v="4"/>
    <s v="jazz"/>
  </r>
  <r>
    <x v="2"/>
    <s v="US"/>
    <s v="USD"/>
    <n v="1278628800"/>
    <d v="2010-07-08T22:40:00"/>
    <n v="1276043330"/>
    <x v="926"/>
    <x v="7"/>
    <b v="0"/>
    <n v="0"/>
    <b v="0"/>
    <s v="music/jazz"/>
    <n v="0"/>
    <e v="#DIV/0!"/>
    <x v="4"/>
    <s v="jazz"/>
  </r>
  <r>
    <x v="2"/>
    <s v="US"/>
    <s v="USD"/>
    <n v="1337024695"/>
    <d v="2012-05-14T19:44:55"/>
    <n v="1334432695"/>
    <x v="927"/>
    <x v="5"/>
    <b v="0"/>
    <n v="0"/>
    <b v="0"/>
    <s v="music/jazz"/>
    <n v="0"/>
    <e v="#DIV/0!"/>
    <x v="4"/>
    <s v="jazz"/>
  </r>
  <r>
    <x v="2"/>
    <s v="US"/>
    <s v="USD"/>
    <n v="1353196800"/>
    <d v="2012-11-18T00:00:00"/>
    <n v="1348864913"/>
    <x v="928"/>
    <x v="5"/>
    <b v="0"/>
    <n v="28"/>
    <b v="0"/>
    <s v="music/jazz"/>
    <n v="10.86206896551724"/>
    <n v="56.25"/>
    <x v="4"/>
    <s v="jazz"/>
  </r>
  <r>
    <x v="2"/>
    <s v="US"/>
    <s v="USD"/>
    <n v="1333946569"/>
    <d v="2012-04-09T04:42:49"/>
    <n v="1331358169"/>
    <x v="929"/>
    <x v="5"/>
    <b v="0"/>
    <n v="0"/>
    <b v="0"/>
    <s v="music/jazz"/>
    <n v="0"/>
    <e v="#DIV/0!"/>
    <x v="4"/>
    <s v="jazz"/>
  </r>
  <r>
    <x v="2"/>
    <s v="US"/>
    <s v="USD"/>
    <n v="1277501520"/>
    <d v="2010-06-25T21:32:00"/>
    <n v="1273874306"/>
    <x v="930"/>
    <x v="7"/>
    <b v="0"/>
    <n v="5"/>
    <b v="0"/>
    <s v="music/jazz"/>
    <n v="38.333333333333336"/>
    <n v="69"/>
    <x v="4"/>
    <s v="jazz"/>
  </r>
  <r>
    <x v="2"/>
    <s v="GB"/>
    <s v="GBP"/>
    <n v="1395007200"/>
    <d v="2014-03-16T22:00:00"/>
    <n v="1392021502"/>
    <x v="931"/>
    <x v="3"/>
    <b v="0"/>
    <n v="7"/>
    <b v="0"/>
    <s v="music/jazz"/>
    <n v="6.5500000000000007"/>
    <n v="18.714285714285715"/>
    <x v="4"/>
    <s v="jazz"/>
  </r>
  <r>
    <x v="2"/>
    <s v="US"/>
    <s v="USD"/>
    <n v="1363990545"/>
    <d v="2013-03-22T22:15:45"/>
    <n v="1360106145"/>
    <x v="932"/>
    <x v="4"/>
    <b v="0"/>
    <n v="30"/>
    <b v="0"/>
    <s v="music/jazz"/>
    <n v="14.536842105263158"/>
    <n v="46.033333333333331"/>
    <x v="4"/>
    <s v="jazz"/>
  </r>
  <r>
    <x v="2"/>
    <s v="US"/>
    <s v="USD"/>
    <n v="1399867409"/>
    <d v="2014-05-12T04:03:29"/>
    <n v="1394683409"/>
    <x v="933"/>
    <x v="3"/>
    <b v="0"/>
    <n v="2"/>
    <b v="0"/>
    <s v="music/jazz"/>
    <n v="6"/>
    <n v="60"/>
    <x v="4"/>
    <s v="jazz"/>
  </r>
  <r>
    <x v="2"/>
    <s v="CA"/>
    <s v="CAD"/>
    <n v="1399183200"/>
    <d v="2014-05-04T06:00:00"/>
    <n v="1396633284"/>
    <x v="934"/>
    <x v="3"/>
    <b v="0"/>
    <n v="30"/>
    <b v="0"/>
    <s v="music/jazz"/>
    <n v="30.4"/>
    <n v="50.666666666666664"/>
    <x v="4"/>
    <s v="jazz"/>
  </r>
  <r>
    <x v="2"/>
    <s v="US"/>
    <s v="USD"/>
    <n v="1454054429"/>
    <d v="2016-01-29T08:00:29"/>
    <n v="1451462429"/>
    <x v="935"/>
    <x v="0"/>
    <b v="0"/>
    <n v="2"/>
    <b v="0"/>
    <s v="music/jazz"/>
    <n v="1.4285714285714286"/>
    <n v="25"/>
    <x v="4"/>
    <s v="jazz"/>
  </r>
  <r>
    <x v="2"/>
    <s v="US"/>
    <s v="USD"/>
    <n v="1326916800"/>
    <d v="2012-01-18T20:00:00"/>
    <n v="1323131689"/>
    <x v="936"/>
    <x v="6"/>
    <b v="0"/>
    <n v="0"/>
    <b v="0"/>
    <s v="music/jazz"/>
    <n v="0"/>
    <e v="#DIV/0!"/>
    <x v="4"/>
    <s v="jazz"/>
  </r>
  <r>
    <x v="2"/>
    <s v="US"/>
    <s v="USD"/>
    <n v="1383509357"/>
    <d v="2013-11-03T20:09:17"/>
    <n v="1380913757"/>
    <x v="937"/>
    <x v="4"/>
    <b v="0"/>
    <n v="2"/>
    <b v="0"/>
    <s v="music/jazz"/>
    <n v="1.1428571428571428"/>
    <n v="20"/>
    <x v="4"/>
    <s v="jazz"/>
  </r>
  <r>
    <x v="2"/>
    <s v="US"/>
    <s v="USD"/>
    <n v="1346585448"/>
    <d v="2012-09-02T11:30:48"/>
    <n v="1343993448"/>
    <x v="938"/>
    <x v="5"/>
    <b v="0"/>
    <n v="1"/>
    <b v="0"/>
    <s v="music/jazz"/>
    <n v="0.35714285714285715"/>
    <n v="25"/>
    <x v="4"/>
    <s v="jazz"/>
  </r>
  <r>
    <x v="2"/>
    <s v="US"/>
    <s v="USD"/>
    <n v="1372622280"/>
    <d v="2013-06-30T19:58:00"/>
    <n v="1369246738"/>
    <x v="939"/>
    <x v="4"/>
    <b v="0"/>
    <n v="2"/>
    <b v="0"/>
    <s v="music/jazz"/>
    <n v="1.4545454545454546"/>
    <n v="20"/>
    <x v="4"/>
    <s v="jazz"/>
  </r>
  <r>
    <x v="2"/>
    <s v="US"/>
    <s v="USD"/>
    <n v="1439251926"/>
    <d v="2015-08-11T00:12:06"/>
    <n v="1435363926"/>
    <x v="940"/>
    <x v="0"/>
    <b v="0"/>
    <n v="14"/>
    <b v="0"/>
    <s v="technology/wearables"/>
    <n v="17.155555555555555"/>
    <n v="110.28571428571429"/>
    <x v="2"/>
    <s v="wearables"/>
  </r>
  <r>
    <x v="2"/>
    <s v="US"/>
    <s v="USD"/>
    <n v="1486693145"/>
    <d v="2017-02-10T02:19:05"/>
    <n v="1484101145"/>
    <x v="941"/>
    <x v="1"/>
    <b v="0"/>
    <n v="31"/>
    <b v="0"/>
    <s v="technology/wearables"/>
    <n v="2.3220000000000001"/>
    <n v="37.451612903225808"/>
    <x v="2"/>
    <s v="wearables"/>
  </r>
  <r>
    <x v="2"/>
    <s v="US"/>
    <s v="USD"/>
    <n v="1455826460"/>
    <d v="2016-02-18T20:14:20"/>
    <n v="1452716060"/>
    <x v="942"/>
    <x v="2"/>
    <b v="0"/>
    <n v="16"/>
    <b v="0"/>
    <s v="technology/wearables"/>
    <n v="8.9066666666666663"/>
    <n v="41.75"/>
    <x v="2"/>
    <s v="wearables"/>
  </r>
  <r>
    <x v="2"/>
    <s v="US"/>
    <s v="USD"/>
    <n v="1480438905"/>
    <d v="2016-11-29T17:01:45"/>
    <n v="1477843305"/>
    <x v="943"/>
    <x v="2"/>
    <b v="0"/>
    <n v="12"/>
    <b v="0"/>
    <s v="technology/wearables"/>
    <n v="9.6333333333333346"/>
    <n v="24.083333333333332"/>
    <x v="2"/>
    <s v="wearables"/>
  </r>
  <r>
    <x v="2"/>
    <s v="US"/>
    <s v="USD"/>
    <n v="1460988000"/>
    <d v="2016-04-18T14:00:00"/>
    <n v="1458050450"/>
    <x v="944"/>
    <x v="2"/>
    <b v="0"/>
    <n v="96"/>
    <b v="0"/>
    <s v="technology/wearables"/>
    <n v="13.325999999999999"/>
    <n v="69.40625"/>
    <x v="2"/>
    <s v="wearables"/>
  </r>
  <r>
    <x v="2"/>
    <s v="FR"/>
    <s v="EUR"/>
    <n v="1487462340"/>
    <d v="2017-02-18T23:59:00"/>
    <n v="1482958626"/>
    <x v="945"/>
    <x v="2"/>
    <b v="0"/>
    <n v="16"/>
    <b v="0"/>
    <s v="technology/wearables"/>
    <n v="2.484"/>
    <n v="155.25"/>
    <x v="2"/>
    <s v="wearables"/>
  </r>
  <r>
    <x v="2"/>
    <s v="US"/>
    <s v="USD"/>
    <n v="1473444048"/>
    <d v="2016-09-09T18:00:48"/>
    <n v="1470852048"/>
    <x v="946"/>
    <x v="2"/>
    <b v="0"/>
    <n v="5"/>
    <b v="0"/>
    <s v="technology/wearables"/>
    <n v="1.9066666666666665"/>
    <n v="57.2"/>
    <x v="2"/>
    <s v="wearables"/>
  </r>
  <r>
    <x v="2"/>
    <s v="US"/>
    <s v="USD"/>
    <n v="1467312306"/>
    <d v="2016-06-30T18:45:06"/>
    <n v="1462128306"/>
    <x v="947"/>
    <x v="2"/>
    <b v="0"/>
    <n v="0"/>
    <b v="0"/>
    <s v="technology/wearables"/>
    <n v="0"/>
    <e v="#DIV/0!"/>
    <x v="2"/>
    <s v="wearables"/>
  </r>
  <r>
    <x v="2"/>
    <s v="NL"/>
    <s v="EUR"/>
    <n v="1457812364"/>
    <d v="2016-03-12T19:52:44"/>
    <n v="1455220364"/>
    <x v="948"/>
    <x v="2"/>
    <b v="0"/>
    <n v="8"/>
    <b v="0"/>
    <s v="technology/wearables"/>
    <n v="12"/>
    <n v="60"/>
    <x v="2"/>
    <s v="wearables"/>
  </r>
  <r>
    <x v="2"/>
    <s v="DE"/>
    <s v="EUR"/>
    <n v="1456016576"/>
    <d v="2016-02-21T01:02:56"/>
    <n v="1450832576"/>
    <x v="949"/>
    <x v="0"/>
    <b v="0"/>
    <n v="7"/>
    <b v="0"/>
    <s v="technology/wearables"/>
    <n v="1.365"/>
    <n v="39"/>
    <x v="2"/>
    <s v="wearables"/>
  </r>
  <r>
    <x v="2"/>
    <s v="CA"/>
    <s v="CAD"/>
    <n v="1453053661"/>
    <d v="2016-01-17T18:01:01"/>
    <n v="1450461661"/>
    <x v="950"/>
    <x v="0"/>
    <b v="0"/>
    <n v="24"/>
    <b v="0"/>
    <s v="technology/wearables"/>
    <n v="28.04"/>
    <n v="58.416666666666664"/>
    <x v="2"/>
    <s v="wearables"/>
  </r>
  <r>
    <x v="2"/>
    <s v="US"/>
    <s v="USD"/>
    <n v="1465054872"/>
    <d v="2016-06-04T15:41:12"/>
    <n v="1461166872"/>
    <x v="951"/>
    <x v="2"/>
    <b v="0"/>
    <n v="121"/>
    <b v="0"/>
    <s v="technology/wearables"/>
    <n v="38.39"/>
    <n v="158.63636363636363"/>
    <x v="2"/>
    <s v="wearables"/>
  </r>
  <r>
    <x v="2"/>
    <s v="US"/>
    <s v="USD"/>
    <n v="1479483812"/>
    <d v="2016-11-18T15:43:32"/>
    <n v="1476888212"/>
    <x v="952"/>
    <x v="2"/>
    <b v="0"/>
    <n v="196"/>
    <b v="0"/>
    <s v="technology/wearables"/>
    <n v="39.942857142857143"/>
    <n v="99.857142857142861"/>
    <x v="2"/>
    <s v="wearables"/>
  </r>
  <r>
    <x v="2"/>
    <s v="US"/>
    <s v="USD"/>
    <n v="1422158199"/>
    <d v="2015-01-25T03:56:39"/>
    <n v="1419566199"/>
    <x v="953"/>
    <x v="3"/>
    <b v="0"/>
    <n v="5"/>
    <b v="0"/>
    <s v="technology/wearables"/>
    <n v="0.84"/>
    <n v="25.2"/>
    <x v="2"/>
    <s v="wearables"/>
  </r>
  <r>
    <x v="2"/>
    <s v="US"/>
    <s v="USD"/>
    <n v="1440100839"/>
    <d v="2015-08-20T20:00:39"/>
    <n v="1436472039"/>
    <x v="954"/>
    <x v="0"/>
    <b v="0"/>
    <n v="73"/>
    <b v="0"/>
    <s v="technology/wearables"/>
    <n v="43.406666666666666"/>
    <n v="89.191780821917803"/>
    <x v="2"/>
    <s v="wearables"/>
  </r>
  <r>
    <x v="2"/>
    <s v="US"/>
    <s v="USD"/>
    <n v="1473750300"/>
    <d v="2016-09-13T07:05:00"/>
    <n v="1470294300"/>
    <x v="955"/>
    <x v="2"/>
    <b v="0"/>
    <n v="93"/>
    <b v="0"/>
    <s v="technology/wearables"/>
    <n v="5.6613333333333333"/>
    <n v="182.6236559139785"/>
    <x v="2"/>
    <s v="wearables"/>
  </r>
  <r>
    <x v="2"/>
    <s v="US"/>
    <s v="USD"/>
    <n v="1430081759"/>
    <d v="2015-04-26T20:55:59"/>
    <n v="1424901359"/>
    <x v="956"/>
    <x v="0"/>
    <b v="0"/>
    <n v="17"/>
    <b v="0"/>
    <s v="technology/wearables"/>
    <n v="1.722"/>
    <n v="50.647058823529413"/>
    <x v="2"/>
    <s v="wearables"/>
  </r>
  <r>
    <x v="2"/>
    <s v="US"/>
    <s v="USD"/>
    <n v="1479392133"/>
    <d v="2016-11-17T14:15:33"/>
    <n v="1476710133"/>
    <x v="957"/>
    <x v="2"/>
    <b v="0"/>
    <n v="7"/>
    <b v="0"/>
    <s v="technology/wearables"/>
    <n v="1.9416666666666664"/>
    <n v="33.285714285714285"/>
    <x v="2"/>
    <s v="wearables"/>
  </r>
  <r>
    <x v="2"/>
    <s v="US"/>
    <s v="USD"/>
    <n v="1428641940"/>
    <d v="2015-04-10T04:59:00"/>
    <n v="1426792563"/>
    <x v="958"/>
    <x v="0"/>
    <b v="0"/>
    <n v="17"/>
    <b v="0"/>
    <s v="technology/wearables"/>
    <n v="11.328275684711327"/>
    <n v="51.823529411764703"/>
    <x v="2"/>
    <s v="wearables"/>
  </r>
  <r>
    <x v="2"/>
    <s v="US"/>
    <s v="USD"/>
    <n v="1421640665"/>
    <d v="2015-01-19T04:11:05"/>
    <n v="1419048665"/>
    <x v="959"/>
    <x v="3"/>
    <b v="0"/>
    <n v="171"/>
    <b v="0"/>
    <s v="technology/wearables"/>
    <n v="38.86"/>
    <n v="113.62573099415205"/>
    <x v="2"/>
    <s v="wearables"/>
  </r>
  <r>
    <x v="2"/>
    <s v="US"/>
    <s v="USD"/>
    <n v="1489500155"/>
    <d v="2017-03-14T14:02:35"/>
    <n v="1485874955"/>
    <x v="960"/>
    <x v="1"/>
    <b v="0"/>
    <n v="188"/>
    <b v="0"/>
    <s v="technology/wearables"/>
    <n v="46.100628930817614"/>
    <n v="136.46276595744681"/>
    <x v="2"/>
    <s v="wearables"/>
  </r>
  <r>
    <x v="2"/>
    <s v="US"/>
    <s v="USD"/>
    <n v="1487617200"/>
    <d v="2017-02-20T19:00:00"/>
    <n v="1483634335"/>
    <x v="961"/>
    <x v="1"/>
    <b v="0"/>
    <n v="110"/>
    <b v="0"/>
    <s v="technology/wearables"/>
    <n v="42.188421052631583"/>
    <n v="364.35454545454547"/>
    <x v="2"/>
    <s v="wearables"/>
  </r>
  <r>
    <x v="2"/>
    <s v="US"/>
    <s v="USD"/>
    <n v="1455210353"/>
    <d v="2016-02-11T17:05:53"/>
    <n v="1451927153"/>
    <x v="962"/>
    <x v="2"/>
    <b v="0"/>
    <n v="37"/>
    <b v="0"/>
    <s v="technology/wearables"/>
    <n v="28.48"/>
    <n v="19.243243243243242"/>
    <x v="2"/>
    <s v="wearables"/>
  </r>
  <r>
    <x v="2"/>
    <s v="US"/>
    <s v="USD"/>
    <n v="1476717319"/>
    <d v="2016-10-17T15:15:19"/>
    <n v="1473693319"/>
    <x v="963"/>
    <x v="2"/>
    <b v="0"/>
    <n v="9"/>
    <b v="0"/>
    <s v="technology/wearables"/>
    <n v="1.077142857142857"/>
    <n v="41.888888888888886"/>
    <x v="2"/>
    <s v="wearables"/>
  </r>
  <r>
    <x v="2"/>
    <s v="CA"/>
    <s v="CAD"/>
    <n v="1441119919"/>
    <d v="2015-09-01T15:05:19"/>
    <n v="1437663919"/>
    <x v="964"/>
    <x v="0"/>
    <b v="0"/>
    <n v="29"/>
    <b v="0"/>
    <s v="technology/wearables"/>
    <n v="0.79909090909090907"/>
    <n v="30.310344827586206"/>
    <x v="2"/>
    <s v="wearables"/>
  </r>
  <r>
    <x v="2"/>
    <s v="US"/>
    <s v="USD"/>
    <n v="1477454340"/>
    <d v="2016-10-26T03:59:00"/>
    <n v="1474676646"/>
    <x v="965"/>
    <x v="2"/>
    <b v="0"/>
    <n v="6"/>
    <b v="0"/>
    <s v="technology/wearables"/>
    <n v="1.1919999999999999"/>
    <n v="49.666666666666664"/>
    <x v="2"/>
    <s v="wearables"/>
  </r>
  <r>
    <x v="2"/>
    <s v="US"/>
    <s v="USD"/>
    <n v="1475766932"/>
    <d v="2016-10-06T15:15:32"/>
    <n v="1473174932"/>
    <x v="966"/>
    <x v="2"/>
    <b v="0"/>
    <n v="30"/>
    <b v="0"/>
    <s v="technology/wearables"/>
    <n v="14.799999999999999"/>
    <n v="59.2"/>
    <x v="2"/>
    <s v="wearables"/>
  </r>
  <r>
    <x v="2"/>
    <s v="US"/>
    <s v="USD"/>
    <n v="1461301574"/>
    <d v="2016-04-22T05:06:14"/>
    <n v="1456121174"/>
    <x v="967"/>
    <x v="2"/>
    <b v="0"/>
    <n v="81"/>
    <b v="0"/>
    <s v="technology/wearables"/>
    <n v="17.810000000000002"/>
    <n v="43.97530864197531"/>
    <x v="2"/>
    <s v="wearables"/>
  </r>
  <r>
    <x v="2"/>
    <s v="US"/>
    <s v="USD"/>
    <n v="1408134034"/>
    <d v="2014-08-15T20:20:34"/>
    <n v="1405542034"/>
    <x v="968"/>
    <x v="3"/>
    <b v="0"/>
    <n v="4"/>
    <b v="0"/>
    <s v="technology/wearables"/>
    <n v="1.325"/>
    <n v="26.5"/>
    <x v="2"/>
    <s v="wearables"/>
  </r>
  <r>
    <x v="2"/>
    <s v="MX"/>
    <s v="MXN"/>
    <n v="1486624607"/>
    <d v="2017-02-09T07:16:47"/>
    <n v="1483773407"/>
    <x v="969"/>
    <x v="1"/>
    <b v="0"/>
    <n v="11"/>
    <b v="0"/>
    <s v="technology/wearables"/>
    <n v="46.666666666666664"/>
    <n v="1272.7272727272727"/>
    <x v="2"/>
    <s v="wearables"/>
  </r>
  <r>
    <x v="2"/>
    <s v="CA"/>
    <s v="CAD"/>
    <n v="1485147540"/>
    <d v="2017-01-23T04:59:00"/>
    <n v="1481951853"/>
    <x v="970"/>
    <x v="2"/>
    <b v="0"/>
    <n v="14"/>
    <b v="0"/>
    <s v="technology/wearables"/>
    <n v="45.92"/>
    <n v="164"/>
    <x v="2"/>
    <s v="wearables"/>
  </r>
  <r>
    <x v="2"/>
    <s v="US"/>
    <s v="USD"/>
    <n v="1433178060"/>
    <d v="2015-06-01T17:01:00"/>
    <n v="1429290060"/>
    <x v="971"/>
    <x v="0"/>
    <b v="0"/>
    <n v="5"/>
    <b v="0"/>
    <s v="technology/wearables"/>
    <n v="0.22599999999999998"/>
    <n v="45.2"/>
    <x v="2"/>
    <s v="wearables"/>
  </r>
  <r>
    <x v="2"/>
    <s v="US"/>
    <s v="USD"/>
    <n v="1409813940"/>
    <d v="2014-09-04T06:59:00"/>
    <n v="1407271598"/>
    <x v="972"/>
    <x v="3"/>
    <b v="0"/>
    <n v="45"/>
    <b v="0"/>
    <s v="technology/wearables"/>
    <n v="34.625"/>
    <n v="153.88888888888889"/>
    <x v="2"/>
    <s v="wearables"/>
  </r>
  <r>
    <x v="2"/>
    <s v="US"/>
    <s v="USD"/>
    <n v="1447032093"/>
    <d v="2015-11-09T01:21:33"/>
    <n v="1441844493"/>
    <x v="973"/>
    <x v="0"/>
    <b v="0"/>
    <n v="8"/>
    <b v="0"/>
    <s v="technology/wearables"/>
    <n v="2.0549999999999997"/>
    <n v="51.375"/>
    <x v="2"/>
    <s v="wearables"/>
  </r>
  <r>
    <x v="2"/>
    <s v="US"/>
    <s v="USD"/>
    <n v="1458925156"/>
    <d v="2016-03-25T16:59:16"/>
    <n v="1456336756"/>
    <x v="974"/>
    <x v="2"/>
    <b v="0"/>
    <n v="3"/>
    <b v="0"/>
    <s v="technology/wearables"/>
    <n v="0.55999999999999994"/>
    <n v="93.333333333333329"/>
    <x v="2"/>
    <s v="wearables"/>
  </r>
  <r>
    <x v="2"/>
    <s v="US"/>
    <s v="USD"/>
    <n v="1467132185"/>
    <d v="2016-06-28T16:43:05"/>
    <n v="1461948185"/>
    <x v="975"/>
    <x v="2"/>
    <b v="0"/>
    <n v="24"/>
    <b v="0"/>
    <s v="technology/wearables"/>
    <n v="2.6069999999999998"/>
    <n v="108.625"/>
    <x v="2"/>
    <s v="wearables"/>
  </r>
  <r>
    <x v="2"/>
    <s v="AU"/>
    <s v="AUD"/>
    <n v="1439515497"/>
    <d v="2015-08-14T01:24:57"/>
    <n v="1435627497"/>
    <x v="976"/>
    <x v="0"/>
    <b v="0"/>
    <n v="18"/>
    <b v="0"/>
    <s v="technology/wearables"/>
    <n v="1.9259999999999999"/>
    <n v="160.5"/>
    <x v="2"/>
    <s v="wearables"/>
  </r>
  <r>
    <x v="2"/>
    <s v="AT"/>
    <s v="EUR"/>
    <n v="1456094197"/>
    <d v="2016-02-21T22:36:37"/>
    <n v="1453502197"/>
    <x v="977"/>
    <x v="2"/>
    <b v="0"/>
    <n v="12"/>
    <b v="0"/>
    <s v="technology/wearables"/>
    <n v="33.666666666666664"/>
    <n v="75.75"/>
    <x v="2"/>
    <s v="wearables"/>
  </r>
  <r>
    <x v="2"/>
    <s v="SE"/>
    <s v="SEK"/>
    <n v="1456385101"/>
    <d v="2016-02-25T07:25:01"/>
    <n v="1453793101"/>
    <x v="978"/>
    <x v="2"/>
    <b v="0"/>
    <n v="123"/>
    <b v="0"/>
    <s v="technology/wearables"/>
    <n v="56.263267182990241"/>
    <n v="790.83739837398377"/>
    <x v="2"/>
    <s v="wearables"/>
  </r>
  <r>
    <x v="2"/>
    <s v="US"/>
    <s v="USD"/>
    <n v="1466449140"/>
    <d v="2016-06-20T18:59:00"/>
    <n v="1463392828"/>
    <x v="979"/>
    <x v="2"/>
    <b v="0"/>
    <n v="96"/>
    <b v="0"/>
    <s v="technology/wearables"/>
    <n v="82.817599999999999"/>
    <n v="301.93916666666667"/>
    <x v="2"/>
    <s v="wearables"/>
  </r>
  <r>
    <x v="2"/>
    <s v="US"/>
    <s v="USD"/>
    <n v="1417387322"/>
    <d v="2014-11-30T22:42:02"/>
    <n v="1413495722"/>
    <x v="980"/>
    <x v="3"/>
    <b v="0"/>
    <n v="31"/>
    <b v="0"/>
    <s v="technology/wearables"/>
    <n v="14.860000000000001"/>
    <n v="47.935483870967744"/>
    <x v="2"/>
    <s v="wearables"/>
  </r>
  <r>
    <x v="2"/>
    <s v="US"/>
    <s v="USD"/>
    <n v="1407624222"/>
    <d v="2014-08-09T22:43:42"/>
    <n v="1405032222"/>
    <x v="981"/>
    <x v="3"/>
    <b v="0"/>
    <n v="4"/>
    <b v="0"/>
    <s v="technology/wearables"/>
    <n v="1.2375123751237513E-2"/>
    <n v="2.75"/>
    <x v="2"/>
    <s v="wearables"/>
  </r>
  <r>
    <x v="2"/>
    <s v="US"/>
    <s v="USD"/>
    <n v="1475431486"/>
    <d v="2016-10-02T18:04:46"/>
    <n v="1472839486"/>
    <x v="982"/>
    <x v="2"/>
    <b v="0"/>
    <n v="3"/>
    <b v="0"/>
    <s v="technology/wearables"/>
    <n v="1.7142857142857144E-2"/>
    <n v="1"/>
    <x v="2"/>
    <s v="wearables"/>
  </r>
  <r>
    <x v="2"/>
    <s v="ES"/>
    <s v="EUR"/>
    <n v="1471985640"/>
    <d v="2016-08-23T20:54:00"/>
    <n v="1469289685"/>
    <x v="983"/>
    <x v="2"/>
    <b v="0"/>
    <n v="179"/>
    <b v="0"/>
    <s v="technology/wearables"/>
    <n v="29.506136117214709"/>
    <n v="171.79329608938548"/>
    <x v="2"/>
    <s v="wearables"/>
  </r>
  <r>
    <x v="2"/>
    <s v="US"/>
    <s v="USD"/>
    <n v="1427507208"/>
    <d v="2015-03-28T01:46:48"/>
    <n v="1424918808"/>
    <x v="984"/>
    <x v="0"/>
    <b v="0"/>
    <n v="3"/>
    <b v="0"/>
    <s v="technology/wearables"/>
    <n v="1.06"/>
    <n v="35.333333333333336"/>
    <x v="2"/>
    <s v="wearables"/>
  </r>
  <r>
    <x v="2"/>
    <s v="DE"/>
    <s v="EUR"/>
    <n v="1451602800"/>
    <d v="2015-12-31T23:00:00"/>
    <n v="1449011610"/>
    <x v="985"/>
    <x v="0"/>
    <b v="0"/>
    <n v="23"/>
    <b v="0"/>
    <s v="technology/wearables"/>
    <n v="6.293333333333333"/>
    <n v="82.086956521739125"/>
    <x v="2"/>
    <s v="wearables"/>
  </r>
  <r>
    <x v="2"/>
    <s v="GB"/>
    <s v="GBP"/>
    <n v="1452384000"/>
    <d v="2016-01-10T00:00:00"/>
    <n v="1447698300"/>
    <x v="986"/>
    <x v="0"/>
    <b v="0"/>
    <n v="23"/>
    <b v="0"/>
    <s v="technology/wearables"/>
    <n v="12.75"/>
    <n v="110.8695652173913"/>
    <x v="2"/>
    <s v="wearables"/>
  </r>
  <r>
    <x v="2"/>
    <s v="NL"/>
    <s v="EUR"/>
    <n v="1403507050"/>
    <d v="2014-06-23T07:04:10"/>
    <n v="1400051050"/>
    <x v="987"/>
    <x v="3"/>
    <b v="0"/>
    <n v="41"/>
    <b v="0"/>
    <s v="technology/wearables"/>
    <n v="13.22"/>
    <n v="161.21951219512195"/>
    <x v="2"/>
    <s v="wearables"/>
  </r>
  <r>
    <x v="2"/>
    <s v="IT"/>
    <s v="EUR"/>
    <n v="1475310825"/>
    <d v="2016-10-01T08:33:45"/>
    <n v="1472718825"/>
    <x v="988"/>
    <x v="2"/>
    <b v="0"/>
    <n v="0"/>
    <b v="0"/>
    <s v="technology/wearables"/>
    <n v="0"/>
    <e v="#DIV/0!"/>
    <x v="2"/>
    <s v="wearables"/>
  </r>
  <r>
    <x v="2"/>
    <s v="US"/>
    <s v="USD"/>
    <n v="1475101495"/>
    <d v="2016-09-28T22:24:55"/>
    <n v="1472509495"/>
    <x v="989"/>
    <x v="2"/>
    <b v="0"/>
    <n v="32"/>
    <b v="0"/>
    <s v="technology/wearables"/>
    <n v="16.77"/>
    <n v="52.40625"/>
    <x v="2"/>
    <s v="wearables"/>
  </r>
  <r>
    <x v="2"/>
    <s v="US"/>
    <s v="USD"/>
    <n v="1409770164"/>
    <d v="2014-09-03T18:49:24"/>
    <n v="1407178164"/>
    <x v="990"/>
    <x v="3"/>
    <b v="0"/>
    <n v="2"/>
    <b v="0"/>
    <s v="technology/wearables"/>
    <n v="0.104"/>
    <n v="13"/>
    <x v="2"/>
    <s v="wearables"/>
  </r>
  <r>
    <x v="2"/>
    <s v="GB"/>
    <s v="GBP"/>
    <n v="1468349460"/>
    <d v="2016-07-12T18:51:00"/>
    <n v="1466186988"/>
    <x v="991"/>
    <x v="2"/>
    <b v="0"/>
    <n v="7"/>
    <b v="0"/>
    <s v="technology/wearables"/>
    <n v="4.24"/>
    <n v="30.285714285714285"/>
    <x v="2"/>
    <s v="wearables"/>
  </r>
  <r>
    <x v="2"/>
    <s v="US"/>
    <s v="USD"/>
    <n v="1462655519"/>
    <d v="2016-05-07T21:11:59"/>
    <n v="1457475119"/>
    <x v="992"/>
    <x v="2"/>
    <b v="0"/>
    <n v="4"/>
    <b v="0"/>
    <s v="technology/wearables"/>
    <n v="0.46699999999999997"/>
    <n v="116.75"/>
    <x v="2"/>
    <s v="wearables"/>
  </r>
  <r>
    <x v="2"/>
    <s v="US"/>
    <s v="USD"/>
    <n v="1478926800"/>
    <d v="2016-11-12T05:00:00"/>
    <n v="1476054568"/>
    <x v="993"/>
    <x v="2"/>
    <b v="0"/>
    <n v="196"/>
    <b v="0"/>
    <s v="technology/wearables"/>
    <n v="25.087142857142858"/>
    <n v="89.59693877551021"/>
    <x v="2"/>
    <s v="wearables"/>
  </r>
  <r>
    <x v="2"/>
    <s v="US"/>
    <s v="USD"/>
    <n v="1417388340"/>
    <d v="2014-11-30T22:59:00"/>
    <n v="1412835530"/>
    <x v="994"/>
    <x v="3"/>
    <b v="0"/>
    <n v="11"/>
    <b v="0"/>
    <s v="technology/wearables"/>
    <n v="2.3345000000000002"/>
    <n v="424.45454545454544"/>
    <x v="2"/>
    <s v="wearables"/>
  </r>
  <r>
    <x v="2"/>
    <s v="US"/>
    <s v="USD"/>
    <n v="1417276800"/>
    <d v="2014-11-29T16:00:00"/>
    <n v="1415140480"/>
    <x v="995"/>
    <x v="3"/>
    <b v="0"/>
    <n v="9"/>
    <b v="0"/>
    <s v="technology/wearables"/>
    <n v="7.26"/>
    <n v="80.666666666666671"/>
    <x v="2"/>
    <s v="wearables"/>
  </r>
  <r>
    <x v="2"/>
    <s v="US"/>
    <s v="USD"/>
    <n v="1406474820"/>
    <d v="2014-07-27T15:27:00"/>
    <n v="1403902060"/>
    <x v="996"/>
    <x v="3"/>
    <b v="0"/>
    <n v="5"/>
    <b v="0"/>
    <s v="technology/wearables"/>
    <n v="1.625"/>
    <n v="13"/>
    <x v="2"/>
    <s v="wearables"/>
  </r>
  <r>
    <x v="2"/>
    <s v="US"/>
    <s v="USD"/>
    <n v="1417145297"/>
    <d v="2014-11-28T03:28:17"/>
    <n v="1414549697"/>
    <x v="997"/>
    <x v="3"/>
    <b v="0"/>
    <n v="8"/>
    <b v="0"/>
    <s v="technology/wearables"/>
    <n v="1.3"/>
    <n v="8.125"/>
    <x v="2"/>
    <s v="wearables"/>
  </r>
  <r>
    <x v="2"/>
    <s v="CA"/>
    <s v="CAD"/>
    <n v="1447909401"/>
    <d v="2015-11-19T05:03:21"/>
    <n v="1444017801"/>
    <x v="998"/>
    <x v="0"/>
    <b v="0"/>
    <n v="229"/>
    <b v="0"/>
    <s v="technology/wearables"/>
    <n v="58.558333333333337"/>
    <n v="153.42794759825327"/>
    <x v="2"/>
    <s v="wearables"/>
  </r>
  <r>
    <x v="2"/>
    <s v="CA"/>
    <s v="CAD"/>
    <n v="1415865720"/>
    <d v="2014-11-13T08:02:00"/>
    <n v="1413270690"/>
    <x v="999"/>
    <x v="3"/>
    <b v="0"/>
    <n v="40"/>
    <b v="0"/>
    <s v="technology/wearables"/>
    <n v="7.7886666666666677"/>
    <n v="292.07499999999999"/>
    <x v="2"/>
    <s v="wearables"/>
  </r>
  <r>
    <x v="1"/>
    <s v="US"/>
    <s v="USD"/>
    <n v="1489537560"/>
    <d v="2017-03-15T00:26:00"/>
    <n v="1484357160"/>
    <x v="1000"/>
    <x v="1"/>
    <b v="0"/>
    <n v="6"/>
    <b v="0"/>
    <s v="technology/wearables"/>
    <n v="2.2157147647256061"/>
    <n v="3304"/>
    <x v="2"/>
    <s v="wearables"/>
  </r>
  <r>
    <x v="1"/>
    <s v="GB"/>
    <s v="GBP"/>
    <n v="1485796613"/>
    <d v="2017-01-30T17:16:53"/>
    <n v="1481908613"/>
    <x v="1001"/>
    <x v="2"/>
    <b v="0"/>
    <n v="4"/>
    <b v="0"/>
    <s v="technology/wearables"/>
    <n v="104"/>
    <n v="1300"/>
    <x v="2"/>
    <s v="wearables"/>
  </r>
  <r>
    <x v="1"/>
    <s v="US"/>
    <s v="USD"/>
    <n v="1450331940"/>
    <d v="2015-12-17T05:59:00"/>
    <n v="1447777514"/>
    <x v="1002"/>
    <x v="0"/>
    <b v="0"/>
    <n v="22"/>
    <b v="0"/>
    <s v="technology/wearables"/>
    <n v="29.6029602960296"/>
    <n v="134.54545454545453"/>
    <x v="2"/>
    <s v="wearables"/>
  </r>
  <r>
    <x v="1"/>
    <s v="FR"/>
    <s v="EUR"/>
    <n v="1489680061"/>
    <d v="2017-03-16T16:01:01"/>
    <n v="1487091661"/>
    <x v="1003"/>
    <x v="1"/>
    <b v="0"/>
    <n v="15"/>
    <b v="0"/>
    <s v="technology/wearables"/>
    <n v="16.055"/>
    <n v="214.06666666666666"/>
    <x v="2"/>
    <s v="wearables"/>
  </r>
  <r>
    <x v="1"/>
    <s v="US"/>
    <s v="USD"/>
    <n v="1455814827"/>
    <d v="2016-02-18T17:00:27"/>
    <n v="1453222827"/>
    <x v="1004"/>
    <x v="2"/>
    <b v="0"/>
    <n v="95"/>
    <b v="0"/>
    <s v="technology/wearables"/>
    <n v="82.207999999999998"/>
    <n v="216.33684210526314"/>
    <x v="2"/>
    <s v="wearables"/>
  </r>
  <r>
    <x v="1"/>
    <s v="US"/>
    <s v="USD"/>
    <n v="1446217183"/>
    <d v="2015-10-30T14:59:43"/>
    <n v="1443538783"/>
    <x v="1005"/>
    <x v="0"/>
    <b v="0"/>
    <n v="161"/>
    <b v="0"/>
    <s v="technology/wearables"/>
    <n v="75.051000000000002"/>
    <n v="932.31055900621118"/>
    <x v="2"/>
    <s v="wearables"/>
  </r>
  <r>
    <x v="1"/>
    <s v="US"/>
    <s v="USD"/>
    <n v="1418368260"/>
    <d v="2014-12-12T07:11:00"/>
    <n v="1417654672"/>
    <x v="1006"/>
    <x v="3"/>
    <b v="0"/>
    <n v="8"/>
    <b v="0"/>
    <s v="technology/wearables"/>
    <n v="5.8500000000000005"/>
    <n v="29.25"/>
    <x v="2"/>
    <s v="wearables"/>
  </r>
  <r>
    <x v="1"/>
    <s v="US"/>
    <s v="USD"/>
    <n v="1481727623"/>
    <d v="2016-12-14T15:00:23"/>
    <n v="1478095223"/>
    <x v="1007"/>
    <x v="2"/>
    <b v="0"/>
    <n v="76"/>
    <b v="0"/>
    <s v="technology/wearables"/>
    <n v="44.32"/>
    <n v="174.94736842105263"/>
    <x v="2"/>
    <s v="wearables"/>
  </r>
  <r>
    <x v="1"/>
    <s v="MX"/>
    <s v="MXN"/>
    <n v="1482953115"/>
    <d v="2016-12-28T19:25:15"/>
    <n v="1480361115"/>
    <x v="1008"/>
    <x v="2"/>
    <b v="0"/>
    <n v="1"/>
    <b v="0"/>
    <s v="technology/wearables"/>
    <n v="0.26737967914438499"/>
    <n v="250"/>
    <x v="2"/>
    <s v="wearables"/>
  </r>
  <r>
    <x v="1"/>
    <s v="US"/>
    <s v="USD"/>
    <n v="1466346646"/>
    <d v="2016-06-19T14:30:46"/>
    <n v="1463754646"/>
    <x v="1009"/>
    <x v="2"/>
    <b v="0"/>
    <n v="101"/>
    <b v="0"/>
    <s v="technology/wearables"/>
    <n v="13.13"/>
    <n v="65"/>
    <x v="2"/>
    <s v="wearables"/>
  </r>
  <r>
    <x v="1"/>
    <s v="US"/>
    <s v="USD"/>
    <n v="1473044340"/>
    <d v="2016-09-05T02:59:00"/>
    <n v="1468180462"/>
    <x v="1010"/>
    <x v="2"/>
    <b v="0"/>
    <n v="4"/>
    <b v="0"/>
    <s v="technology/wearables"/>
    <n v="0.19088937093275488"/>
    <n v="55"/>
    <x v="2"/>
    <s v="wearables"/>
  </r>
  <r>
    <x v="1"/>
    <s v="US"/>
    <s v="USD"/>
    <n v="1418938395"/>
    <d v="2014-12-18T21:33:15"/>
    <n v="1415050395"/>
    <x v="1011"/>
    <x v="3"/>
    <b v="0"/>
    <n v="1"/>
    <b v="0"/>
    <s v="technology/wearables"/>
    <n v="0.375"/>
    <n v="75"/>
    <x v="2"/>
    <s v="wearables"/>
  </r>
  <r>
    <x v="1"/>
    <s v="US"/>
    <s v="USD"/>
    <n v="1485254052"/>
    <d v="2017-01-24T10:34:12"/>
    <n v="1481366052"/>
    <x v="1012"/>
    <x v="2"/>
    <b v="0"/>
    <n v="775"/>
    <b v="0"/>
    <s v="technology/wearables"/>
    <n v="21535.021000000001"/>
    <n v="1389.3561935483872"/>
    <x v="2"/>
    <s v="wearables"/>
  </r>
  <r>
    <x v="1"/>
    <s v="US"/>
    <s v="USD"/>
    <n v="1451419200"/>
    <d v="2015-12-29T20:00:00"/>
    <n v="1449000056"/>
    <x v="1013"/>
    <x v="0"/>
    <b v="0"/>
    <n v="90"/>
    <b v="0"/>
    <s v="technology/wearables"/>
    <n v="34.527999999999999"/>
    <n v="95.911111111111111"/>
    <x v="2"/>
    <s v="wearables"/>
  </r>
  <r>
    <x v="1"/>
    <s v="US"/>
    <s v="USD"/>
    <n v="1420070615"/>
    <d v="2015-01-01T00:03:35"/>
    <n v="1415750615"/>
    <x v="1014"/>
    <x v="3"/>
    <b v="0"/>
    <n v="16"/>
    <b v="0"/>
    <s v="technology/wearables"/>
    <n v="30.599999999999998"/>
    <n v="191.25"/>
    <x v="2"/>
    <s v="wearables"/>
  </r>
  <r>
    <x v="1"/>
    <s v="CH"/>
    <s v="CHF"/>
    <n v="1448489095"/>
    <d v="2015-11-25T22:04:55"/>
    <n v="1445893495"/>
    <x v="1015"/>
    <x v="0"/>
    <b v="0"/>
    <n v="6"/>
    <b v="0"/>
    <s v="technology/wearables"/>
    <n v="2.666666666666667"/>
    <n v="40"/>
    <x v="2"/>
    <s v="wearables"/>
  </r>
  <r>
    <x v="1"/>
    <s v="US"/>
    <s v="USD"/>
    <n v="1459992856"/>
    <d v="2016-04-07T01:34:16"/>
    <n v="1456108456"/>
    <x v="1016"/>
    <x v="2"/>
    <b v="0"/>
    <n v="38"/>
    <b v="0"/>
    <s v="technology/wearables"/>
    <n v="2.8420000000000001"/>
    <n v="74.78947368421052"/>
    <x v="2"/>
    <s v="wearables"/>
  </r>
  <r>
    <x v="1"/>
    <s v="US"/>
    <s v="USD"/>
    <n v="1448125935"/>
    <d v="2015-11-21T17:12:15"/>
    <n v="1444666335"/>
    <x v="1017"/>
    <x v="0"/>
    <b v="0"/>
    <n v="355"/>
    <b v="0"/>
    <s v="technology/wearables"/>
    <n v="22.878799999999998"/>
    <n v="161.11830985915492"/>
    <x v="2"/>
    <s v="wearables"/>
  </r>
  <r>
    <x v="1"/>
    <s v="US"/>
    <s v="USD"/>
    <n v="1468496933"/>
    <d v="2016-07-14T11:48:53"/>
    <n v="1465904933"/>
    <x v="1018"/>
    <x v="2"/>
    <b v="0"/>
    <n v="7"/>
    <b v="0"/>
    <s v="technology/wearables"/>
    <n v="3.105"/>
    <n v="88.714285714285708"/>
    <x v="2"/>
    <s v="wearables"/>
  </r>
  <r>
    <x v="1"/>
    <s v="US"/>
    <s v="USD"/>
    <n v="1423092149"/>
    <d v="2015-02-04T23:22:29"/>
    <n v="1420500149"/>
    <x v="1019"/>
    <x v="0"/>
    <b v="0"/>
    <n v="400"/>
    <b v="0"/>
    <s v="technology/wearables"/>
    <n v="47.333333333333336"/>
    <n v="53.25"/>
    <x v="2"/>
    <s v="wearables"/>
  </r>
  <r>
    <x v="0"/>
    <s v="CA"/>
    <s v="CAD"/>
    <n v="1433206020"/>
    <d v="2015-06-02T00:47:00"/>
    <n v="1430617209"/>
    <x v="1020"/>
    <x v="0"/>
    <b v="0"/>
    <n v="30"/>
    <b v="1"/>
    <s v="music/electronic music"/>
    <n v="205.54838709677421"/>
    <n v="106.2"/>
    <x v="4"/>
    <s v="electronic music"/>
  </r>
  <r>
    <x v="0"/>
    <s v="US"/>
    <s v="USD"/>
    <n v="1445054400"/>
    <d v="2015-10-17T04:00:00"/>
    <n v="1443074571"/>
    <x v="1021"/>
    <x v="0"/>
    <b v="1"/>
    <n v="478"/>
    <b v="1"/>
    <s v="music/electronic music"/>
    <n v="351.80366666666669"/>
    <n v="22.079728033472804"/>
    <x v="4"/>
    <s v="electronic music"/>
  </r>
  <r>
    <x v="0"/>
    <s v="US"/>
    <s v="USD"/>
    <n v="1431876677"/>
    <d v="2015-05-17T15:31:17"/>
    <n v="1429284677"/>
    <x v="1022"/>
    <x v="0"/>
    <b v="1"/>
    <n v="74"/>
    <b v="1"/>
    <s v="music/electronic music"/>
    <n v="114.9"/>
    <n v="31.054054054054053"/>
    <x v="4"/>
    <s v="electronic music"/>
  </r>
  <r>
    <x v="0"/>
    <s v="GB"/>
    <s v="GBP"/>
    <n v="1434837861"/>
    <d v="2015-06-20T22:04:21"/>
    <n v="1432245861"/>
    <x v="1023"/>
    <x v="0"/>
    <b v="0"/>
    <n v="131"/>
    <b v="1"/>
    <s v="music/electronic music"/>
    <n v="237.15"/>
    <n v="36.206106870229007"/>
    <x v="4"/>
    <s v="electronic music"/>
  </r>
  <r>
    <x v="0"/>
    <s v="SE"/>
    <s v="SEK"/>
    <n v="1454248563"/>
    <d v="2016-01-31T13:56:03"/>
    <n v="1451656563"/>
    <x v="1024"/>
    <x v="2"/>
    <b v="1"/>
    <n v="61"/>
    <b v="1"/>
    <s v="music/electronic music"/>
    <n v="118.63774999999998"/>
    <n v="388.9762295081967"/>
    <x v="4"/>
    <s v="electronic music"/>
  </r>
  <r>
    <x v="0"/>
    <s v="US"/>
    <s v="USD"/>
    <n v="1426532437"/>
    <d v="2015-03-16T19:00:37"/>
    <n v="1423944037"/>
    <x v="1025"/>
    <x v="0"/>
    <b v="1"/>
    <n v="1071"/>
    <b v="1"/>
    <s v="music/electronic music"/>
    <n v="109.92831428571431"/>
    <n v="71.848571428571432"/>
    <x v="4"/>
    <s v="electronic music"/>
  </r>
  <r>
    <x v="0"/>
    <s v="GB"/>
    <s v="GBP"/>
    <n v="1459414016"/>
    <d v="2016-03-31T08:46:56"/>
    <n v="1456480016"/>
    <x v="1026"/>
    <x v="2"/>
    <b v="1"/>
    <n v="122"/>
    <b v="1"/>
    <s v="music/electronic music"/>
    <n v="100.00828571428571"/>
    <n v="57.381803278688523"/>
    <x v="4"/>
    <s v="electronic music"/>
  </r>
  <r>
    <x v="0"/>
    <s v="US"/>
    <s v="USD"/>
    <n v="1414025347"/>
    <d v="2014-10-23T00:49:07"/>
    <n v="1411433347"/>
    <x v="1027"/>
    <x v="3"/>
    <b v="1"/>
    <n v="111"/>
    <b v="1"/>
    <s v="music/electronic music"/>
    <n v="103.09292094387415"/>
    <n v="69.666666666666671"/>
    <x v="4"/>
    <s v="electronic music"/>
  </r>
  <r>
    <x v="0"/>
    <s v="GB"/>
    <s v="GBP"/>
    <n v="1488830400"/>
    <d v="2017-03-06T20:00:00"/>
    <n v="1484924605"/>
    <x v="1028"/>
    <x v="1"/>
    <b v="1"/>
    <n v="255"/>
    <b v="1"/>
    <s v="music/electronic music"/>
    <n v="117.27000000000001"/>
    <n v="45.988235294117644"/>
    <x v="4"/>
    <s v="electronic music"/>
  </r>
  <r>
    <x v="0"/>
    <s v="SE"/>
    <s v="SEK"/>
    <n v="1428184740"/>
    <d v="2015-04-04T21:59:00"/>
    <n v="1423501507"/>
    <x v="1029"/>
    <x v="0"/>
    <b v="0"/>
    <n v="141"/>
    <b v="1"/>
    <s v="music/electronic music"/>
    <n v="111.75999999999999"/>
    <n v="79.262411347517727"/>
    <x v="4"/>
    <s v="electronic music"/>
  </r>
  <r>
    <x v="0"/>
    <s v="US"/>
    <s v="USD"/>
    <n v="1473680149"/>
    <d v="2016-09-12T11:35:49"/>
    <n v="1472470549"/>
    <x v="1030"/>
    <x v="2"/>
    <b v="0"/>
    <n v="159"/>
    <b v="1"/>
    <s v="music/electronic music"/>
    <n v="342.09999999999997"/>
    <n v="43.031446540880502"/>
    <x v="4"/>
    <s v="electronic music"/>
  </r>
  <r>
    <x v="0"/>
    <s v="US"/>
    <s v="USD"/>
    <n v="1450290010"/>
    <d v="2015-12-16T18:20:10"/>
    <n v="1447698010"/>
    <x v="1031"/>
    <x v="0"/>
    <b v="0"/>
    <n v="99"/>
    <b v="1"/>
    <s v="music/electronic music"/>
    <n v="107.4"/>
    <n v="108.48484848484848"/>
    <x v="4"/>
    <s v="electronic music"/>
  </r>
  <r>
    <x v="0"/>
    <s v="US"/>
    <s v="USD"/>
    <n v="1466697625"/>
    <d v="2016-06-23T16:00:25"/>
    <n v="1464105625"/>
    <x v="1032"/>
    <x v="2"/>
    <b v="0"/>
    <n v="96"/>
    <b v="1"/>
    <s v="music/electronic music"/>
    <n v="108.49703703703703"/>
    <n v="61.029583333333335"/>
    <x v="4"/>
    <s v="electronic music"/>
  </r>
  <r>
    <x v="0"/>
    <s v="GB"/>
    <s v="GBP"/>
    <n v="1481564080"/>
    <d v="2016-12-12T17:34:40"/>
    <n v="1479144880"/>
    <x v="1033"/>
    <x v="2"/>
    <b v="0"/>
    <n v="27"/>
    <b v="1"/>
    <s v="music/electronic music"/>
    <n v="102.86144578313252"/>
    <n v="50.592592592592595"/>
    <x v="4"/>
    <s v="electronic music"/>
  </r>
  <r>
    <x v="0"/>
    <s v="US"/>
    <s v="USD"/>
    <n v="1470369540"/>
    <d v="2016-08-05T03:59:00"/>
    <n v="1467604804"/>
    <x v="1034"/>
    <x v="2"/>
    <b v="0"/>
    <n v="166"/>
    <b v="1"/>
    <s v="music/electronic music"/>
    <n v="130.0018"/>
    <n v="39.157168674698795"/>
    <x v="4"/>
    <s v="electronic music"/>
  </r>
  <r>
    <x v="0"/>
    <s v="US"/>
    <s v="USD"/>
    <n v="1423668220"/>
    <d v="2015-02-11T15:23:40"/>
    <n v="1421076220"/>
    <x v="1035"/>
    <x v="0"/>
    <b v="0"/>
    <n v="76"/>
    <b v="1"/>
    <s v="music/electronic music"/>
    <n v="107.65217391304347"/>
    <n v="65.15789473684211"/>
    <x v="4"/>
    <s v="electronic music"/>
  </r>
  <r>
    <x v="0"/>
    <s v="US"/>
    <s v="USD"/>
    <n v="1357545600"/>
    <d v="2013-01-07T08:00:00"/>
    <n v="1354790790"/>
    <x v="1036"/>
    <x v="5"/>
    <b v="0"/>
    <n v="211"/>
    <b v="1"/>
    <s v="music/electronic music"/>
    <n v="112.36044444444444"/>
    <n v="23.963127962085309"/>
    <x v="4"/>
    <s v="electronic music"/>
  </r>
  <r>
    <x v="0"/>
    <s v="US"/>
    <s v="USD"/>
    <n v="1431925200"/>
    <d v="2015-05-18T05:00:00"/>
    <n v="1429991062"/>
    <x v="1037"/>
    <x v="0"/>
    <b v="0"/>
    <n v="21"/>
    <b v="1"/>
    <s v="music/electronic music"/>
    <n v="102.1"/>
    <n v="48.61904761904762"/>
    <x v="4"/>
    <s v="electronic music"/>
  </r>
  <r>
    <x v="0"/>
    <s v="US"/>
    <s v="USD"/>
    <n v="1458362023"/>
    <d v="2016-03-19T04:33:43"/>
    <n v="1455773623"/>
    <x v="1038"/>
    <x v="2"/>
    <b v="0"/>
    <n v="61"/>
    <b v="1"/>
    <s v="music/electronic music"/>
    <n v="145.33333333333334"/>
    <n v="35.73770491803279"/>
    <x v="4"/>
    <s v="electronic music"/>
  </r>
  <r>
    <x v="0"/>
    <s v="US"/>
    <s v="USD"/>
    <n v="1481615940"/>
    <d v="2016-12-13T07:59:00"/>
    <n v="1479436646"/>
    <x v="1039"/>
    <x v="2"/>
    <b v="0"/>
    <n v="30"/>
    <b v="1"/>
    <s v="music/electronic music"/>
    <n v="128.19999999999999"/>
    <n v="21.366666666666667"/>
    <x v="4"/>
    <s v="electronic music"/>
  </r>
  <r>
    <x v="1"/>
    <s v="US"/>
    <s v="USD"/>
    <n v="1472317209"/>
    <d v="2016-08-27T17:00:09"/>
    <n v="1469725209"/>
    <x v="1040"/>
    <x v="2"/>
    <b v="0"/>
    <n v="1"/>
    <b v="0"/>
    <s v="journalism/audio"/>
    <n v="0.29411764705882354"/>
    <n v="250"/>
    <x v="5"/>
    <s v="audio"/>
  </r>
  <r>
    <x v="1"/>
    <s v="US"/>
    <s v="USD"/>
    <n v="1406769992"/>
    <d v="2014-07-31T01:26:32"/>
    <n v="1405041992"/>
    <x v="1041"/>
    <x v="3"/>
    <b v="0"/>
    <n v="0"/>
    <b v="0"/>
    <s v="journalism/audio"/>
    <n v="0"/>
    <e v="#DIV/0!"/>
    <x v="5"/>
    <s v="audio"/>
  </r>
  <r>
    <x v="1"/>
    <s v="US"/>
    <s v="USD"/>
    <n v="1410516000"/>
    <d v="2014-09-12T10:00:00"/>
    <n v="1406824948"/>
    <x v="1042"/>
    <x v="3"/>
    <b v="0"/>
    <n v="1"/>
    <b v="0"/>
    <s v="journalism/audio"/>
    <n v="1.5384615384615385"/>
    <n v="10"/>
    <x v="5"/>
    <s v="audio"/>
  </r>
  <r>
    <x v="1"/>
    <s v="US"/>
    <s v="USD"/>
    <n v="1432101855"/>
    <d v="2015-05-20T06:04:15"/>
    <n v="1429509855"/>
    <x v="1043"/>
    <x v="0"/>
    <b v="0"/>
    <n v="292"/>
    <b v="0"/>
    <s v="journalism/audio"/>
    <n v="8.5370000000000008"/>
    <n v="29.236301369863014"/>
    <x v="5"/>
    <s v="audio"/>
  </r>
  <r>
    <x v="1"/>
    <s v="US"/>
    <s v="USD"/>
    <n v="1425587220"/>
    <d v="2015-03-05T20:27:00"/>
    <n v="1420668801"/>
    <x v="1044"/>
    <x v="0"/>
    <b v="0"/>
    <n v="2"/>
    <b v="0"/>
    <s v="journalism/audio"/>
    <n v="8.5714285714285715E-2"/>
    <n v="3"/>
    <x v="5"/>
    <s v="audio"/>
  </r>
  <r>
    <x v="1"/>
    <s v="US"/>
    <s v="USD"/>
    <n v="1408827550"/>
    <d v="2014-08-23T20:59:10"/>
    <n v="1406235550"/>
    <x v="1045"/>
    <x v="3"/>
    <b v="0"/>
    <n v="8"/>
    <b v="0"/>
    <s v="journalism/audio"/>
    <n v="2.6599999999999997"/>
    <n v="33.25"/>
    <x v="5"/>
    <s v="audio"/>
  </r>
  <r>
    <x v="1"/>
    <s v="DE"/>
    <s v="EUR"/>
    <n v="1451161560"/>
    <d v="2015-12-26T20:26:00"/>
    <n v="1447273560"/>
    <x v="1046"/>
    <x v="0"/>
    <b v="0"/>
    <n v="0"/>
    <b v="0"/>
    <s v="journalism/audio"/>
    <n v="0"/>
    <e v="#DIV/0!"/>
    <x v="5"/>
    <s v="audio"/>
  </r>
  <r>
    <x v="1"/>
    <s v="US"/>
    <s v="USD"/>
    <n v="1415219915"/>
    <d v="2014-11-05T20:38:35"/>
    <n v="1412624315"/>
    <x v="1047"/>
    <x v="3"/>
    <b v="0"/>
    <n v="1"/>
    <b v="0"/>
    <s v="journalism/audio"/>
    <n v="0.05"/>
    <n v="1"/>
    <x v="5"/>
    <s v="audio"/>
  </r>
  <r>
    <x v="1"/>
    <s v="US"/>
    <s v="USD"/>
    <n v="1474766189"/>
    <d v="2016-09-25T01:16:29"/>
    <n v="1471310189"/>
    <x v="1048"/>
    <x v="2"/>
    <b v="0"/>
    <n v="4"/>
    <b v="0"/>
    <s v="journalism/audio"/>
    <n v="1.4133333333333333"/>
    <n v="53"/>
    <x v="5"/>
    <s v="audio"/>
  </r>
  <r>
    <x v="1"/>
    <s v="US"/>
    <s v="USD"/>
    <n v="1455272445"/>
    <d v="2016-02-12T10:20:45"/>
    <n v="1452680445"/>
    <x v="1049"/>
    <x v="2"/>
    <b v="0"/>
    <n v="0"/>
    <b v="0"/>
    <s v="journalism/audio"/>
    <n v="0"/>
    <e v="#DIV/0!"/>
    <x v="5"/>
    <s v="audio"/>
  </r>
  <r>
    <x v="1"/>
    <s v="US"/>
    <s v="USD"/>
    <n v="1442257677"/>
    <d v="2015-09-14T19:07:57"/>
    <n v="1439665677"/>
    <x v="1050"/>
    <x v="0"/>
    <b v="0"/>
    <n v="0"/>
    <b v="0"/>
    <s v="journalism/audio"/>
    <n v="0"/>
    <e v="#DIV/0!"/>
    <x v="5"/>
    <s v="audio"/>
  </r>
  <r>
    <x v="1"/>
    <s v="US"/>
    <s v="USD"/>
    <n v="1409098825"/>
    <d v="2014-08-27T00:20:25"/>
    <n v="1406679625"/>
    <x v="1051"/>
    <x v="3"/>
    <b v="0"/>
    <n v="0"/>
    <b v="0"/>
    <s v="journalism/audio"/>
    <n v="0"/>
    <e v="#DIV/0!"/>
    <x v="5"/>
    <s v="audio"/>
  </r>
  <r>
    <x v="1"/>
    <s v="US"/>
    <s v="USD"/>
    <n v="1465243740"/>
    <d v="2016-06-06T20:09:00"/>
    <n v="1461438495"/>
    <x v="1052"/>
    <x v="2"/>
    <b v="0"/>
    <n v="0"/>
    <b v="0"/>
    <s v="journalism/audio"/>
    <n v="0"/>
    <e v="#DIV/0!"/>
    <x v="5"/>
    <s v="audio"/>
  </r>
  <r>
    <x v="1"/>
    <s v="US"/>
    <s v="USD"/>
    <n v="1488773332"/>
    <d v="2017-03-06T04:08:52"/>
    <n v="1486613332"/>
    <x v="1053"/>
    <x v="1"/>
    <b v="0"/>
    <n v="1"/>
    <b v="0"/>
    <s v="journalism/audio"/>
    <n v="1"/>
    <n v="15"/>
    <x v="5"/>
    <s v="audio"/>
  </r>
  <r>
    <x v="1"/>
    <s v="US"/>
    <s v="USD"/>
    <n v="1407708000"/>
    <d v="2014-08-10T22:00:00"/>
    <n v="1405110399"/>
    <x v="1054"/>
    <x v="3"/>
    <b v="0"/>
    <n v="0"/>
    <b v="0"/>
    <s v="journalism/audio"/>
    <n v="0"/>
    <e v="#DIV/0!"/>
    <x v="5"/>
    <s v="audio"/>
  </r>
  <r>
    <x v="1"/>
    <s v="US"/>
    <s v="USD"/>
    <n v="1457394545"/>
    <d v="2016-03-07T23:49:05"/>
    <n v="1454802545"/>
    <x v="1055"/>
    <x v="2"/>
    <b v="0"/>
    <n v="0"/>
    <b v="0"/>
    <s v="journalism/audio"/>
    <n v="0"/>
    <e v="#DIV/0!"/>
    <x v="5"/>
    <s v="audio"/>
  </r>
  <r>
    <x v="1"/>
    <s v="US"/>
    <s v="USD"/>
    <n v="1429892177"/>
    <d v="2015-04-24T16:16:17"/>
    <n v="1424711777"/>
    <x v="1056"/>
    <x v="0"/>
    <b v="0"/>
    <n v="0"/>
    <b v="0"/>
    <s v="journalism/audio"/>
    <n v="0"/>
    <e v="#DIV/0!"/>
    <x v="5"/>
    <s v="audio"/>
  </r>
  <r>
    <x v="1"/>
    <s v="US"/>
    <s v="USD"/>
    <n v="1480888483"/>
    <d v="2016-12-04T21:54:43"/>
    <n v="1478292883"/>
    <x v="1057"/>
    <x v="2"/>
    <b v="0"/>
    <n v="0"/>
    <b v="0"/>
    <s v="journalism/audio"/>
    <n v="0"/>
    <e v="#DIV/0!"/>
    <x v="5"/>
    <s v="audio"/>
  </r>
  <r>
    <x v="1"/>
    <s v="US"/>
    <s v="USD"/>
    <n v="1427328000"/>
    <d v="2015-03-26T00:00:00"/>
    <n v="1423777043"/>
    <x v="1058"/>
    <x v="0"/>
    <b v="0"/>
    <n v="0"/>
    <b v="0"/>
    <s v="journalism/audio"/>
    <n v="0"/>
    <e v="#DIV/0!"/>
    <x v="5"/>
    <s v="audio"/>
  </r>
  <r>
    <x v="1"/>
    <s v="US"/>
    <s v="USD"/>
    <n v="1426269456"/>
    <d v="2015-03-13T17:57:36"/>
    <n v="1423681056"/>
    <x v="1059"/>
    <x v="0"/>
    <b v="0"/>
    <n v="0"/>
    <b v="0"/>
    <s v="journalism/audio"/>
    <n v="0"/>
    <e v="#DIV/0!"/>
    <x v="5"/>
    <s v="audio"/>
  </r>
  <r>
    <x v="1"/>
    <s v="US"/>
    <s v="USD"/>
    <n v="1429134893"/>
    <d v="2015-04-15T21:54:53"/>
    <n v="1426542893"/>
    <x v="1060"/>
    <x v="0"/>
    <b v="0"/>
    <n v="1"/>
    <b v="0"/>
    <s v="journalism/audio"/>
    <n v="1"/>
    <n v="50"/>
    <x v="5"/>
    <s v="audio"/>
  </r>
  <r>
    <x v="1"/>
    <s v="US"/>
    <s v="USD"/>
    <n v="1462150800"/>
    <d v="2016-05-02T01:00:00"/>
    <n v="1456987108"/>
    <x v="1061"/>
    <x v="2"/>
    <b v="0"/>
    <n v="0"/>
    <b v="0"/>
    <s v="journalism/audio"/>
    <n v="0"/>
    <e v="#DIV/0!"/>
    <x v="5"/>
    <s v="audio"/>
  </r>
  <r>
    <x v="1"/>
    <s v="US"/>
    <s v="USD"/>
    <n v="1468351341"/>
    <d v="2016-07-12T19:22:21"/>
    <n v="1467746541"/>
    <x v="1062"/>
    <x v="2"/>
    <b v="0"/>
    <n v="4"/>
    <b v="0"/>
    <s v="journalism/audio"/>
    <n v="95.477386934673376"/>
    <n v="47.5"/>
    <x v="5"/>
    <s v="audio"/>
  </r>
  <r>
    <x v="1"/>
    <s v="US"/>
    <s v="USD"/>
    <n v="1472604262"/>
    <d v="2016-08-31T00:44:22"/>
    <n v="1470012262"/>
    <x v="1063"/>
    <x v="2"/>
    <b v="0"/>
    <n v="0"/>
    <b v="0"/>
    <s v="journalism/audio"/>
    <n v="0"/>
    <e v="#DIV/0!"/>
    <x v="5"/>
    <s v="audio"/>
  </r>
  <r>
    <x v="2"/>
    <s v="US"/>
    <s v="USD"/>
    <n v="1373174903"/>
    <d v="2013-07-07T05:28:23"/>
    <n v="1369286903"/>
    <x v="1064"/>
    <x v="4"/>
    <b v="0"/>
    <n v="123"/>
    <b v="0"/>
    <s v="games/video games"/>
    <n v="8.974444444444444"/>
    <n v="65.666666666666671"/>
    <x v="6"/>
    <s v="video games"/>
  </r>
  <r>
    <x v="2"/>
    <s v="AU"/>
    <s v="AUD"/>
    <n v="1392800922"/>
    <d v="2014-02-19T09:08:42"/>
    <n v="1390381722"/>
    <x v="1065"/>
    <x v="3"/>
    <b v="0"/>
    <n v="5"/>
    <b v="0"/>
    <s v="games/video games"/>
    <n v="2.7"/>
    <n v="16.2"/>
    <x v="6"/>
    <s v="video games"/>
  </r>
  <r>
    <x v="2"/>
    <s v="US"/>
    <s v="USD"/>
    <n v="1375657582"/>
    <d v="2013-08-04T23:06:22"/>
    <n v="1371769582"/>
    <x v="1066"/>
    <x v="4"/>
    <b v="0"/>
    <n v="148"/>
    <b v="0"/>
    <s v="games/video games"/>
    <n v="3.3673333333333333"/>
    <n v="34.128378378378379"/>
    <x v="6"/>
    <s v="video games"/>
  </r>
  <r>
    <x v="2"/>
    <s v="US"/>
    <s v="USD"/>
    <n v="1387657931"/>
    <d v="2013-12-21T20:32:11"/>
    <n v="1385065931"/>
    <x v="1067"/>
    <x v="4"/>
    <b v="0"/>
    <n v="10"/>
    <b v="0"/>
    <s v="games/video games"/>
    <n v="26"/>
    <n v="13"/>
    <x v="6"/>
    <s v="video games"/>
  </r>
  <r>
    <x v="2"/>
    <s v="US"/>
    <s v="USD"/>
    <n v="1460274864"/>
    <d v="2016-04-10T07:54:24"/>
    <n v="1457686464"/>
    <x v="1068"/>
    <x v="2"/>
    <b v="0"/>
    <n v="4"/>
    <b v="0"/>
    <s v="games/video games"/>
    <n v="0.15"/>
    <n v="11.25"/>
    <x v="6"/>
    <s v="video games"/>
  </r>
  <r>
    <x v="2"/>
    <s v="US"/>
    <s v="USD"/>
    <n v="1385447459"/>
    <d v="2013-11-26T06:30:59"/>
    <n v="1382679059"/>
    <x v="1069"/>
    <x v="4"/>
    <b v="0"/>
    <n v="21"/>
    <b v="0"/>
    <s v="games/video games"/>
    <n v="38.636363636363633"/>
    <n v="40.476190476190474"/>
    <x v="6"/>
    <s v="video games"/>
  </r>
  <r>
    <x v="2"/>
    <s v="US"/>
    <s v="USD"/>
    <n v="1349050622"/>
    <d v="2012-10-01T00:17:02"/>
    <n v="1347322622"/>
    <x v="1070"/>
    <x v="5"/>
    <b v="0"/>
    <n v="2"/>
    <b v="0"/>
    <s v="games/video games"/>
    <n v="0.70000000000000007"/>
    <n v="35"/>
    <x v="6"/>
    <s v="video games"/>
  </r>
  <r>
    <x v="2"/>
    <s v="NO"/>
    <s v="NOK"/>
    <n v="1447787093"/>
    <d v="2015-11-17T19:04:53"/>
    <n v="1445191493"/>
    <x v="1071"/>
    <x v="0"/>
    <b v="0"/>
    <n v="0"/>
    <b v="0"/>
    <s v="games/video games"/>
    <n v="0"/>
    <e v="#DIV/0!"/>
    <x v="6"/>
    <s v="video games"/>
  </r>
  <r>
    <x v="2"/>
    <s v="US"/>
    <s v="USD"/>
    <n v="1391630297"/>
    <d v="2014-02-05T19:58:17"/>
    <n v="1389038297"/>
    <x v="1072"/>
    <x v="3"/>
    <b v="0"/>
    <n v="4"/>
    <b v="0"/>
    <s v="games/video games"/>
    <n v="6.8000000000000005E-2"/>
    <n v="12.75"/>
    <x v="6"/>
    <s v="video games"/>
  </r>
  <r>
    <x v="2"/>
    <s v="US"/>
    <s v="USD"/>
    <n v="1318806541"/>
    <d v="2011-10-16T23:09:01"/>
    <n v="1316214541"/>
    <x v="1073"/>
    <x v="6"/>
    <b v="0"/>
    <n v="1"/>
    <b v="0"/>
    <s v="games/video games"/>
    <n v="1.3333333333333335"/>
    <n v="10"/>
    <x v="6"/>
    <s v="video games"/>
  </r>
  <r>
    <x v="2"/>
    <s v="US"/>
    <s v="USD"/>
    <n v="1388808545"/>
    <d v="2014-01-04T04:09:05"/>
    <n v="1386216545"/>
    <x v="1074"/>
    <x v="4"/>
    <b v="0"/>
    <n v="30"/>
    <b v="0"/>
    <s v="games/video games"/>
    <n v="6.3092592592592585"/>
    <n v="113.56666666666666"/>
    <x v="6"/>
    <s v="video games"/>
  </r>
  <r>
    <x v="2"/>
    <s v="US"/>
    <s v="USD"/>
    <n v="1336340516"/>
    <d v="2012-05-06T21:41:56"/>
    <n v="1333748516"/>
    <x v="1075"/>
    <x v="5"/>
    <b v="0"/>
    <n v="3"/>
    <b v="0"/>
    <s v="games/video games"/>
    <n v="4.5"/>
    <n v="15"/>
    <x v="6"/>
    <s v="video games"/>
  </r>
  <r>
    <x v="2"/>
    <s v="US"/>
    <s v="USD"/>
    <n v="1410426250"/>
    <d v="2014-09-11T09:04:10"/>
    <n v="1405674250"/>
    <x v="1076"/>
    <x v="3"/>
    <b v="0"/>
    <n v="975"/>
    <b v="0"/>
    <s v="games/video games"/>
    <n v="62.765333333333331"/>
    <n v="48.281025641025643"/>
    <x v="6"/>
    <s v="video games"/>
  </r>
  <r>
    <x v="2"/>
    <s v="US"/>
    <s v="USD"/>
    <n v="1452744011"/>
    <d v="2016-01-14T04:00:11"/>
    <n v="1450152011"/>
    <x v="1077"/>
    <x v="0"/>
    <b v="0"/>
    <n v="167"/>
    <b v="0"/>
    <s v="games/video games"/>
    <n v="29.376000000000001"/>
    <n v="43.976047904191617"/>
    <x v="6"/>
    <s v="video games"/>
  </r>
  <r>
    <x v="2"/>
    <s v="US"/>
    <s v="USD"/>
    <n v="1311309721"/>
    <d v="2011-07-22T04:42:01"/>
    <n v="1307421721"/>
    <x v="1078"/>
    <x v="6"/>
    <b v="0"/>
    <n v="5"/>
    <b v="0"/>
    <s v="games/video games"/>
    <n v="7.5"/>
    <n v="9"/>
    <x v="6"/>
    <s v="video games"/>
  </r>
  <r>
    <x v="2"/>
    <s v="DE"/>
    <s v="EUR"/>
    <n v="1463232936"/>
    <d v="2016-05-14T13:35:36"/>
    <n v="1461072936"/>
    <x v="1079"/>
    <x v="2"/>
    <b v="0"/>
    <n v="18"/>
    <b v="0"/>
    <s v="games/video games"/>
    <n v="2.6076923076923078"/>
    <n v="37.666666666666664"/>
    <x v="6"/>
    <s v="video games"/>
  </r>
  <r>
    <x v="2"/>
    <s v="US"/>
    <s v="USD"/>
    <n v="1399778333"/>
    <d v="2014-05-11T03:18:53"/>
    <n v="1397186333"/>
    <x v="1080"/>
    <x v="3"/>
    <b v="0"/>
    <n v="98"/>
    <b v="0"/>
    <s v="games/video games"/>
    <n v="9.1050000000000004"/>
    <n v="18.581632653061224"/>
    <x v="6"/>
    <s v="video games"/>
  </r>
  <r>
    <x v="2"/>
    <s v="US"/>
    <s v="USD"/>
    <n v="1422483292"/>
    <d v="2015-01-28T22:14:52"/>
    <n v="1419891292"/>
    <x v="1081"/>
    <x v="3"/>
    <b v="0"/>
    <n v="4"/>
    <b v="0"/>
    <s v="games/video games"/>
    <n v="1.7647058823529412E-2"/>
    <n v="3"/>
    <x v="6"/>
    <s v="video games"/>
  </r>
  <r>
    <x v="2"/>
    <s v="US"/>
    <s v="USD"/>
    <n v="1344635088"/>
    <d v="2012-08-10T21:44:48"/>
    <n v="1342043088"/>
    <x v="1082"/>
    <x v="5"/>
    <b v="0"/>
    <n v="3"/>
    <b v="0"/>
    <s v="games/video games"/>
    <n v="0.55999999999999994"/>
    <n v="18.666666666666668"/>
    <x v="6"/>
    <s v="video games"/>
  </r>
  <r>
    <x v="2"/>
    <s v="CA"/>
    <s v="CAD"/>
    <n v="1406994583"/>
    <d v="2014-08-02T15:49:43"/>
    <n v="1401810583"/>
    <x v="1083"/>
    <x v="3"/>
    <b v="0"/>
    <n v="1"/>
    <b v="0"/>
    <s v="games/video games"/>
    <n v="0.82000000000000006"/>
    <n v="410"/>
    <x v="6"/>
    <s v="video games"/>
  </r>
  <r>
    <x v="2"/>
    <s v="US"/>
    <s v="USD"/>
    <n v="1407534804"/>
    <d v="2014-08-08T21:53:24"/>
    <n v="1404942804"/>
    <x v="1084"/>
    <x v="3"/>
    <b v="0"/>
    <n v="0"/>
    <b v="0"/>
    <s v="games/video games"/>
    <n v="0"/>
    <e v="#DIV/0!"/>
    <x v="6"/>
    <s v="video games"/>
  </r>
  <r>
    <x v="2"/>
    <s v="CA"/>
    <s v="CAD"/>
    <n v="1457967975"/>
    <d v="2016-03-14T15:06:15"/>
    <n v="1455379575"/>
    <x v="1085"/>
    <x v="2"/>
    <b v="0"/>
    <n v="9"/>
    <b v="0"/>
    <s v="games/video games"/>
    <n v="3.42"/>
    <n v="114"/>
    <x v="6"/>
    <s v="video games"/>
  </r>
  <r>
    <x v="2"/>
    <s v="US"/>
    <s v="USD"/>
    <n v="1408913291"/>
    <d v="2014-08-24T20:48:11"/>
    <n v="1406321291"/>
    <x v="1086"/>
    <x v="3"/>
    <b v="0"/>
    <n v="2"/>
    <b v="0"/>
    <s v="games/video games"/>
    <n v="8.3333333333333343E-2"/>
    <n v="7.5"/>
    <x v="6"/>
    <s v="video games"/>
  </r>
  <r>
    <x v="2"/>
    <s v="US"/>
    <s v="USD"/>
    <n v="1402852087"/>
    <d v="2014-06-15T17:08:07"/>
    <n v="1400260087"/>
    <x v="1087"/>
    <x v="3"/>
    <b v="0"/>
    <n v="0"/>
    <b v="0"/>
    <s v="games/video games"/>
    <n v="0"/>
    <e v="#DIV/0!"/>
    <x v="6"/>
    <s v="video games"/>
  </r>
  <r>
    <x v="2"/>
    <s v="US"/>
    <s v="USD"/>
    <n v="1398366667"/>
    <d v="2014-04-24T19:11:07"/>
    <n v="1395774667"/>
    <x v="1088"/>
    <x v="3"/>
    <b v="0"/>
    <n v="147"/>
    <b v="0"/>
    <s v="games/video games"/>
    <n v="14.182977777777777"/>
    <n v="43.41727891156463"/>
    <x v="6"/>
    <s v="video games"/>
  </r>
  <r>
    <x v="2"/>
    <s v="FR"/>
    <s v="EUR"/>
    <n v="1435293175"/>
    <d v="2015-06-26T04:32:55"/>
    <n v="1432701175"/>
    <x v="1089"/>
    <x v="0"/>
    <b v="0"/>
    <n v="49"/>
    <b v="0"/>
    <s v="games/video games"/>
    <n v="7.8266666666666662"/>
    <n v="23.959183673469386"/>
    <x v="6"/>
    <s v="video games"/>
  </r>
  <r>
    <x v="2"/>
    <s v="AU"/>
    <s v="AUD"/>
    <n v="1432873653"/>
    <d v="2015-05-29T04:27:33"/>
    <n v="1430281653"/>
    <x v="1090"/>
    <x v="0"/>
    <b v="0"/>
    <n v="1"/>
    <b v="0"/>
    <s v="games/video games"/>
    <n v="3.8464497269020695E-2"/>
    <n v="5"/>
    <x v="6"/>
    <s v="video games"/>
  </r>
  <r>
    <x v="2"/>
    <s v="GB"/>
    <s v="GBP"/>
    <n v="1460313672"/>
    <d v="2016-04-10T18:41:12"/>
    <n v="1457725272"/>
    <x v="1091"/>
    <x v="2"/>
    <b v="0"/>
    <n v="2"/>
    <b v="0"/>
    <s v="games/video games"/>
    <n v="12.5"/>
    <n v="12.5"/>
    <x v="6"/>
    <s v="video games"/>
  </r>
  <r>
    <x v="2"/>
    <s v="US"/>
    <s v="USD"/>
    <n v="1357432638"/>
    <d v="2013-01-06T00:37:18"/>
    <n v="1354840638"/>
    <x v="1092"/>
    <x v="5"/>
    <b v="0"/>
    <n v="7"/>
    <b v="0"/>
    <s v="games/video games"/>
    <n v="1.05"/>
    <n v="3"/>
    <x v="6"/>
    <s v="video games"/>
  </r>
  <r>
    <x v="2"/>
    <s v="CA"/>
    <s v="CAD"/>
    <n v="1455232937"/>
    <d v="2016-02-11T23:22:17"/>
    <n v="1453936937"/>
    <x v="1093"/>
    <x v="2"/>
    <b v="0"/>
    <n v="4"/>
    <b v="0"/>
    <s v="games/video games"/>
    <n v="14.083333333333334"/>
    <n v="10.5625"/>
    <x v="6"/>
    <s v="video games"/>
  </r>
  <r>
    <x v="2"/>
    <s v="US"/>
    <s v="USD"/>
    <n v="1318180033"/>
    <d v="2011-10-09T17:07:13"/>
    <n v="1315588033"/>
    <x v="1094"/>
    <x v="6"/>
    <b v="0"/>
    <n v="27"/>
    <b v="0"/>
    <s v="games/video games"/>
    <n v="18.300055555555556"/>
    <n v="122.00037037037038"/>
    <x v="6"/>
    <s v="video games"/>
  </r>
  <r>
    <x v="2"/>
    <s v="US"/>
    <s v="USD"/>
    <n v="1377867220"/>
    <d v="2013-08-30T12:53:40"/>
    <n v="1375275220"/>
    <x v="1095"/>
    <x v="4"/>
    <b v="0"/>
    <n v="94"/>
    <b v="0"/>
    <s v="games/video games"/>
    <n v="5.0347999999999997"/>
    <n v="267.80851063829789"/>
    <x v="6"/>
    <s v="video games"/>
  </r>
  <r>
    <x v="2"/>
    <s v="US"/>
    <s v="USD"/>
    <n v="1412393400"/>
    <d v="2014-10-04T03:30:00"/>
    <n v="1409747154"/>
    <x v="1096"/>
    <x v="3"/>
    <b v="0"/>
    <n v="29"/>
    <b v="0"/>
    <s v="games/video games"/>
    <n v="17.933333333333334"/>
    <n v="74.206896551724142"/>
    <x v="6"/>
    <s v="video games"/>
  </r>
  <r>
    <x v="2"/>
    <s v="US"/>
    <s v="USD"/>
    <n v="1393786877"/>
    <d v="2014-03-02T19:01:17"/>
    <n v="1390330877"/>
    <x v="1097"/>
    <x v="3"/>
    <b v="0"/>
    <n v="7"/>
    <b v="0"/>
    <s v="games/video games"/>
    <n v="4.7E-2"/>
    <n v="6.7142857142857144"/>
    <x v="6"/>
    <s v="video games"/>
  </r>
  <r>
    <x v="2"/>
    <s v="US"/>
    <s v="USD"/>
    <n v="1397413095"/>
    <d v="2014-04-13T18:18:15"/>
    <n v="1394821095"/>
    <x v="1098"/>
    <x v="3"/>
    <b v="0"/>
    <n v="22"/>
    <b v="0"/>
    <s v="games/video games"/>
    <n v="7.2120000000000006"/>
    <n v="81.954545454545453"/>
    <x v="6"/>
    <s v="video games"/>
  </r>
  <r>
    <x v="2"/>
    <s v="GB"/>
    <s v="GBP"/>
    <n v="1431547468"/>
    <d v="2015-05-13T20:04:28"/>
    <n v="1428955468"/>
    <x v="1099"/>
    <x v="0"/>
    <b v="0"/>
    <n v="1"/>
    <b v="0"/>
    <s v="games/video games"/>
    <n v="0.5"/>
    <n v="25"/>
    <x v="6"/>
    <s v="video games"/>
  </r>
  <r>
    <x v="2"/>
    <s v="DE"/>
    <s v="EUR"/>
    <n v="1455417571"/>
    <d v="2016-02-14T02:39:31"/>
    <n v="1452825571"/>
    <x v="1100"/>
    <x v="2"/>
    <b v="0"/>
    <n v="10"/>
    <b v="0"/>
    <s v="games/video games"/>
    <n v="2.5"/>
    <n v="10"/>
    <x v="6"/>
    <s v="video games"/>
  </r>
  <r>
    <x v="2"/>
    <s v="US"/>
    <s v="USD"/>
    <n v="1468519920"/>
    <d v="2016-07-14T18:12:00"/>
    <n v="1466188338"/>
    <x v="1101"/>
    <x v="2"/>
    <b v="0"/>
    <n v="6"/>
    <b v="0"/>
    <s v="games/video games"/>
    <n v="4.1000000000000002E-2"/>
    <n v="6.833333333333333"/>
    <x v="6"/>
    <s v="video games"/>
  </r>
  <r>
    <x v="2"/>
    <s v="US"/>
    <s v="USD"/>
    <n v="1386568740"/>
    <d v="2013-12-09T05:59:00"/>
    <n v="1383095125"/>
    <x v="1102"/>
    <x v="4"/>
    <b v="0"/>
    <n v="24"/>
    <b v="0"/>
    <s v="games/video games"/>
    <n v="5.3125"/>
    <n v="17.708333333333332"/>
    <x v="6"/>
    <s v="video games"/>
  </r>
  <r>
    <x v="2"/>
    <s v="US"/>
    <s v="USD"/>
    <n v="1466227190"/>
    <d v="2016-06-18T05:19:50"/>
    <n v="1461043190"/>
    <x v="1103"/>
    <x v="2"/>
    <b v="0"/>
    <n v="15"/>
    <b v="0"/>
    <s v="games/video games"/>
    <n v="1.6199999999999999"/>
    <n v="16.2"/>
    <x v="6"/>
    <s v="video games"/>
  </r>
  <r>
    <x v="2"/>
    <s v="GB"/>
    <s v="GBP"/>
    <n v="1402480221"/>
    <d v="2014-06-11T09:50:21"/>
    <n v="1399888221"/>
    <x v="1104"/>
    <x v="3"/>
    <b v="0"/>
    <n v="37"/>
    <b v="0"/>
    <s v="games/video games"/>
    <n v="4.9516666666666671"/>
    <n v="80.297297297297291"/>
    <x v="6"/>
    <s v="video games"/>
  </r>
  <r>
    <x v="2"/>
    <s v="US"/>
    <s v="USD"/>
    <n v="1395627327"/>
    <d v="2014-03-24T02:15:27"/>
    <n v="1393038927"/>
    <x v="1105"/>
    <x v="3"/>
    <b v="0"/>
    <n v="20"/>
    <b v="0"/>
    <s v="games/video games"/>
    <n v="0.159"/>
    <n v="71.55"/>
    <x v="6"/>
    <s v="video games"/>
  </r>
  <r>
    <x v="2"/>
    <s v="US"/>
    <s v="USD"/>
    <n v="1333557975"/>
    <d v="2012-04-04T16:46:15"/>
    <n v="1330969575"/>
    <x v="1106"/>
    <x v="5"/>
    <b v="0"/>
    <n v="7"/>
    <b v="0"/>
    <s v="games/video games"/>
    <n v="41.25"/>
    <n v="23.571428571428573"/>
    <x v="6"/>
    <s v="video games"/>
  </r>
  <r>
    <x v="2"/>
    <s v="US"/>
    <s v="USD"/>
    <n v="1406148024"/>
    <d v="2014-07-23T20:40:24"/>
    <n v="1403556024"/>
    <x v="1107"/>
    <x v="3"/>
    <b v="0"/>
    <n v="0"/>
    <b v="0"/>
    <s v="games/video games"/>
    <n v="0"/>
    <e v="#DIV/0!"/>
    <x v="6"/>
    <s v="video games"/>
  </r>
  <r>
    <x v="2"/>
    <s v="US"/>
    <s v="USD"/>
    <n v="1334326635"/>
    <d v="2012-04-13T14:17:15"/>
    <n v="1329146235"/>
    <x v="1108"/>
    <x v="5"/>
    <b v="0"/>
    <n v="21"/>
    <b v="0"/>
    <s v="games/video games"/>
    <n v="2.93"/>
    <n v="34.88095238095238"/>
    <x v="6"/>
    <s v="video games"/>
  </r>
  <r>
    <x v="2"/>
    <s v="US"/>
    <s v="USD"/>
    <n v="1479495790"/>
    <d v="2016-11-18T19:03:10"/>
    <n v="1476900190"/>
    <x v="1109"/>
    <x v="2"/>
    <b v="0"/>
    <n v="3"/>
    <b v="0"/>
    <s v="games/video games"/>
    <n v="0.44999999999999996"/>
    <n v="15"/>
    <x v="6"/>
    <s v="video games"/>
  </r>
  <r>
    <x v="2"/>
    <s v="US"/>
    <s v="USD"/>
    <n v="1354919022"/>
    <d v="2012-12-07T22:23:42"/>
    <n v="1352327022"/>
    <x v="1110"/>
    <x v="5"/>
    <b v="0"/>
    <n v="11"/>
    <b v="0"/>
    <s v="games/video games"/>
    <n v="0.51"/>
    <n v="23.181818181818183"/>
    <x v="6"/>
    <s v="video games"/>
  </r>
  <r>
    <x v="2"/>
    <s v="US"/>
    <s v="USD"/>
    <n v="1452228790"/>
    <d v="2016-01-08T04:53:10"/>
    <n v="1449636790"/>
    <x v="1111"/>
    <x v="0"/>
    <b v="0"/>
    <n v="1"/>
    <b v="0"/>
    <s v="games/video games"/>
    <n v="0.04"/>
    <n v="1"/>
    <x v="6"/>
    <s v="video games"/>
  </r>
  <r>
    <x v="2"/>
    <s v="US"/>
    <s v="USD"/>
    <n v="1421656200"/>
    <d v="2015-01-19T08:30:00"/>
    <n v="1416507211"/>
    <x v="1112"/>
    <x v="3"/>
    <b v="0"/>
    <n v="312"/>
    <b v="0"/>
    <s v="games/video games"/>
    <n v="35.537409090909087"/>
    <n v="100.23371794871794"/>
    <x v="6"/>
    <s v="video games"/>
  </r>
  <r>
    <x v="2"/>
    <s v="GB"/>
    <s v="GBP"/>
    <n v="1408058820"/>
    <d v="2014-08-14T23:27:00"/>
    <n v="1405466820"/>
    <x v="1113"/>
    <x v="3"/>
    <b v="0"/>
    <n v="1"/>
    <b v="0"/>
    <s v="games/video games"/>
    <n v="0.5"/>
    <n v="5"/>
    <x v="6"/>
    <s v="video games"/>
  </r>
  <r>
    <x v="2"/>
    <s v="GB"/>
    <s v="GBP"/>
    <n v="1381306687"/>
    <d v="2013-10-09T08:18:07"/>
    <n v="1378714687"/>
    <x v="1114"/>
    <x v="4"/>
    <b v="0"/>
    <n v="3"/>
    <b v="0"/>
    <s v="games/video games"/>
    <n v="0.16666666666666669"/>
    <n v="3.3333333333333335"/>
    <x v="6"/>
    <s v="video games"/>
  </r>
  <r>
    <x v="2"/>
    <s v="US"/>
    <s v="USD"/>
    <n v="1459352495"/>
    <d v="2016-03-30T15:41:35"/>
    <n v="1456764095"/>
    <x v="1115"/>
    <x v="2"/>
    <b v="0"/>
    <n v="4"/>
    <b v="0"/>
    <s v="games/video games"/>
    <n v="0.13250000000000001"/>
    <n v="13.25"/>
    <x v="6"/>
    <s v="video games"/>
  </r>
  <r>
    <x v="2"/>
    <s v="US"/>
    <s v="USD"/>
    <n v="1339273208"/>
    <d v="2012-06-09T20:20:08"/>
    <n v="1334089208"/>
    <x v="1116"/>
    <x v="5"/>
    <b v="0"/>
    <n v="10"/>
    <b v="0"/>
    <s v="games/video games"/>
    <n v="3.5704000000000007E-2"/>
    <n v="17.852"/>
    <x v="6"/>
    <s v="video games"/>
  </r>
  <r>
    <x v="2"/>
    <s v="DE"/>
    <s v="EUR"/>
    <n v="1451053313"/>
    <d v="2015-12-25T14:21:53"/>
    <n v="1448461313"/>
    <x v="1117"/>
    <x v="0"/>
    <b v="0"/>
    <n v="8"/>
    <b v="0"/>
    <s v="games/video games"/>
    <n v="8.3000000000000007"/>
    <n v="10.375"/>
    <x v="6"/>
    <s v="video games"/>
  </r>
  <r>
    <x v="2"/>
    <s v="AU"/>
    <s v="AUD"/>
    <n v="1396666779"/>
    <d v="2014-04-05T02:59:39"/>
    <n v="1394078379"/>
    <x v="1118"/>
    <x v="3"/>
    <b v="0"/>
    <n v="3"/>
    <b v="0"/>
    <s v="games/video games"/>
    <n v="2.4222222222222221"/>
    <n v="36.333333333333336"/>
    <x v="6"/>
    <s v="video games"/>
  </r>
  <r>
    <x v="2"/>
    <s v="US"/>
    <s v="USD"/>
    <n v="1396810864"/>
    <d v="2014-04-06T19:01:04"/>
    <n v="1395687664"/>
    <x v="1119"/>
    <x v="3"/>
    <b v="0"/>
    <n v="1"/>
    <b v="0"/>
    <s v="games/video games"/>
    <n v="0.23809523809523811"/>
    <n v="5"/>
    <x v="6"/>
    <s v="video games"/>
  </r>
  <r>
    <x v="2"/>
    <s v="US"/>
    <s v="USD"/>
    <n v="1319835400"/>
    <d v="2011-10-28T20:56:40"/>
    <n v="1315947400"/>
    <x v="1120"/>
    <x v="6"/>
    <b v="0"/>
    <n v="0"/>
    <b v="0"/>
    <s v="games/video games"/>
    <n v="0"/>
    <e v="#DIV/0!"/>
    <x v="6"/>
    <s v="video games"/>
  </r>
  <r>
    <x v="2"/>
    <s v="US"/>
    <s v="USD"/>
    <n v="1457904316"/>
    <d v="2016-03-13T21:25:16"/>
    <n v="1455315916"/>
    <x v="1121"/>
    <x v="2"/>
    <b v="0"/>
    <n v="5"/>
    <b v="0"/>
    <s v="games/video games"/>
    <n v="1.1599999999999999E-2"/>
    <n v="5.8"/>
    <x v="6"/>
    <s v="video games"/>
  </r>
  <r>
    <x v="2"/>
    <s v="GB"/>
    <s v="GBP"/>
    <n v="1369932825"/>
    <d v="2013-05-30T16:53:45"/>
    <n v="1368723225"/>
    <x v="1122"/>
    <x v="4"/>
    <b v="0"/>
    <n v="0"/>
    <b v="0"/>
    <s v="games/video games"/>
    <n v="0"/>
    <e v="#DIV/0!"/>
    <x v="6"/>
    <s v="video games"/>
  </r>
  <r>
    <x v="2"/>
    <s v="US"/>
    <s v="USD"/>
    <n v="1397910848"/>
    <d v="2014-04-19T12:34:08"/>
    <n v="1395318848"/>
    <x v="1123"/>
    <x v="3"/>
    <b v="0"/>
    <n v="3"/>
    <b v="0"/>
    <s v="games/video games"/>
    <n v="0.22"/>
    <n v="3.6666666666666665"/>
    <x v="6"/>
    <s v="video games"/>
  </r>
  <r>
    <x v="2"/>
    <s v="US"/>
    <s v="USD"/>
    <n v="1430409651"/>
    <d v="2015-04-30T16:00:51"/>
    <n v="1427817651"/>
    <x v="1124"/>
    <x v="0"/>
    <b v="0"/>
    <n v="7"/>
    <b v="0"/>
    <s v="games/mobile games"/>
    <n v="0.47222222222222221"/>
    <n v="60.714285714285715"/>
    <x v="6"/>
    <s v="mobile games"/>
  </r>
  <r>
    <x v="2"/>
    <s v="GB"/>
    <s v="GBP"/>
    <n v="1443193130"/>
    <d v="2015-09-25T14:58:50"/>
    <n v="1438009130"/>
    <x v="1125"/>
    <x v="0"/>
    <b v="0"/>
    <n v="0"/>
    <b v="0"/>
    <s v="games/mobile games"/>
    <n v="0"/>
    <e v="#DIV/0!"/>
    <x v="6"/>
    <s v="mobile games"/>
  </r>
  <r>
    <x v="2"/>
    <s v="US"/>
    <s v="USD"/>
    <n v="1468482694"/>
    <d v="2016-07-14T07:51:34"/>
    <n v="1465890694"/>
    <x v="1126"/>
    <x v="2"/>
    <b v="0"/>
    <n v="2"/>
    <b v="0"/>
    <s v="games/mobile games"/>
    <n v="0.5"/>
    <n v="5"/>
    <x v="6"/>
    <s v="mobile games"/>
  </r>
  <r>
    <x v="2"/>
    <s v="US"/>
    <s v="USD"/>
    <n v="1416000600"/>
    <d v="2014-11-14T21:30:00"/>
    <n v="1413318600"/>
    <x v="1127"/>
    <x v="3"/>
    <b v="0"/>
    <n v="23"/>
    <b v="0"/>
    <s v="games/mobile games"/>
    <n v="1.6714285714285713"/>
    <n v="25.434782608695652"/>
    <x v="6"/>
    <s v="mobile games"/>
  </r>
  <r>
    <x v="2"/>
    <s v="GB"/>
    <s v="GBP"/>
    <n v="1407425717"/>
    <d v="2014-08-07T15:35:17"/>
    <n v="1404833717"/>
    <x v="1128"/>
    <x v="3"/>
    <b v="0"/>
    <n v="1"/>
    <b v="0"/>
    <s v="games/mobile games"/>
    <n v="0.1"/>
    <n v="1"/>
    <x v="6"/>
    <s v="mobile games"/>
  </r>
  <r>
    <x v="2"/>
    <s v="US"/>
    <s v="USD"/>
    <n v="1465107693"/>
    <d v="2016-06-05T06:21:33"/>
    <n v="1462515693"/>
    <x v="1129"/>
    <x v="2"/>
    <b v="0"/>
    <n v="2"/>
    <b v="0"/>
    <s v="games/mobile games"/>
    <n v="0.105"/>
    <n v="10.5"/>
    <x v="6"/>
    <s v="mobile games"/>
  </r>
  <r>
    <x v="2"/>
    <s v="US"/>
    <s v="USD"/>
    <n v="1416963300"/>
    <d v="2014-11-26T00:55:00"/>
    <n v="1411775700"/>
    <x v="1130"/>
    <x v="3"/>
    <b v="0"/>
    <n v="3"/>
    <b v="0"/>
    <s v="games/mobile games"/>
    <n v="0.22"/>
    <n v="3.6666666666666665"/>
    <x v="6"/>
    <s v="mobile games"/>
  </r>
  <r>
    <x v="2"/>
    <s v="AU"/>
    <s v="AUD"/>
    <n v="1450993668"/>
    <d v="2015-12-24T21:47:48"/>
    <n v="1448401668"/>
    <x v="1131"/>
    <x v="0"/>
    <b v="0"/>
    <n v="0"/>
    <b v="0"/>
    <s v="games/mobile games"/>
    <n v="0"/>
    <e v="#DIV/0!"/>
    <x v="6"/>
    <s v="mobile games"/>
  </r>
  <r>
    <x v="2"/>
    <s v="CA"/>
    <s v="CAD"/>
    <n v="1483238771"/>
    <d v="2017-01-01T02:46:11"/>
    <n v="1480646771"/>
    <x v="1132"/>
    <x v="2"/>
    <b v="0"/>
    <n v="13"/>
    <b v="0"/>
    <s v="games/mobile games"/>
    <n v="14.38"/>
    <n v="110.61538461538461"/>
    <x v="6"/>
    <s v="mobile games"/>
  </r>
  <r>
    <x v="2"/>
    <s v="GB"/>
    <s v="GBP"/>
    <n v="1406799981"/>
    <d v="2014-07-31T09:46:21"/>
    <n v="1404207981"/>
    <x v="1133"/>
    <x v="3"/>
    <b v="0"/>
    <n v="1"/>
    <b v="0"/>
    <s v="games/mobile games"/>
    <n v="0.66666666666666674"/>
    <n v="20"/>
    <x v="6"/>
    <s v="mobile games"/>
  </r>
  <r>
    <x v="2"/>
    <s v="AU"/>
    <s v="AUD"/>
    <n v="1417235580"/>
    <d v="2014-11-29T04:33:00"/>
    <n v="1416034228"/>
    <x v="1134"/>
    <x v="3"/>
    <b v="0"/>
    <n v="1"/>
    <b v="0"/>
    <s v="games/mobile games"/>
    <n v="4.0000000000000001E-3"/>
    <n v="1"/>
    <x v="6"/>
    <s v="mobile games"/>
  </r>
  <r>
    <x v="2"/>
    <s v="DE"/>
    <s v="EUR"/>
    <n v="1470527094"/>
    <d v="2016-08-06T23:44:54"/>
    <n v="1467935094"/>
    <x v="1135"/>
    <x v="2"/>
    <b v="0"/>
    <n v="1"/>
    <b v="0"/>
    <s v="games/mobile games"/>
    <n v="5"/>
    <n v="50"/>
    <x v="6"/>
    <s v="mobile games"/>
  </r>
  <r>
    <x v="2"/>
    <s v="FR"/>
    <s v="EUR"/>
    <n v="1450541229"/>
    <d v="2015-12-19T16:07:09"/>
    <n v="1447949229"/>
    <x v="1136"/>
    <x v="0"/>
    <b v="0"/>
    <n v="6"/>
    <b v="0"/>
    <s v="games/mobile games"/>
    <n v="6.4439140811455857"/>
    <n v="45"/>
    <x v="6"/>
    <s v="mobile games"/>
  </r>
  <r>
    <x v="2"/>
    <s v="US"/>
    <s v="USD"/>
    <n v="1461440421"/>
    <d v="2016-04-23T19:40:21"/>
    <n v="1458848421"/>
    <x v="1137"/>
    <x v="2"/>
    <b v="0"/>
    <n v="39"/>
    <b v="0"/>
    <s v="games/mobile games"/>
    <n v="39.5"/>
    <n v="253.2051282051282"/>
    <x v="6"/>
    <s v="mobile games"/>
  </r>
  <r>
    <x v="2"/>
    <s v="US"/>
    <s v="USD"/>
    <n v="1485035131"/>
    <d v="2017-01-21T21:45:31"/>
    <n v="1483307131"/>
    <x v="1138"/>
    <x v="1"/>
    <b v="0"/>
    <n v="4"/>
    <b v="0"/>
    <s v="games/mobile games"/>
    <n v="0.35714285714285715"/>
    <n v="31.25"/>
    <x v="6"/>
    <s v="mobile games"/>
  </r>
  <r>
    <x v="2"/>
    <s v="US"/>
    <s v="USD"/>
    <n v="1420100426"/>
    <d v="2015-01-01T08:20:26"/>
    <n v="1417508426"/>
    <x v="1139"/>
    <x v="3"/>
    <b v="0"/>
    <n v="1"/>
    <b v="0"/>
    <s v="games/mobile games"/>
    <n v="6.25E-2"/>
    <n v="5"/>
    <x v="6"/>
    <s v="mobile games"/>
  </r>
  <r>
    <x v="2"/>
    <s v="GB"/>
    <s v="GBP"/>
    <n v="1438859121"/>
    <d v="2015-08-06T11:05:21"/>
    <n v="1436267121"/>
    <x v="1140"/>
    <x v="0"/>
    <b v="0"/>
    <n v="0"/>
    <b v="0"/>
    <s v="games/mobile games"/>
    <n v="0"/>
    <e v="#DIV/0!"/>
    <x v="6"/>
    <s v="mobile games"/>
  </r>
  <r>
    <x v="2"/>
    <s v="DE"/>
    <s v="EUR"/>
    <n v="1436460450"/>
    <d v="2015-07-09T16:47:30"/>
    <n v="1433868450"/>
    <x v="1141"/>
    <x v="0"/>
    <b v="0"/>
    <n v="0"/>
    <b v="0"/>
    <s v="games/mobile games"/>
    <n v="0"/>
    <e v="#DIV/0!"/>
    <x v="6"/>
    <s v="mobile games"/>
  </r>
  <r>
    <x v="2"/>
    <s v="US"/>
    <s v="USD"/>
    <n v="1424131727"/>
    <d v="2015-02-17T00:08:47"/>
    <n v="1421539727"/>
    <x v="1142"/>
    <x v="0"/>
    <b v="0"/>
    <n v="0"/>
    <b v="0"/>
    <s v="games/mobile games"/>
    <n v="0"/>
    <e v="#DIV/0!"/>
    <x v="6"/>
    <s v="mobile games"/>
  </r>
  <r>
    <x v="2"/>
    <s v="US"/>
    <s v="USD"/>
    <n v="1450327126"/>
    <d v="2015-12-17T04:38:46"/>
    <n v="1447735126"/>
    <x v="1143"/>
    <x v="0"/>
    <b v="0"/>
    <n v="8"/>
    <b v="0"/>
    <s v="games/mobile games"/>
    <n v="0.41333333333333333"/>
    <n v="23.25"/>
    <x v="6"/>
    <s v="mobile games"/>
  </r>
  <r>
    <x v="2"/>
    <s v="US"/>
    <s v="USD"/>
    <n v="1430281320"/>
    <d v="2015-04-29T04:22:00"/>
    <n v="1427689320"/>
    <x v="1144"/>
    <x v="0"/>
    <b v="0"/>
    <n v="0"/>
    <b v="0"/>
    <s v="food/food trucks"/>
    <n v="0"/>
    <e v="#DIV/0!"/>
    <x v="7"/>
    <s v="food trucks"/>
  </r>
  <r>
    <x v="2"/>
    <s v="US"/>
    <s v="USD"/>
    <n v="1412272592"/>
    <d v="2014-10-02T17:56:32"/>
    <n v="1407088592"/>
    <x v="1145"/>
    <x v="3"/>
    <b v="0"/>
    <n v="1"/>
    <b v="0"/>
    <s v="food/food trucks"/>
    <n v="0.125"/>
    <n v="100"/>
    <x v="7"/>
    <s v="food trucks"/>
  </r>
  <r>
    <x v="2"/>
    <s v="US"/>
    <s v="USD"/>
    <n v="1399071173"/>
    <d v="2014-05-02T22:52:53"/>
    <n v="1395787973"/>
    <x v="1146"/>
    <x v="3"/>
    <b v="0"/>
    <n v="12"/>
    <b v="0"/>
    <s v="food/food trucks"/>
    <n v="8.8333333333333339"/>
    <n v="44.166666666666664"/>
    <x v="7"/>
    <s v="food trucks"/>
  </r>
  <r>
    <x v="2"/>
    <s v="CA"/>
    <s v="CAD"/>
    <n v="1413760783"/>
    <d v="2014-10-19T23:19:43"/>
    <n v="1408576783"/>
    <x v="1147"/>
    <x v="3"/>
    <b v="0"/>
    <n v="0"/>
    <b v="0"/>
    <s v="food/food trucks"/>
    <n v="0"/>
    <e v="#DIV/0!"/>
    <x v="7"/>
    <s v="food trucks"/>
  </r>
  <r>
    <x v="2"/>
    <s v="US"/>
    <s v="USD"/>
    <n v="1480568781"/>
    <d v="2016-12-01T05:06:21"/>
    <n v="1477973181"/>
    <x v="1148"/>
    <x v="2"/>
    <b v="0"/>
    <n v="3"/>
    <b v="0"/>
    <s v="food/food trucks"/>
    <n v="0.48666666666666669"/>
    <n v="24.333333333333332"/>
    <x v="7"/>
    <s v="food trucks"/>
  </r>
  <r>
    <x v="2"/>
    <s v="US"/>
    <s v="USD"/>
    <n v="1466096566"/>
    <d v="2016-06-16T17:02:46"/>
    <n v="1463504566"/>
    <x v="1149"/>
    <x v="2"/>
    <b v="0"/>
    <n v="2"/>
    <b v="0"/>
    <s v="food/food trucks"/>
    <n v="0.15"/>
    <n v="37.5"/>
    <x v="7"/>
    <s v="food trucks"/>
  </r>
  <r>
    <x v="2"/>
    <s v="US"/>
    <s v="USD"/>
    <n v="1452293675"/>
    <d v="2016-01-08T22:54:35"/>
    <n v="1447109675"/>
    <x v="1150"/>
    <x v="0"/>
    <b v="0"/>
    <n v="6"/>
    <b v="0"/>
    <s v="food/food trucks"/>
    <n v="10.08"/>
    <n v="42"/>
    <x v="7"/>
    <s v="food trucks"/>
  </r>
  <r>
    <x v="2"/>
    <s v="US"/>
    <s v="USD"/>
    <n v="1441592863"/>
    <d v="2015-09-07T02:27:43"/>
    <n v="1439000863"/>
    <x v="1151"/>
    <x v="0"/>
    <b v="0"/>
    <n v="0"/>
    <b v="0"/>
    <s v="food/food trucks"/>
    <n v="0"/>
    <e v="#DIV/0!"/>
    <x v="7"/>
    <s v="food trucks"/>
  </r>
  <r>
    <x v="2"/>
    <s v="US"/>
    <s v="USD"/>
    <n v="1431709312"/>
    <d v="2015-05-15T17:01:52"/>
    <n v="1429117312"/>
    <x v="1152"/>
    <x v="0"/>
    <b v="0"/>
    <n v="15"/>
    <b v="0"/>
    <s v="food/food trucks"/>
    <n v="5.6937500000000005"/>
    <n v="60.733333333333334"/>
    <x v="7"/>
    <s v="food trucks"/>
  </r>
  <r>
    <x v="2"/>
    <s v="US"/>
    <s v="USD"/>
    <n v="1434647305"/>
    <d v="2015-06-18T17:08:25"/>
    <n v="1432055305"/>
    <x v="1153"/>
    <x v="0"/>
    <b v="0"/>
    <n v="1"/>
    <b v="0"/>
    <s v="food/food trucks"/>
    <n v="0.625"/>
    <n v="50"/>
    <x v="7"/>
    <s v="food trucks"/>
  </r>
  <r>
    <x v="2"/>
    <s v="US"/>
    <s v="USD"/>
    <n v="1441507006"/>
    <d v="2015-09-06T02:36:46"/>
    <n v="1438915006"/>
    <x v="1154"/>
    <x v="0"/>
    <b v="0"/>
    <n v="3"/>
    <b v="0"/>
    <s v="food/food trucks"/>
    <n v="6.5"/>
    <n v="108.33333333333333"/>
    <x v="7"/>
    <s v="food trucks"/>
  </r>
  <r>
    <x v="2"/>
    <s v="US"/>
    <s v="USD"/>
    <n v="1408040408"/>
    <d v="2014-08-14T18:20:08"/>
    <n v="1405448408"/>
    <x v="1155"/>
    <x v="3"/>
    <b v="0"/>
    <n v="8"/>
    <b v="0"/>
    <s v="food/food trucks"/>
    <n v="0.752"/>
    <n v="23.5"/>
    <x v="7"/>
    <s v="food trucks"/>
  </r>
  <r>
    <x v="2"/>
    <s v="US"/>
    <s v="USD"/>
    <n v="1424742162"/>
    <d v="2015-02-24T01:42:42"/>
    <n v="1422150162"/>
    <x v="1156"/>
    <x v="0"/>
    <b v="0"/>
    <n v="0"/>
    <b v="0"/>
    <s v="food/food trucks"/>
    <n v="0"/>
    <e v="#DIV/0!"/>
    <x v="7"/>
    <s v="food trucks"/>
  </r>
  <r>
    <x v="2"/>
    <s v="US"/>
    <s v="USD"/>
    <n v="1417795480"/>
    <d v="2014-12-05T16:04:40"/>
    <n v="1412607880"/>
    <x v="1157"/>
    <x v="3"/>
    <b v="0"/>
    <n v="3"/>
    <b v="0"/>
    <s v="food/food trucks"/>
    <n v="1.51"/>
    <n v="50.333333333333336"/>
    <x v="7"/>
    <s v="food trucks"/>
  </r>
  <r>
    <x v="2"/>
    <s v="US"/>
    <s v="USD"/>
    <n v="1418091128"/>
    <d v="2014-12-09T02:12:08"/>
    <n v="1415499128"/>
    <x v="1158"/>
    <x v="3"/>
    <b v="0"/>
    <n v="3"/>
    <b v="0"/>
    <s v="food/food trucks"/>
    <n v="0.46666666666666673"/>
    <n v="11.666666666666666"/>
    <x v="7"/>
    <s v="food trucks"/>
  </r>
  <r>
    <x v="2"/>
    <s v="US"/>
    <s v="USD"/>
    <n v="1435679100"/>
    <d v="2015-06-30T15:45:00"/>
    <n v="1433006765"/>
    <x v="1159"/>
    <x v="0"/>
    <b v="0"/>
    <n v="0"/>
    <b v="0"/>
    <s v="food/food trucks"/>
    <n v="0"/>
    <e v="#DIV/0!"/>
    <x v="7"/>
    <s v="food trucks"/>
  </r>
  <r>
    <x v="2"/>
    <s v="US"/>
    <s v="USD"/>
    <n v="1427510586"/>
    <d v="2015-03-28T02:43:06"/>
    <n v="1424922186"/>
    <x v="1160"/>
    <x v="0"/>
    <b v="0"/>
    <n v="19"/>
    <b v="0"/>
    <s v="food/food trucks"/>
    <n v="3.85"/>
    <n v="60.789473684210527"/>
    <x v="7"/>
    <s v="food trucks"/>
  </r>
  <r>
    <x v="2"/>
    <s v="US"/>
    <s v="USD"/>
    <n v="1432047989"/>
    <d v="2015-05-19T15:06:29"/>
    <n v="1430233589"/>
    <x v="1161"/>
    <x v="0"/>
    <b v="0"/>
    <n v="0"/>
    <b v="0"/>
    <s v="food/food trucks"/>
    <n v="0"/>
    <e v="#DIV/0!"/>
    <x v="7"/>
    <s v="food trucks"/>
  </r>
  <r>
    <x v="2"/>
    <s v="US"/>
    <s v="USD"/>
    <n v="1411662264"/>
    <d v="2014-09-25T16:24:24"/>
    <n v="1408983864"/>
    <x v="1162"/>
    <x v="3"/>
    <b v="0"/>
    <n v="2"/>
    <b v="0"/>
    <s v="food/food trucks"/>
    <n v="5.8333333333333341E-2"/>
    <n v="17.5"/>
    <x v="7"/>
    <s v="food trucks"/>
  </r>
  <r>
    <x v="2"/>
    <s v="US"/>
    <s v="USD"/>
    <n v="1407604920"/>
    <d v="2014-08-09T17:22:00"/>
    <n v="1405012920"/>
    <x v="1163"/>
    <x v="3"/>
    <b v="0"/>
    <n v="0"/>
    <b v="0"/>
    <s v="food/food trucks"/>
    <n v="0"/>
    <e v="#DIV/0!"/>
    <x v="7"/>
    <s v="food trucks"/>
  </r>
  <r>
    <x v="2"/>
    <s v="US"/>
    <s v="USD"/>
    <n v="1466270582"/>
    <d v="2016-06-18T17:23:02"/>
    <n v="1463678582"/>
    <x v="1164"/>
    <x v="2"/>
    <b v="0"/>
    <n v="0"/>
    <b v="0"/>
    <s v="food/food trucks"/>
    <n v="0"/>
    <e v="#DIV/0!"/>
    <x v="7"/>
    <s v="food trucks"/>
  </r>
  <r>
    <x v="2"/>
    <s v="US"/>
    <s v="USD"/>
    <n v="1404623330"/>
    <d v="2014-07-06T05:08:50"/>
    <n v="1401685730"/>
    <x v="1165"/>
    <x v="3"/>
    <b v="0"/>
    <n v="25"/>
    <b v="0"/>
    <s v="food/food trucks"/>
    <n v="20.705000000000002"/>
    <n v="82.82"/>
    <x v="7"/>
    <s v="food trucks"/>
  </r>
  <r>
    <x v="2"/>
    <s v="US"/>
    <s v="USD"/>
    <n v="1435291200"/>
    <d v="2015-06-26T04:00:00"/>
    <n v="1432640342"/>
    <x v="1166"/>
    <x v="0"/>
    <b v="0"/>
    <n v="8"/>
    <b v="0"/>
    <s v="food/food trucks"/>
    <n v="19.139999999999997"/>
    <n v="358.875"/>
    <x v="7"/>
    <s v="food trucks"/>
  </r>
  <r>
    <x v="2"/>
    <s v="US"/>
    <s v="USD"/>
    <n v="1410543495"/>
    <d v="2014-09-12T17:38:15"/>
    <n v="1407865095"/>
    <x v="1167"/>
    <x v="3"/>
    <b v="0"/>
    <n v="16"/>
    <b v="0"/>
    <s v="food/food trucks"/>
    <n v="1.6316666666666666"/>
    <n v="61.1875"/>
    <x v="7"/>
    <s v="food trucks"/>
  </r>
  <r>
    <x v="2"/>
    <s v="US"/>
    <s v="USD"/>
    <n v="1474507065"/>
    <d v="2016-09-22T01:17:45"/>
    <n v="1471915065"/>
    <x v="1168"/>
    <x v="2"/>
    <b v="0"/>
    <n v="3"/>
    <b v="0"/>
    <s v="food/food trucks"/>
    <n v="5.6666666666666661"/>
    <n v="340"/>
    <x v="7"/>
    <s v="food trucks"/>
  </r>
  <r>
    <x v="2"/>
    <s v="US"/>
    <s v="USD"/>
    <n v="1424593763"/>
    <d v="2015-02-22T08:29:23"/>
    <n v="1422001763"/>
    <x v="1169"/>
    <x v="0"/>
    <b v="0"/>
    <n v="3"/>
    <b v="0"/>
    <s v="food/food trucks"/>
    <n v="0.16999999999999998"/>
    <n v="5.666666666666667"/>
    <x v="7"/>
    <s v="food trucks"/>
  </r>
  <r>
    <x v="2"/>
    <s v="GB"/>
    <s v="GBP"/>
    <n v="1433021171"/>
    <d v="2015-05-30T21:26:11"/>
    <n v="1430429171"/>
    <x v="1170"/>
    <x v="0"/>
    <b v="0"/>
    <n v="2"/>
    <b v="0"/>
    <s v="food/food trucks"/>
    <n v="0.4"/>
    <n v="50"/>
    <x v="7"/>
    <s v="food trucks"/>
  </r>
  <r>
    <x v="2"/>
    <s v="US"/>
    <s v="USD"/>
    <n v="1415909927"/>
    <d v="2014-11-13T20:18:47"/>
    <n v="1414351127"/>
    <x v="1171"/>
    <x v="3"/>
    <b v="0"/>
    <n v="1"/>
    <b v="0"/>
    <s v="food/food trucks"/>
    <n v="0.1"/>
    <n v="25"/>
    <x v="7"/>
    <s v="food trucks"/>
  </r>
  <r>
    <x v="2"/>
    <s v="US"/>
    <s v="USD"/>
    <n v="1408551752"/>
    <d v="2014-08-20T16:22:32"/>
    <n v="1405959752"/>
    <x v="1172"/>
    <x v="3"/>
    <b v="0"/>
    <n v="0"/>
    <b v="0"/>
    <s v="food/food trucks"/>
    <n v="0"/>
    <e v="#DIV/0!"/>
    <x v="7"/>
    <s v="food trucks"/>
  </r>
  <r>
    <x v="2"/>
    <s v="US"/>
    <s v="USD"/>
    <n v="1438576057"/>
    <d v="2015-08-03T04:27:37"/>
    <n v="1435552057"/>
    <x v="1173"/>
    <x v="0"/>
    <b v="0"/>
    <n v="1"/>
    <b v="0"/>
    <s v="food/food trucks"/>
    <n v="2.4E-2"/>
    <n v="30"/>
    <x v="7"/>
    <s v="food trucks"/>
  </r>
  <r>
    <x v="2"/>
    <s v="US"/>
    <s v="USD"/>
    <n v="1462738327"/>
    <d v="2016-05-08T20:12:07"/>
    <n v="1460146327"/>
    <x v="1174"/>
    <x v="2"/>
    <b v="0"/>
    <n v="19"/>
    <b v="0"/>
    <s v="food/food trucks"/>
    <n v="5.9066666666666672"/>
    <n v="46.631578947368418"/>
    <x v="7"/>
    <s v="food trucks"/>
  </r>
  <r>
    <x v="2"/>
    <s v="US"/>
    <s v="USD"/>
    <n v="1436981339"/>
    <d v="2015-07-15T17:28:59"/>
    <n v="1434389339"/>
    <x v="1175"/>
    <x v="0"/>
    <b v="0"/>
    <n v="9"/>
    <b v="0"/>
    <s v="food/food trucks"/>
    <n v="2.9250000000000003"/>
    <n v="65"/>
    <x v="7"/>
    <s v="food trucks"/>
  </r>
  <r>
    <x v="2"/>
    <s v="AU"/>
    <s v="AUD"/>
    <n v="1488805200"/>
    <d v="2017-03-06T13:00:00"/>
    <n v="1484094498"/>
    <x v="1176"/>
    <x v="1"/>
    <b v="0"/>
    <n v="1"/>
    <b v="0"/>
    <s v="food/food trucks"/>
    <n v="5.7142857142857143E-3"/>
    <n v="10"/>
    <x v="7"/>
    <s v="food trucks"/>
  </r>
  <r>
    <x v="2"/>
    <s v="GB"/>
    <s v="GBP"/>
    <n v="1413388296"/>
    <d v="2014-10-15T15:51:36"/>
    <n v="1410796296"/>
    <x v="1177"/>
    <x v="3"/>
    <b v="0"/>
    <n v="0"/>
    <b v="0"/>
    <s v="food/food trucks"/>
    <n v="0"/>
    <e v="#DIV/0!"/>
    <x v="7"/>
    <s v="food trucks"/>
  </r>
  <r>
    <x v="2"/>
    <s v="US"/>
    <s v="USD"/>
    <n v="1408225452"/>
    <d v="2014-08-16T21:44:12"/>
    <n v="1405633452"/>
    <x v="1178"/>
    <x v="3"/>
    <b v="0"/>
    <n v="1"/>
    <b v="0"/>
    <s v="food/food trucks"/>
    <n v="6.6666666666666671E-3"/>
    <n v="5"/>
    <x v="7"/>
    <s v="food trucks"/>
  </r>
  <r>
    <x v="2"/>
    <s v="CA"/>
    <s v="CAD"/>
    <n v="1446052627"/>
    <d v="2015-10-28T17:17:07"/>
    <n v="1443460627"/>
    <x v="1179"/>
    <x v="0"/>
    <b v="0"/>
    <n v="5"/>
    <b v="0"/>
    <s v="food/food trucks"/>
    <n v="5.3333333333333339"/>
    <n v="640"/>
    <x v="7"/>
    <s v="food trucks"/>
  </r>
  <r>
    <x v="2"/>
    <s v="US"/>
    <s v="USD"/>
    <n v="1403983314"/>
    <d v="2014-06-28T19:21:54"/>
    <n v="1400786514"/>
    <x v="1180"/>
    <x v="3"/>
    <b v="0"/>
    <n v="85"/>
    <b v="0"/>
    <s v="food/food trucks"/>
    <n v="11.75"/>
    <n v="69.117647058823536"/>
    <x v="7"/>
    <s v="food trucks"/>
  </r>
  <r>
    <x v="2"/>
    <s v="US"/>
    <s v="USD"/>
    <n v="1425197321"/>
    <d v="2015-03-01T08:08:41"/>
    <n v="1422605321"/>
    <x v="1181"/>
    <x v="0"/>
    <b v="0"/>
    <n v="3"/>
    <b v="0"/>
    <s v="food/food trucks"/>
    <n v="8.0000000000000002E-3"/>
    <n v="1.3333333333333333"/>
    <x v="7"/>
    <s v="food trucks"/>
  </r>
  <r>
    <x v="2"/>
    <s v="US"/>
    <s v="USD"/>
    <n v="1484239320"/>
    <d v="2017-01-12T16:42:00"/>
    <n v="1482609088"/>
    <x v="1182"/>
    <x v="2"/>
    <b v="0"/>
    <n v="4"/>
    <b v="0"/>
    <s v="food/food trucks"/>
    <n v="4.2"/>
    <n v="10.5"/>
    <x v="7"/>
    <s v="food trucks"/>
  </r>
  <r>
    <x v="2"/>
    <s v="US"/>
    <s v="USD"/>
    <n v="1478059140"/>
    <d v="2016-11-02T03:59:00"/>
    <n v="1476391223"/>
    <x v="1183"/>
    <x v="2"/>
    <b v="0"/>
    <n v="3"/>
    <b v="0"/>
    <s v="food/food trucks"/>
    <n v="4"/>
    <n v="33.333333333333336"/>
    <x v="7"/>
    <s v="food trucks"/>
  </r>
  <r>
    <x v="0"/>
    <s v="GB"/>
    <s v="GBP"/>
    <n v="1486391011"/>
    <d v="2017-02-06T14:23:31"/>
    <n v="1483712611"/>
    <x v="1184"/>
    <x v="1"/>
    <b v="0"/>
    <n v="375"/>
    <b v="1"/>
    <s v="photography/photobooks"/>
    <n v="104.93636363636362"/>
    <n v="61.562666666666665"/>
    <x v="8"/>
    <s v="photobooks"/>
  </r>
  <r>
    <x v="0"/>
    <s v="US"/>
    <s v="USD"/>
    <n v="1433736000"/>
    <d v="2015-06-08T04:00:00"/>
    <n v="1430945149"/>
    <x v="1185"/>
    <x v="0"/>
    <b v="0"/>
    <n v="111"/>
    <b v="1"/>
    <s v="photography/photobooks"/>
    <n v="105.44"/>
    <n v="118.73873873873873"/>
    <x v="8"/>
    <s v="photobooks"/>
  </r>
  <r>
    <x v="0"/>
    <s v="GB"/>
    <s v="GBP"/>
    <n v="1433198520"/>
    <d v="2015-06-01T22:42:00"/>
    <n v="1430340195"/>
    <x v="1186"/>
    <x v="0"/>
    <b v="0"/>
    <n v="123"/>
    <b v="1"/>
    <s v="photography/photobooks"/>
    <n v="106.73333333333332"/>
    <n v="65.081300813008127"/>
    <x v="8"/>
    <s v="photobooks"/>
  </r>
  <r>
    <x v="0"/>
    <s v="US"/>
    <s v="USD"/>
    <n v="1431885600"/>
    <d v="2015-05-17T18:00:00"/>
    <n v="1429133323"/>
    <x v="1187"/>
    <x v="0"/>
    <b v="0"/>
    <n v="70"/>
    <b v="1"/>
    <s v="photography/photobooks"/>
    <n v="104.12571428571428"/>
    <n v="130.15714285714284"/>
    <x v="8"/>
    <s v="photobooks"/>
  </r>
  <r>
    <x v="0"/>
    <s v="CA"/>
    <s v="CAD"/>
    <n v="1482943740"/>
    <d v="2016-12-28T16:49:00"/>
    <n v="1481129340"/>
    <x v="1188"/>
    <x v="2"/>
    <b v="0"/>
    <n v="85"/>
    <b v="1"/>
    <s v="photography/photobooks"/>
    <n v="160.54999999999998"/>
    <n v="37.776470588235291"/>
    <x v="8"/>
    <s v="photobooks"/>
  </r>
  <r>
    <x v="0"/>
    <s v="US"/>
    <s v="USD"/>
    <n v="1467242995"/>
    <d v="2016-06-29T23:29:55"/>
    <n v="1465428595"/>
    <x v="1189"/>
    <x v="2"/>
    <b v="0"/>
    <n v="86"/>
    <b v="1"/>
    <s v="photography/photobooks"/>
    <n v="107.77777777777777"/>
    <n v="112.79069767441861"/>
    <x v="8"/>
    <s v="photobooks"/>
  </r>
  <r>
    <x v="0"/>
    <s v="US"/>
    <s v="USD"/>
    <n v="1409500725"/>
    <d v="2014-08-31T15:58:45"/>
    <n v="1406908725"/>
    <x v="1190"/>
    <x v="3"/>
    <b v="0"/>
    <n v="13"/>
    <b v="1"/>
    <s v="photography/photobooks"/>
    <n v="135"/>
    <n v="51.92307692307692"/>
    <x v="8"/>
    <s v="photobooks"/>
  </r>
  <r>
    <x v="0"/>
    <s v="US"/>
    <s v="USD"/>
    <n v="1458480560"/>
    <d v="2016-03-20T13:29:20"/>
    <n v="1455892160"/>
    <x v="1191"/>
    <x v="2"/>
    <b v="0"/>
    <n v="33"/>
    <b v="1"/>
    <s v="photography/photobooks"/>
    <n v="109.07407407407408"/>
    <n v="89.242424242424249"/>
    <x v="8"/>
    <s v="photobooks"/>
  </r>
  <r>
    <x v="0"/>
    <s v="GB"/>
    <s v="GBP"/>
    <n v="1486814978"/>
    <d v="2017-02-11T12:09:38"/>
    <n v="1484222978"/>
    <x v="1192"/>
    <x v="1"/>
    <b v="0"/>
    <n v="15"/>
    <b v="1"/>
    <s v="photography/photobooks"/>
    <n v="290"/>
    <n v="19.333333333333332"/>
    <x v="8"/>
    <s v="photobooks"/>
  </r>
  <r>
    <x v="0"/>
    <s v="US"/>
    <s v="USD"/>
    <n v="1460223453"/>
    <d v="2016-04-09T17:37:33"/>
    <n v="1455043053"/>
    <x v="1193"/>
    <x v="2"/>
    <b v="0"/>
    <n v="273"/>
    <b v="1"/>
    <s v="photography/photobooks"/>
    <n v="103.95714285714286"/>
    <n v="79.967032967032964"/>
    <x v="8"/>
    <s v="photobooks"/>
  </r>
  <r>
    <x v="0"/>
    <s v="IE"/>
    <s v="EUR"/>
    <n v="1428493379"/>
    <d v="2015-04-08T11:42:59"/>
    <n v="1425901379"/>
    <x v="1194"/>
    <x v="0"/>
    <b v="0"/>
    <n v="714"/>
    <b v="1"/>
    <s v="photography/photobooks"/>
    <n v="322.24"/>
    <n v="56.414565826330531"/>
    <x v="8"/>
    <s v="photobooks"/>
  </r>
  <r>
    <x v="0"/>
    <s v="IT"/>
    <s v="EUR"/>
    <n v="1450602000"/>
    <d v="2015-12-20T09:00:00"/>
    <n v="1445415653"/>
    <x v="1195"/>
    <x v="0"/>
    <b v="0"/>
    <n v="170"/>
    <b v="1"/>
    <s v="photography/photobooks"/>
    <n v="135"/>
    <n v="79.411764705882348"/>
    <x v="8"/>
    <s v="photobooks"/>
  </r>
  <r>
    <x v="0"/>
    <s v="GB"/>
    <s v="GBP"/>
    <n v="1450467539"/>
    <d v="2015-12-18T19:38:59"/>
    <n v="1447875539"/>
    <x v="1196"/>
    <x v="0"/>
    <b v="0"/>
    <n v="512"/>
    <b v="1"/>
    <s v="photography/photobooks"/>
    <n v="269.91034482758624"/>
    <n v="76.439453125"/>
    <x v="8"/>
    <s v="photobooks"/>
  </r>
  <r>
    <x v="0"/>
    <s v="US"/>
    <s v="USD"/>
    <n v="1465797540"/>
    <d v="2016-06-13T05:59:00"/>
    <n v="1463155034"/>
    <x v="1197"/>
    <x v="2"/>
    <b v="0"/>
    <n v="314"/>
    <b v="1"/>
    <s v="photography/photobooks"/>
    <n v="253.29333333333332"/>
    <n v="121"/>
    <x v="8"/>
    <s v="photobooks"/>
  </r>
  <r>
    <x v="0"/>
    <s v="US"/>
    <s v="USD"/>
    <n v="1451530800"/>
    <d v="2015-12-31T03:00:00"/>
    <n v="1448463086"/>
    <x v="1198"/>
    <x v="0"/>
    <b v="0"/>
    <n v="167"/>
    <b v="1"/>
    <s v="photography/photobooks"/>
    <n v="260.59999999999997"/>
    <n v="54.616766467065865"/>
    <x v="8"/>
    <s v="photobooks"/>
  </r>
  <r>
    <x v="0"/>
    <s v="GB"/>
    <s v="GBP"/>
    <n v="1436380200"/>
    <d v="2015-07-08T18:30:00"/>
    <n v="1433615400"/>
    <x v="1199"/>
    <x v="0"/>
    <b v="0"/>
    <n v="9"/>
    <b v="1"/>
    <s v="photography/photobooks"/>
    <n v="101.31677953348381"/>
    <n v="299.22222222222223"/>
    <x v="8"/>
    <s v="photobooks"/>
  </r>
  <r>
    <x v="0"/>
    <s v="US"/>
    <s v="USD"/>
    <n v="1429183656"/>
    <d v="2015-04-16T11:27:36"/>
    <n v="1427369256"/>
    <x v="1200"/>
    <x v="0"/>
    <b v="0"/>
    <n v="103"/>
    <b v="1"/>
    <s v="photography/photobooks"/>
    <n v="125.60416666666667"/>
    <n v="58.533980582524272"/>
    <x v="8"/>
    <s v="photobooks"/>
  </r>
  <r>
    <x v="0"/>
    <s v="GB"/>
    <s v="GBP"/>
    <n v="1468593246"/>
    <d v="2016-07-15T14:34:06"/>
    <n v="1466001246"/>
    <x v="1201"/>
    <x v="2"/>
    <b v="0"/>
    <n v="111"/>
    <b v="1"/>
    <s v="photography/photobooks"/>
    <n v="102.43783333333334"/>
    <n v="55.371801801801809"/>
    <x v="8"/>
    <s v="photobooks"/>
  </r>
  <r>
    <x v="0"/>
    <s v="AU"/>
    <s v="AUD"/>
    <n v="1435388154"/>
    <d v="2015-06-27T06:55:54"/>
    <n v="1432796154"/>
    <x v="1202"/>
    <x v="0"/>
    <b v="0"/>
    <n v="271"/>
    <b v="1"/>
    <s v="photography/photobooks"/>
    <n v="199.244"/>
    <n v="183.80442804428046"/>
    <x v="8"/>
    <s v="photobooks"/>
  </r>
  <r>
    <x v="0"/>
    <s v="US"/>
    <s v="USD"/>
    <n v="1433083527"/>
    <d v="2015-05-31T14:45:27"/>
    <n v="1430491527"/>
    <x v="1203"/>
    <x v="0"/>
    <b v="0"/>
    <n v="101"/>
    <b v="1"/>
    <s v="photography/photobooks"/>
    <n v="102.45398773006136"/>
    <n v="165.34653465346534"/>
    <x v="8"/>
    <s v="photobooks"/>
  </r>
  <r>
    <x v="0"/>
    <s v="US"/>
    <s v="USD"/>
    <n v="1449205200"/>
    <d v="2015-12-04T05:00:00"/>
    <n v="1445363833"/>
    <x v="1204"/>
    <x v="0"/>
    <b v="0"/>
    <n v="57"/>
    <b v="1"/>
    <s v="photography/photobooks"/>
    <n v="102.94615384615385"/>
    <n v="234.78947368421052"/>
    <x v="8"/>
    <s v="photobooks"/>
  </r>
  <r>
    <x v="0"/>
    <s v="DE"/>
    <s v="EUR"/>
    <n v="1434197351"/>
    <d v="2015-06-13T12:09:11"/>
    <n v="1431605351"/>
    <x v="1205"/>
    <x v="0"/>
    <b v="0"/>
    <n v="62"/>
    <b v="1"/>
    <s v="photography/photobooks"/>
    <n v="100.86153846153847"/>
    <n v="211.48387096774192"/>
    <x v="8"/>
    <s v="photobooks"/>
  </r>
  <r>
    <x v="0"/>
    <s v="AT"/>
    <s v="EUR"/>
    <n v="1489238940"/>
    <d v="2017-03-11T13:29:00"/>
    <n v="1486406253"/>
    <x v="1206"/>
    <x v="1"/>
    <b v="0"/>
    <n v="32"/>
    <b v="1"/>
    <s v="photography/photobooks"/>
    <n v="114.99999999999999"/>
    <n v="32.34375"/>
    <x v="8"/>
    <s v="photobooks"/>
  </r>
  <r>
    <x v="0"/>
    <s v="IT"/>
    <s v="EUR"/>
    <n v="1459418400"/>
    <d v="2016-03-31T10:00:00"/>
    <n v="1456827573"/>
    <x v="1207"/>
    <x v="2"/>
    <b v="0"/>
    <n v="141"/>
    <b v="1"/>
    <s v="photography/photobooks"/>
    <n v="104.16766467065868"/>
    <n v="123.37588652482269"/>
    <x v="8"/>
    <s v="photobooks"/>
  </r>
  <r>
    <x v="0"/>
    <s v="US"/>
    <s v="USD"/>
    <n v="1458835264"/>
    <d v="2016-03-24T16:01:04"/>
    <n v="1456246864"/>
    <x v="1208"/>
    <x v="2"/>
    <b v="0"/>
    <n v="75"/>
    <b v="1"/>
    <s v="photography/photobooks"/>
    <n v="155.29999999999998"/>
    <n v="207.06666666666666"/>
    <x v="8"/>
    <s v="photobooks"/>
  </r>
  <r>
    <x v="0"/>
    <s v="US"/>
    <s v="USD"/>
    <n v="1488053905"/>
    <d v="2017-02-25T20:18:25"/>
    <n v="1485461905"/>
    <x v="1209"/>
    <x v="1"/>
    <b v="0"/>
    <n v="46"/>
    <b v="1"/>
    <s v="photography/photobooks"/>
    <n v="106"/>
    <n v="138.2608695652174"/>
    <x v="8"/>
    <s v="photobooks"/>
  </r>
  <r>
    <x v="0"/>
    <s v="SE"/>
    <s v="SEK"/>
    <n v="1433106000"/>
    <d v="2015-05-31T21:00:00"/>
    <n v="1431124572"/>
    <x v="1210"/>
    <x v="0"/>
    <b v="0"/>
    <n v="103"/>
    <b v="1"/>
    <s v="photography/photobooks"/>
    <n v="254.31499999999997"/>
    <n v="493.81553398058253"/>
    <x v="8"/>
    <s v="photobooks"/>
  </r>
  <r>
    <x v="0"/>
    <s v="CA"/>
    <s v="CAD"/>
    <n v="1465505261"/>
    <d v="2016-06-09T20:47:41"/>
    <n v="1464209261"/>
    <x v="1211"/>
    <x v="2"/>
    <b v="0"/>
    <n v="6"/>
    <b v="1"/>
    <s v="photography/photobooks"/>
    <n v="101.1"/>
    <n v="168.5"/>
    <x v="8"/>
    <s v="photobooks"/>
  </r>
  <r>
    <x v="0"/>
    <s v="US"/>
    <s v="USD"/>
    <n v="1448586000"/>
    <d v="2015-11-27T01:00:00"/>
    <n v="1447195695"/>
    <x v="1212"/>
    <x v="0"/>
    <b v="0"/>
    <n v="83"/>
    <b v="1"/>
    <s v="photography/photobooks"/>
    <n v="129.04"/>
    <n v="38.867469879518069"/>
    <x v="8"/>
    <s v="photobooks"/>
  </r>
  <r>
    <x v="0"/>
    <s v="GB"/>
    <s v="GBP"/>
    <n v="1485886100"/>
    <d v="2017-01-31T18:08:20"/>
    <n v="1482862100"/>
    <x v="1213"/>
    <x v="2"/>
    <b v="0"/>
    <n v="108"/>
    <b v="1"/>
    <s v="photography/photobooks"/>
    <n v="102.23076923076924"/>
    <n v="61.527777777777779"/>
    <x v="8"/>
    <s v="photobooks"/>
  </r>
  <r>
    <x v="0"/>
    <s v="US"/>
    <s v="USD"/>
    <n v="1433880605"/>
    <d v="2015-06-09T20:10:05"/>
    <n v="1428696605"/>
    <x v="1214"/>
    <x v="0"/>
    <b v="0"/>
    <n v="25"/>
    <b v="1"/>
    <s v="photography/photobooks"/>
    <n v="131.80000000000001"/>
    <n v="105.44"/>
    <x v="8"/>
    <s v="photobooks"/>
  </r>
  <r>
    <x v="0"/>
    <s v="US"/>
    <s v="USD"/>
    <n v="1401487756"/>
    <d v="2014-05-30T22:09:16"/>
    <n v="1398895756"/>
    <x v="1215"/>
    <x v="3"/>
    <b v="0"/>
    <n v="549"/>
    <b v="1"/>
    <s v="photography/photobooks"/>
    <n v="786.0802000000001"/>
    <n v="71.592003642987251"/>
    <x v="8"/>
    <s v="photobooks"/>
  </r>
  <r>
    <x v="0"/>
    <s v="US"/>
    <s v="USD"/>
    <n v="1443826980"/>
    <d v="2015-10-02T23:03:00"/>
    <n v="1441032457"/>
    <x v="1216"/>
    <x v="0"/>
    <b v="0"/>
    <n v="222"/>
    <b v="1"/>
    <s v="photography/photobooks"/>
    <n v="145.70000000000002"/>
    <n v="91.882882882882882"/>
    <x v="8"/>
    <s v="photobooks"/>
  </r>
  <r>
    <x v="0"/>
    <s v="US"/>
    <s v="USD"/>
    <n v="1468524340"/>
    <d v="2016-07-14T19:25:40"/>
    <n v="1465932340"/>
    <x v="1217"/>
    <x v="2"/>
    <b v="0"/>
    <n v="183"/>
    <b v="1"/>
    <s v="photography/photobooks"/>
    <n v="102.60000000000001"/>
    <n v="148.57377049180329"/>
    <x v="8"/>
    <s v="photobooks"/>
  </r>
  <r>
    <x v="0"/>
    <s v="US"/>
    <s v="USD"/>
    <n v="1446346800"/>
    <d v="2015-11-01T03:00:00"/>
    <n v="1443714800"/>
    <x v="1218"/>
    <x v="0"/>
    <b v="0"/>
    <n v="89"/>
    <b v="1"/>
    <s v="photography/photobooks"/>
    <n v="172.27777777777777"/>
    <n v="174.2134831460674"/>
    <x v="8"/>
    <s v="photobooks"/>
  </r>
  <r>
    <x v="0"/>
    <s v="US"/>
    <s v="USD"/>
    <n v="1476961513"/>
    <d v="2016-10-20T11:05:13"/>
    <n v="1474369513"/>
    <x v="1219"/>
    <x v="2"/>
    <b v="0"/>
    <n v="253"/>
    <b v="1"/>
    <s v="photography/photobooks"/>
    <n v="159.16819571865443"/>
    <n v="102.86166007905139"/>
    <x v="8"/>
    <s v="photobooks"/>
  </r>
  <r>
    <x v="0"/>
    <s v="DE"/>
    <s v="EUR"/>
    <n v="1440515112"/>
    <d v="2015-08-25T15:05:12"/>
    <n v="1437923112"/>
    <x v="1220"/>
    <x v="0"/>
    <b v="0"/>
    <n v="140"/>
    <b v="1"/>
    <s v="photography/photobooks"/>
    <n v="103.76666666666668"/>
    <n v="111.17857142857143"/>
    <x v="8"/>
    <s v="photobooks"/>
  </r>
  <r>
    <x v="0"/>
    <s v="GB"/>
    <s v="GBP"/>
    <n v="1480809600"/>
    <d v="2016-12-04T00:00:00"/>
    <n v="1478431488"/>
    <x v="1221"/>
    <x v="2"/>
    <b v="0"/>
    <n v="103"/>
    <b v="1"/>
    <s v="photography/photobooks"/>
    <n v="111.40954545454547"/>
    <n v="23.796213592233013"/>
    <x v="8"/>
    <s v="photobooks"/>
  </r>
  <r>
    <x v="0"/>
    <s v="CA"/>
    <s v="CAD"/>
    <n v="1459483200"/>
    <d v="2016-04-01T04:00:00"/>
    <n v="1456852647"/>
    <x v="1222"/>
    <x v="2"/>
    <b v="0"/>
    <n v="138"/>
    <b v="1"/>
    <s v="photography/photobooks"/>
    <n v="280.375"/>
    <n v="81.268115942028984"/>
    <x v="8"/>
    <s v="photobooks"/>
  </r>
  <r>
    <x v="0"/>
    <s v="US"/>
    <s v="USD"/>
    <n v="1478754909"/>
    <d v="2016-11-10T05:15:09"/>
    <n v="1476159309"/>
    <x v="1223"/>
    <x v="2"/>
    <b v="0"/>
    <n v="191"/>
    <b v="1"/>
    <s v="photography/photobooks"/>
    <n v="112.10606060606061"/>
    <n v="116.21465968586388"/>
    <x v="8"/>
    <s v="photobooks"/>
  </r>
  <r>
    <x v="1"/>
    <s v="US"/>
    <s v="USD"/>
    <n v="1402060302"/>
    <d v="2014-06-06T13:11:42"/>
    <n v="1396876302"/>
    <x v="1224"/>
    <x v="3"/>
    <b v="0"/>
    <n v="18"/>
    <b v="0"/>
    <s v="music/world music"/>
    <n v="7.0666666666666673"/>
    <n v="58.888888888888886"/>
    <x v="4"/>
    <s v="world music"/>
  </r>
  <r>
    <x v="1"/>
    <s v="US"/>
    <s v="USD"/>
    <n v="1382478278"/>
    <d v="2013-10-22T21:44:38"/>
    <n v="1377294278"/>
    <x v="1225"/>
    <x v="4"/>
    <b v="0"/>
    <n v="3"/>
    <b v="0"/>
    <s v="music/world music"/>
    <n v="4.3999999999999995"/>
    <n v="44"/>
    <x v="4"/>
    <s v="world music"/>
  </r>
  <r>
    <x v="1"/>
    <s v="US"/>
    <s v="USD"/>
    <n v="1398042000"/>
    <d v="2014-04-21T01:00:00"/>
    <n v="1395089981"/>
    <x v="1226"/>
    <x v="3"/>
    <b v="0"/>
    <n v="40"/>
    <b v="0"/>
    <s v="music/world music"/>
    <n v="3.8739999999999997"/>
    <n v="48.424999999999997"/>
    <x v="4"/>
    <s v="world music"/>
  </r>
  <r>
    <x v="1"/>
    <s v="US"/>
    <s v="USD"/>
    <n v="1407394800"/>
    <d v="2014-08-07T07:00:00"/>
    <n v="1404770616"/>
    <x v="1227"/>
    <x v="3"/>
    <b v="0"/>
    <n v="0"/>
    <b v="0"/>
    <s v="music/world music"/>
    <n v="0"/>
    <e v="#DIV/0!"/>
    <x v="4"/>
    <s v="world music"/>
  </r>
  <r>
    <x v="1"/>
    <s v="US"/>
    <s v="USD"/>
    <n v="1317231008"/>
    <d v="2011-09-28T17:30:08"/>
    <n v="1312047008"/>
    <x v="1228"/>
    <x v="6"/>
    <b v="0"/>
    <n v="24"/>
    <b v="0"/>
    <s v="music/world music"/>
    <n v="29.299999999999997"/>
    <n v="61.041666666666664"/>
    <x v="4"/>
    <s v="world music"/>
  </r>
  <r>
    <x v="1"/>
    <s v="US"/>
    <s v="USD"/>
    <n v="1334592000"/>
    <d v="2012-04-16T16:00:00"/>
    <n v="1331982127"/>
    <x v="1229"/>
    <x v="5"/>
    <b v="0"/>
    <n v="1"/>
    <b v="0"/>
    <s v="music/world music"/>
    <n v="0.90909090909090906"/>
    <n v="25"/>
    <x v="4"/>
    <s v="world music"/>
  </r>
  <r>
    <x v="1"/>
    <s v="US"/>
    <s v="USD"/>
    <n v="1298589630"/>
    <d v="2011-02-24T23:20:30"/>
    <n v="1295997630"/>
    <x v="1230"/>
    <x v="6"/>
    <b v="0"/>
    <n v="0"/>
    <b v="0"/>
    <s v="music/world music"/>
    <n v="0"/>
    <e v="#DIV/0!"/>
    <x v="4"/>
    <s v="world music"/>
  </r>
  <r>
    <x v="1"/>
    <s v="US"/>
    <s v="USD"/>
    <n v="1440723600"/>
    <d v="2015-08-28T01:00:00"/>
    <n v="1436394968"/>
    <x v="1231"/>
    <x v="0"/>
    <b v="0"/>
    <n v="0"/>
    <b v="0"/>
    <s v="music/world music"/>
    <n v="0"/>
    <e v="#DIV/0!"/>
    <x v="4"/>
    <s v="world music"/>
  </r>
  <r>
    <x v="1"/>
    <s v="US"/>
    <s v="USD"/>
    <n v="1381090870"/>
    <d v="2013-10-06T20:21:10"/>
    <n v="1377030070"/>
    <x v="1232"/>
    <x v="4"/>
    <b v="0"/>
    <n v="1"/>
    <b v="0"/>
    <s v="music/world music"/>
    <n v="0.8"/>
    <n v="40"/>
    <x v="4"/>
    <s v="world music"/>
  </r>
  <r>
    <x v="1"/>
    <s v="US"/>
    <s v="USD"/>
    <n v="1329864374"/>
    <d v="2012-02-21T22:46:14"/>
    <n v="1328049974"/>
    <x v="1233"/>
    <x v="5"/>
    <b v="0"/>
    <n v="6"/>
    <b v="0"/>
    <s v="music/world music"/>
    <n v="11.600000000000001"/>
    <n v="19.333333333333332"/>
    <x v="4"/>
    <s v="world music"/>
  </r>
  <r>
    <x v="1"/>
    <s v="GB"/>
    <s v="GBP"/>
    <n v="1422903342"/>
    <d v="2015-02-02T18:55:42"/>
    <n v="1420311342"/>
    <x v="1234"/>
    <x v="0"/>
    <b v="0"/>
    <n v="0"/>
    <b v="0"/>
    <s v="music/world music"/>
    <n v="0"/>
    <e v="#DIV/0!"/>
    <x v="4"/>
    <s v="world music"/>
  </r>
  <r>
    <x v="1"/>
    <s v="US"/>
    <s v="USD"/>
    <n v="1387077299"/>
    <d v="2013-12-15T03:14:59"/>
    <n v="1383621299"/>
    <x v="1235"/>
    <x v="4"/>
    <b v="0"/>
    <n v="6"/>
    <b v="0"/>
    <s v="music/world music"/>
    <n v="2.7873639500929119"/>
    <n v="35"/>
    <x v="4"/>
    <s v="world music"/>
  </r>
  <r>
    <x v="1"/>
    <s v="US"/>
    <s v="USD"/>
    <n v="1343491200"/>
    <d v="2012-07-28T16:00:00"/>
    <n v="1342801164"/>
    <x v="1236"/>
    <x v="5"/>
    <b v="0"/>
    <n v="0"/>
    <b v="0"/>
    <s v="music/world music"/>
    <n v="0"/>
    <e v="#DIV/0!"/>
    <x v="4"/>
    <s v="world music"/>
  </r>
  <r>
    <x v="1"/>
    <s v="US"/>
    <s v="USD"/>
    <n v="1345790865"/>
    <d v="2012-08-24T06:47:45"/>
    <n v="1344062865"/>
    <x v="1237"/>
    <x v="5"/>
    <b v="0"/>
    <n v="0"/>
    <b v="0"/>
    <s v="music/world music"/>
    <n v="0"/>
    <e v="#DIV/0!"/>
    <x v="4"/>
    <s v="world music"/>
  </r>
  <r>
    <x v="1"/>
    <s v="US"/>
    <s v="USD"/>
    <n v="1312641536"/>
    <d v="2011-08-06T14:38:56"/>
    <n v="1310049536"/>
    <x v="1238"/>
    <x v="6"/>
    <b v="0"/>
    <n v="3"/>
    <b v="0"/>
    <s v="music/world music"/>
    <n v="17.8"/>
    <n v="59.333333333333336"/>
    <x v="4"/>
    <s v="world music"/>
  </r>
  <r>
    <x v="1"/>
    <s v="US"/>
    <s v="USD"/>
    <n v="1325804767"/>
    <d v="2012-01-05T23:06:07"/>
    <n v="1323212767"/>
    <x v="1239"/>
    <x v="6"/>
    <b v="0"/>
    <n v="0"/>
    <b v="0"/>
    <s v="music/world music"/>
    <n v="0"/>
    <e v="#DIV/0!"/>
    <x v="4"/>
    <s v="world music"/>
  </r>
  <r>
    <x v="1"/>
    <s v="US"/>
    <s v="USD"/>
    <n v="1373665860"/>
    <d v="2013-07-12T21:51:00"/>
    <n v="1368579457"/>
    <x v="1240"/>
    <x v="4"/>
    <b v="0"/>
    <n v="8"/>
    <b v="0"/>
    <s v="music/world music"/>
    <n v="3.0124999999999997"/>
    <n v="30.125"/>
    <x v="4"/>
    <s v="world music"/>
  </r>
  <r>
    <x v="1"/>
    <s v="US"/>
    <s v="USD"/>
    <n v="1414994340"/>
    <d v="2014-11-03T05:59:00"/>
    <n v="1413057980"/>
    <x v="1241"/>
    <x v="3"/>
    <b v="0"/>
    <n v="34"/>
    <b v="0"/>
    <s v="music/world music"/>
    <n v="50.739999999999995"/>
    <n v="74.617647058823536"/>
    <x v="4"/>
    <s v="world music"/>
  </r>
  <r>
    <x v="1"/>
    <s v="US"/>
    <s v="USD"/>
    <n v="1315747080"/>
    <d v="2011-09-11T13:18:00"/>
    <n v="1314417502"/>
    <x v="1242"/>
    <x v="6"/>
    <b v="0"/>
    <n v="1"/>
    <b v="0"/>
    <s v="music/world music"/>
    <n v="0.54884742041712409"/>
    <n v="5"/>
    <x v="4"/>
    <s v="world music"/>
  </r>
  <r>
    <x v="1"/>
    <s v="US"/>
    <s v="USD"/>
    <n v="1310158800"/>
    <d v="2011-07-08T21:00:00"/>
    <n v="1304888771"/>
    <x v="1243"/>
    <x v="6"/>
    <b v="0"/>
    <n v="38"/>
    <b v="0"/>
    <s v="music/world music"/>
    <n v="14.091666666666667"/>
    <n v="44.5"/>
    <x v="4"/>
    <s v="world music"/>
  </r>
  <r>
    <x v="0"/>
    <s v="US"/>
    <s v="USD"/>
    <n v="1366664400"/>
    <d v="2013-04-22T21:00:00"/>
    <n v="1363981723"/>
    <x v="1244"/>
    <x v="4"/>
    <b v="1"/>
    <n v="45"/>
    <b v="1"/>
    <s v="music/rock"/>
    <n v="103.8"/>
    <n v="46.133333333333333"/>
    <x v="4"/>
    <s v="rock"/>
  </r>
  <r>
    <x v="0"/>
    <s v="US"/>
    <s v="USD"/>
    <n v="1402755834"/>
    <d v="2014-06-14T14:23:54"/>
    <n v="1400163834"/>
    <x v="1245"/>
    <x v="3"/>
    <b v="1"/>
    <n v="17"/>
    <b v="1"/>
    <s v="music/rock"/>
    <n v="120.24999999999999"/>
    <n v="141.47058823529412"/>
    <x v="4"/>
    <s v="rock"/>
  </r>
  <r>
    <x v="0"/>
    <s v="US"/>
    <s v="USD"/>
    <n v="1323136949"/>
    <d v="2011-12-06T02:02:29"/>
    <n v="1319245349"/>
    <x v="1246"/>
    <x v="6"/>
    <b v="1"/>
    <n v="31"/>
    <b v="1"/>
    <s v="music/rock"/>
    <n v="117"/>
    <n v="75.483870967741936"/>
    <x v="4"/>
    <s v="rock"/>
  </r>
  <r>
    <x v="0"/>
    <s v="US"/>
    <s v="USD"/>
    <n v="1367823655"/>
    <d v="2013-05-06T07:00:55"/>
    <n v="1365231655"/>
    <x v="1247"/>
    <x v="4"/>
    <b v="1"/>
    <n v="50"/>
    <b v="1"/>
    <s v="music/rock"/>
    <n v="122.14285714285715"/>
    <n v="85.5"/>
    <x v="4"/>
    <s v="rock"/>
  </r>
  <r>
    <x v="0"/>
    <s v="US"/>
    <s v="USD"/>
    <n v="1402642740"/>
    <d v="2014-06-13T06:59:00"/>
    <n v="1399563953"/>
    <x v="1248"/>
    <x v="3"/>
    <b v="1"/>
    <n v="59"/>
    <b v="1"/>
    <s v="music/rock"/>
    <n v="151.63999999999999"/>
    <n v="64.254237288135599"/>
    <x v="4"/>
    <s v="rock"/>
  </r>
  <r>
    <x v="0"/>
    <s v="US"/>
    <s v="USD"/>
    <n v="1341683211"/>
    <d v="2012-07-07T17:46:51"/>
    <n v="1339091211"/>
    <x v="1249"/>
    <x v="5"/>
    <b v="1"/>
    <n v="81"/>
    <b v="1"/>
    <s v="music/rock"/>
    <n v="104.44"/>
    <n v="64.46913580246914"/>
    <x v="4"/>
    <s v="rock"/>
  </r>
  <r>
    <x v="0"/>
    <s v="US"/>
    <s v="USD"/>
    <n v="1410017131"/>
    <d v="2014-09-06T15:25:31"/>
    <n v="1406129131"/>
    <x v="1250"/>
    <x v="3"/>
    <b v="1"/>
    <n v="508"/>
    <b v="1"/>
    <s v="music/rock"/>
    <n v="200.15333333333331"/>
    <n v="118.2007874015748"/>
    <x v="4"/>
    <s v="rock"/>
  </r>
  <r>
    <x v="0"/>
    <s v="US"/>
    <s v="USD"/>
    <n v="1316979167"/>
    <d v="2011-09-25T19:32:47"/>
    <n v="1311795167"/>
    <x v="1251"/>
    <x v="6"/>
    <b v="1"/>
    <n v="74"/>
    <b v="1"/>
    <s v="music/rock"/>
    <n v="101.8"/>
    <n v="82.540540540540547"/>
    <x v="4"/>
    <s v="rock"/>
  </r>
  <r>
    <x v="0"/>
    <s v="US"/>
    <s v="USD"/>
    <n v="1382658169"/>
    <d v="2013-10-24T23:42:49"/>
    <n v="1380238969"/>
    <x v="1252"/>
    <x v="4"/>
    <b v="1"/>
    <n v="141"/>
    <b v="1"/>
    <s v="music/rock"/>
    <n v="137.65714285714284"/>
    <n v="34.170212765957444"/>
    <x v="4"/>
    <s v="rock"/>
  </r>
  <r>
    <x v="0"/>
    <s v="US"/>
    <s v="USD"/>
    <n v="1409770107"/>
    <d v="2014-09-03T18:48:27"/>
    <n v="1407178107"/>
    <x v="1253"/>
    <x v="3"/>
    <b v="1"/>
    <n v="711"/>
    <b v="1"/>
    <s v="music/rock"/>
    <n v="303833.2"/>
    <n v="42.73322081575246"/>
    <x v="4"/>
    <s v="rock"/>
  </r>
  <r>
    <x v="0"/>
    <s v="US"/>
    <s v="USD"/>
    <n v="1293857940"/>
    <d v="2011-01-01T04:59:00"/>
    <n v="1288968886"/>
    <x v="1254"/>
    <x v="7"/>
    <b v="1"/>
    <n v="141"/>
    <b v="1"/>
    <s v="music/rock"/>
    <n v="198.85074626865671"/>
    <n v="94.489361702127653"/>
    <x v="4"/>
    <s v="rock"/>
  </r>
  <r>
    <x v="0"/>
    <s v="US"/>
    <s v="USD"/>
    <n v="1385932652"/>
    <d v="2013-12-01T21:17:32"/>
    <n v="1383337052"/>
    <x v="1255"/>
    <x v="4"/>
    <b v="1"/>
    <n v="109"/>
    <b v="1"/>
    <s v="music/rock"/>
    <n v="202.36666666666667"/>
    <n v="55.697247706422019"/>
    <x v="4"/>
    <s v="rock"/>
  </r>
  <r>
    <x v="0"/>
    <s v="US"/>
    <s v="USD"/>
    <n v="1329084231"/>
    <d v="2012-02-12T22:03:51"/>
    <n v="1326492231"/>
    <x v="1256"/>
    <x v="5"/>
    <b v="1"/>
    <n v="361"/>
    <b v="1"/>
    <s v="music/rock"/>
    <n v="117.96376666666666"/>
    <n v="98.030831024930734"/>
    <x v="4"/>
    <s v="rock"/>
  </r>
  <r>
    <x v="0"/>
    <s v="US"/>
    <s v="USD"/>
    <n v="1301792590"/>
    <d v="2011-04-03T01:03:10"/>
    <n v="1297562590"/>
    <x v="1257"/>
    <x v="6"/>
    <b v="1"/>
    <n v="176"/>
    <b v="1"/>
    <s v="music/rock"/>
    <n v="294.72727272727275"/>
    <n v="92.102272727272734"/>
    <x v="4"/>
    <s v="rock"/>
  </r>
  <r>
    <x v="0"/>
    <s v="US"/>
    <s v="USD"/>
    <n v="1377960012"/>
    <d v="2013-08-31T14:40:12"/>
    <n v="1375368012"/>
    <x v="1258"/>
    <x v="4"/>
    <b v="1"/>
    <n v="670"/>
    <b v="1"/>
    <s v="music/rock"/>
    <n v="213.14633333333336"/>
    <n v="38.175462686567165"/>
    <x v="4"/>
    <s v="rock"/>
  </r>
  <r>
    <x v="0"/>
    <s v="US"/>
    <s v="USD"/>
    <n v="1402286340"/>
    <d v="2014-06-09T03:59:00"/>
    <n v="1399504664"/>
    <x v="1259"/>
    <x v="3"/>
    <b v="1"/>
    <n v="96"/>
    <b v="1"/>
    <s v="music/rock"/>
    <n v="104.24"/>
    <n v="27.145833333333332"/>
    <x v="4"/>
    <s v="rock"/>
  </r>
  <r>
    <x v="0"/>
    <s v="US"/>
    <s v="USD"/>
    <n v="1393445620"/>
    <d v="2014-02-26T20:13:40"/>
    <n v="1390853620"/>
    <x v="1260"/>
    <x v="3"/>
    <b v="1"/>
    <n v="74"/>
    <b v="1"/>
    <s v="music/rock"/>
    <n v="113.66666666666667"/>
    <n v="50.689189189189186"/>
    <x v="4"/>
    <s v="rock"/>
  </r>
  <r>
    <x v="0"/>
    <s v="US"/>
    <s v="USD"/>
    <n v="1390983227"/>
    <d v="2014-01-29T08:13:47"/>
    <n v="1388391227"/>
    <x v="1261"/>
    <x v="4"/>
    <b v="1"/>
    <n v="52"/>
    <b v="1"/>
    <s v="music/rock"/>
    <n v="101.25"/>
    <n v="38.942307692307693"/>
    <x v="4"/>
    <s v="rock"/>
  </r>
  <r>
    <x v="0"/>
    <s v="CA"/>
    <s v="CAD"/>
    <n v="1392574692"/>
    <d v="2014-02-16T18:18:12"/>
    <n v="1389982692"/>
    <x v="1262"/>
    <x v="3"/>
    <b v="1"/>
    <n v="105"/>
    <b v="1"/>
    <s v="music/rock"/>
    <n v="125.41538461538462"/>
    <n v="77.638095238095232"/>
    <x v="4"/>
    <s v="rock"/>
  </r>
  <r>
    <x v="0"/>
    <s v="US"/>
    <s v="USD"/>
    <n v="1396054800"/>
    <d v="2014-03-29T01:00:00"/>
    <n v="1393034470"/>
    <x v="1263"/>
    <x v="3"/>
    <b v="1"/>
    <n v="41"/>
    <b v="1"/>
    <s v="music/rock"/>
    <n v="119"/>
    <n v="43.536585365853661"/>
    <x v="4"/>
    <s v="rock"/>
  </r>
  <r>
    <x v="0"/>
    <s v="US"/>
    <s v="USD"/>
    <n v="1383062083"/>
    <d v="2013-10-29T15:54:43"/>
    <n v="1380556483"/>
    <x v="1264"/>
    <x v="4"/>
    <b v="1"/>
    <n v="34"/>
    <b v="1"/>
    <s v="music/rock"/>
    <n v="166.46153846153845"/>
    <n v="31.823529411764707"/>
    <x v="4"/>
    <s v="rock"/>
  </r>
  <r>
    <x v="0"/>
    <s v="US"/>
    <s v="USD"/>
    <n v="1291131815"/>
    <d v="2010-11-30T15:43:35"/>
    <n v="1287071015"/>
    <x v="1265"/>
    <x v="7"/>
    <b v="1"/>
    <n v="66"/>
    <b v="1"/>
    <s v="music/rock"/>
    <n v="119.14771428571429"/>
    <n v="63.184393939393942"/>
    <x v="4"/>
    <s v="rock"/>
  </r>
  <r>
    <x v="0"/>
    <s v="US"/>
    <s v="USD"/>
    <n v="1389474145"/>
    <d v="2014-01-11T21:02:25"/>
    <n v="1386882145"/>
    <x v="1266"/>
    <x v="4"/>
    <b v="1"/>
    <n v="50"/>
    <b v="1"/>
    <s v="music/rock"/>
    <n v="100.47368421052632"/>
    <n v="190.9"/>
    <x v="4"/>
    <s v="rock"/>
  </r>
  <r>
    <x v="0"/>
    <s v="US"/>
    <s v="USD"/>
    <n v="1374674558"/>
    <d v="2013-07-24T14:02:38"/>
    <n v="1372082558"/>
    <x v="1267"/>
    <x v="4"/>
    <b v="1"/>
    <n v="159"/>
    <b v="1"/>
    <s v="music/rock"/>
    <n v="101.8"/>
    <n v="140.85534591194968"/>
    <x v="4"/>
    <s v="rock"/>
  </r>
  <r>
    <x v="0"/>
    <s v="US"/>
    <s v="USD"/>
    <n v="1379708247"/>
    <d v="2013-09-20T20:17:27"/>
    <n v="1377116247"/>
    <x v="1268"/>
    <x v="4"/>
    <b v="1"/>
    <n v="182"/>
    <b v="1"/>
    <s v="music/rock"/>
    <n v="116.66666666666667"/>
    <n v="76.92307692307692"/>
    <x v="4"/>
    <s v="rock"/>
  </r>
  <r>
    <x v="0"/>
    <s v="US"/>
    <s v="USD"/>
    <n v="1460764800"/>
    <d v="2016-04-16T00:00:00"/>
    <n v="1458157512"/>
    <x v="1269"/>
    <x v="2"/>
    <b v="1"/>
    <n v="206"/>
    <b v="1"/>
    <s v="music/rock"/>
    <n v="108.64893617021276"/>
    <n v="99.15533980582525"/>
    <x v="4"/>
    <s v="rock"/>
  </r>
  <r>
    <x v="0"/>
    <s v="US"/>
    <s v="USD"/>
    <n v="1332704042"/>
    <d v="2012-03-25T19:34:02"/>
    <n v="1327523642"/>
    <x v="1270"/>
    <x v="5"/>
    <b v="1"/>
    <n v="169"/>
    <b v="1"/>
    <s v="music/rock"/>
    <n v="114.72"/>
    <n v="67.881656804733723"/>
    <x v="4"/>
    <s v="rock"/>
  </r>
  <r>
    <x v="0"/>
    <s v="US"/>
    <s v="USD"/>
    <n v="1384363459"/>
    <d v="2013-11-13T17:24:19"/>
    <n v="1381767859"/>
    <x v="1271"/>
    <x v="4"/>
    <b v="1"/>
    <n v="31"/>
    <b v="1"/>
    <s v="music/rock"/>
    <n v="101.8"/>
    <n v="246.29032258064515"/>
    <x v="4"/>
    <s v="rock"/>
  </r>
  <r>
    <x v="0"/>
    <s v="US"/>
    <s v="USD"/>
    <n v="1276574400"/>
    <d v="2010-06-15T04:00:00"/>
    <n v="1270576379"/>
    <x v="1272"/>
    <x v="7"/>
    <b v="1"/>
    <n v="28"/>
    <b v="1"/>
    <s v="music/rock"/>
    <n v="106"/>
    <n v="189.28571428571428"/>
    <x v="4"/>
    <s v="rock"/>
  </r>
  <r>
    <x v="0"/>
    <s v="CA"/>
    <s v="CAD"/>
    <n v="1409506291"/>
    <d v="2014-08-31T17:31:31"/>
    <n v="1406914291"/>
    <x v="1273"/>
    <x v="3"/>
    <b v="1"/>
    <n v="54"/>
    <b v="1"/>
    <s v="music/rock"/>
    <n v="103.49999999999999"/>
    <n v="76.666666666666671"/>
    <x v="4"/>
    <s v="rock"/>
  </r>
  <r>
    <x v="0"/>
    <s v="US"/>
    <s v="USD"/>
    <n v="1346344425"/>
    <d v="2012-08-30T16:33:45"/>
    <n v="1343320425"/>
    <x v="1274"/>
    <x v="5"/>
    <b v="1"/>
    <n v="467"/>
    <b v="1"/>
    <s v="music/rock"/>
    <n v="154.97535999999999"/>
    <n v="82.963254817987149"/>
    <x v="4"/>
    <s v="rock"/>
  </r>
  <r>
    <x v="0"/>
    <s v="US"/>
    <s v="USD"/>
    <n v="1375908587"/>
    <d v="2013-08-07T20:49:47"/>
    <n v="1372884587"/>
    <x v="1275"/>
    <x v="4"/>
    <b v="1"/>
    <n v="389"/>
    <b v="1"/>
    <s v="music/rock"/>
    <n v="162.14066666666668"/>
    <n v="62.522107969151669"/>
    <x v="4"/>
    <s v="rock"/>
  </r>
  <r>
    <x v="0"/>
    <s v="US"/>
    <s v="USD"/>
    <n v="1251777600"/>
    <d v="2009-09-01T04:00:00"/>
    <n v="1247504047"/>
    <x v="1276"/>
    <x v="8"/>
    <b v="1"/>
    <n v="68"/>
    <b v="1"/>
    <s v="music/rock"/>
    <n v="104.42100000000001"/>
    <n v="46.06808823529412"/>
    <x v="4"/>
    <s v="rock"/>
  </r>
  <r>
    <x v="0"/>
    <s v="US"/>
    <s v="USD"/>
    <n v="1346765347"/>
    <d v="2012-09-04T13:29:07"/>
    <n v="1343741347"/>
    <x v="1277"/>
    <x v="5"/>
    <b v="1"/>
    <n v="413"/>
    <b v="1"/>
    <s v="music/rock"/>
    <n v="106.12433333333333"/>
    <n v="38.543946731234868"/>
    <x v="4"/>
    <s v="rock"/>
  </r>
  <r>
    <x v="0"/>
    <s v="US"/>
    <s v="USD"/>
    <n v="1403661600"/>
    <d v="2014-06-25T02:00:00"/>
    <n v="1401196766"/>
    <x v="1278"/>
    <x v="3"/>
    <b v="1"/>
    <n v="190"/>
    <b v="1"/>
    <s v="music/rock"/>
    <n v="154.93846153846152"/>
    <n v="53.005263157894738"/>
    <x v="4"/>
    <s v="rock"/>
  </r>
  <r>
    <x v="0"/>
    <s v="US"/>
    <s v="USD"/>
    <n v="1395624170"/>
    <d v="2014-03-24T01:22:50"/>
    <n v="1392171770"/>
    <x v="1279"/>
    <x v="3"/>
    <b v="1"/>
    <n v="189"/>
    <b v="1"/>
    <s v="music/rock"/>
    <n v="110.77157238734421"/>
    <n v="73.355396825396824"/>
    <x v="4"/>
    <s v="rock"/>
  </r>
  <r>
    <x v="0"/>
    <s v="US"/>
    <s v="USD"/>
    <n v="1299003054"/>
    <d v="2011-03-01T18:10:54"/>
    <n v="1291227054"/>
    <x v="1280"/>
    <x v="7"/>
    <b v="1"/>
    <n v="130"/>
    <b v="1"/>
    <s v="music/rock"/>
    <n v="110.91186666666665"/>
    <n v="127.97523076923076"/>
    <x v="4"/>
    <s v="rock"/>
  </r>
  <r>
    <x v="0"/>
    <s v="US"/>
    <s v="USD"/>
    <n v="1375033836"/>
    <d v="2013-07-28T17:50:36"/>
    <n v="1373305836"/>
    <x v="1281"/>
    <x v="4"/>
    <b v="1"/>
    <n v="74"/>
    <b v="1"/>
    <s v="music/rock"/>
    <n v="110.71428571428572"/>
    <n v="104.72972972972973"/>
    <x v="4"/>
    <s v="rock"/>
  </r>
  <r>
    <x v="0"/>
    <s v="US"/>
    <s v="USD"/>
    <n v="1386565140"/>
    <d v="2013-12-09T04:59:00"/>
    <n v="1383909855"/>
    <x v="1282"/>
    <x v="4"/>
    <b v="1"/>
    <n v="274"/>
    <b v="1"/>
    <s v="music/rock"/>
    <n v="123.61333333333333"/>
    <n v="67.671532846715323"/>
    <x v="4"/>
    <s v="rock"/>
  </r>
  <r>
    <x v="0"/>
    <s v="US"/>
    <s v="USD"/>
    <n v="1362974400"/>
    <d v="2013-03-11T04:00:00"/>
    <n v="1360948389"/>
    <x v="1283"/>
    <x v="4"/>
    <b v="1"/>
    <n v="22"/>
    <b v="1"/>
    <s v="music/rock"/>
    <n v="211.05"/>
    <n v="95.931818181818187"/>
    <x v="4"/>
    <s v="rock"/>
  </r>
  <r>
    <x v="0"/>
    <s v="US"/>
    <s v="USD"/>
    <n v="1483203540"/>
    <d v="2016-12-31T16:59:00"/>
    <n v="1481175482"/>
    <x v="1284"/>
    <x v="2"/>
    <b v="0"/>
    <n v="31"/>
    <b v="1"/>
    <s v="theater/plays"/>
    <n v="101"/>
    <n v="65.161290322580641"/>
    <x v="1"/>
    <s v="plays"/>
  </r>
  <r>
    <x v="0"/>
    <s v="GB"/>
    <s v="GBP"/>
    <n v="1434808775"/>
    <d v="2015-06-20T13:59:35"/>
    <n v="1433512775"/>
    <x v="1285"/>
    <x v="0"/>
    <b v="0"/>
    <n v="63"/>
    <b v="1"/>
    <s v="theater/plays"/>
    <n v="101.64999999999999"/>
    <n v="32.269841269841272"/>
    <x v="1"/>
    <s v="plays"/>
  </r>
  <r>
    <x v="0"/>
    <s v="GB"/>
    <s v="GBP"/>
    <n v="1424181600"/>
    <d v="2015-02-17T14:00:00"/>
    <n v="1423041227"/>
    <x v="1286"/>
    <x v="0"/>
    <b v="0"/>
    <n v="20"/>
    <b v="1"/>
    <s v="theater/plays"/>
    <n v="108.33333333333333"/>
    <n v="81.25"/>
    <x v="1"/>
    <s v="plays"/>
  </r>
  <r>
    <x v="0"/>
    <s v="GB"/>
    <s v="GBP"/>
    <n v="1434120856"/>
    <d v="2015-06-12T14:54:16"/>
    <n v="1428936856"/>
    <x v="1287"/>
    <x v="0"/>
    <b v="0"/>
    <n v="25"/>
    <b v="1"/>
    <s v="theater/plays"/>
    <n v="242"/>
    <n v="24.2"/>
    <x v="1"/>
    <s v="plays"/>
  </r>
  <r>
    <x v="0"/>
    <s v="US"/>
    <s v="USD"/>
    <n v="1470801600"/>
    <d v="2016-08-10T04:00:00"/>
    <n v="1468122163"/>
    <x v="1288"/>
    <x v="2"/>
    <b v="0"/>
    <n v="61"/>
    <b v="1"/>
    <s v="theater/plays"/>
    <n v="100.44999999999999"/>
    <n v="65.868852459016395"/>
    <x v="1"/>
    <s v="plays"/>
  </r>
  <r>
    <x v="0"/>
    <s v="US"/>
    <s v="USD"/>
    <n v="1483499645"/>
    <d v="2017-01-04T03:14:05"/>
    <n v="1480907645"/>
    <x v="1289"/>
    <x v="2"/>
    <b v="0"/>
    <n v="52"/>
    <b v="1"/>
    <s v="theater/plays"/>
    <n v="125.06666666666666"/>
    <n v="36.07692307692308"/>
    <x v="1"/>
    <s v="plays"/>
  </r>
  <r>
    <x v="0"/>
    <s v="US"/>
    <s v="USD"/>
    <n v="1429772340"/>
    <d v="2015-04-23T06:59:00"/>
    <n v="1427121931"/>
    <x v="1290"/>
    <x v="0"/>
    <b v="0"/>
    <n v="86"/>
    <b v="1"/>
    <s v="theater/plays"/>
    <n v="108.57142857142857"/>
    <n v="44.186046511627907"/>
    <x v="1"/>
    <s v="plays"/>
  </r>
  <r>
    <x v="0"/>
    <s v="US"/>
    <s v="USD"/>
    <n v="1428390000"/>
    <d v="2015-04-07T07:00:00"/>
    <n v="1425224391"/>
    <x v="1291"/>
    <x v="0"/>
    <b v="0"/>
    <n v="42"/>
    <b v="1"/>
    <s v="theater/plays"/>
    <n v="145.70000000000002"/>
    <n v="104.07142857142857"/>
    <x v="1"/>
    <s v="plays"/>
  </r>
  <r>
    <x v="0"/>
    <s v="GB"/>
    <s v="GBP"/>
    <n v="1444172340"/>
    <d v="2015-10-06T22:59:00"/>
    <n v="1441822828"/>
    <x v="1292"/>
    <x v="0"/>
    <b v="0"/>
    <n v="52"/>
    <b v="1"/>
    <s v="theater/plays"/>
    <n v="110.00000000000001"/>
    <n v="35.96153846153846"/>
    <x v="1"/>
    <s v="plays"/>
  </r>
  <r>
    <x v="0"/>
    <s v="US"/>
    <s v="USD"/>
    <n v="1447523371"/>
    <d v="2015-11-14T17:49:31"/>
    <n v="1444927771"/>
    <x v="1293"/>
    <x v="0"/>
    <b v="0"/>
    <n v="120"/>
    <b v="1"/>
    <s v="theater/plays"/>
    <n v="102.23333333333333"/>
    <n v="127.79166666666667"/>
    <x v="1"/>
    <s v="plays"/>
  </r>
  <r>
    <x v="0"/>
    <s v="GB"/>
    <s v="GBP"/>
    <n v="1445252400"/>
    <d v="2015-10-19T11:00:00"/>
    <n v="1443696797"/>
    <x v="1294"/>
    <x v="0"/>
    <b v="0"/>
    <n v="22"/>
    <b v="1"/>
    <s v="theater/plays"/>
    <n v="122"/>
    <n v="27.727272727272727"/>
    <x v="1"/>
    <s v="plays"/>
  </r>
  <r>
    <x v="0"/>
    <s v="GB"/>
    <s v="GBP"/>
    <n v="1438189200"/>
    <d v="2015-07-29T17:00:00"/>
    <n v="1435585497"/>
    <x v="1295"/>
    <x v="0"/>
    <b v="0"/>
    <n v="64"/>
    <b v="1"/>
    <s v="theater/plays"/>
    <n v="101.96000000000001"/>
    <n v="39.828125"/>
    <x v="1"/>
    <s v="plays"/>
  </r>
  <r>
    <x v="0"/>
    <s v="GB"/>
    <s v="GBP"/>
    <n v="1457914373"/>
    <d v="2016-03-14T00:12:53"/>
    <n v="1456189973"/>
    <x v="1296"/>
    <x v="2"/>
    <b v="0"/>
    <n v="23"/>
    <b v="1"/>
    <s v="theater/plays"/>
    <n v="141.1764705882353"/>
    <n v="52.173913043478258"/>
    <x v="1"/>
    <s v="plays"/>
  </r>
  <r>
    <x v="0"/>
    <s v="US"/>
    <s v="USD"/>
    <n v="1462125358"/>
    <d v="2016-05-01T17:55:58"/>
    <n v="1459533358"/>
    <x v="1297"/>
    <x v="2"/>
    <b v="0"/>
    <n v="238"/>
    <b v="1"/>
    <s v="theater/plays"/>
    <n v="109.52500000000001"/>
    <n v="92.037815126050418"/>
    <x v="1"/>
    <s v="plays"/>
  </r>
  <r>
    <x v="0"/>
    <s v="GB"/>
    <s v="GBP"/>
    <n v="1461860432"/>
    <d v="2016-04-28T16:20:32"/>
    <n v="1459268432"/>
    <x v="1298"/>
    <x v="2"/>
    <b v="0"/>
    <n v="33"/>
    <b v="1"/>
    <s v="theater/plays"/>
    <n v="104.65"/>
    <n v="63.424242424242422"/>
    <x v="1"/>
    <s v="plays"/>
  </r>
  <r>
    <x v="0"/>
    <s v="US"/>
    <s v="USD"/>
    <n v="1436902359"/>
    <d v="2015-07-14T19:32:39"/>
    <n v="1434310359"/>
    <x v="1299"/>
    <x v="0"/>
    <b v="0"/>
    <n v="32"/>
    <b v="1"/>
    <s v="theater/plays"/>
    <n v="124"/>
    <n v="135.625"/>
    <x v="1"/>
    <s v="plays"/>
  </r>
  <r>
    <x v="0"/>
    <s v="US"/>
    <s v="USD"/>
    <n v="1464807420"/>
    <d v="2016-06-01T18:57:00"/>
    <n v="1461427938"/>
    <x v="1300"/>
    <x v="2"/>
    <b v="0"/>
    <n v="24"/>
    <b v="1"/>
    <s v="theater/plays"/>
    <n v="135"/>
    <n v="168.75"/>
    <x v="1"/>
    <s v="plays"/>
  </r>
  <r>
    <x v="0"/>
    <s v="US"/>
    <s v="USD"/>
    <n v="1437447600"/>
    <d v="2015-07-21T03:00:00"/>
    <n v="1436551178"/>
    <x v="1301"/>
    <x v="0"/>
    <b v="0"/>
    <n v="29"/>
    <b v="1"/>
    <s v="theater/plays"/>
    <n v="102.75000000000001"/>
    <n v="70.862068965517238"/>
    <x v="1"/>
    <s v="plays"/>
  </r>
  <r>
    <x v="0"/>
    <s v="US"/>
    <s v="USD"/>
    <n v="1480559011"/>
    <d v="2016-12-01T02:23:31"/>
    <n v="1477963411"/>
    <x v="1302"/>
    <x v="2"/>
    <b v="0"/>
    <n v="50"/>
    <b v="1"/>
    <s v="theater/plays"/>
    <n v="100"/>
    <n v="50"/>
    <x v="1"/>
    <s v="plays"/>
  </r>
  <r>
    <x v="0"/>
    <s v="GB"/>
    <s v="GBP"/>
    <n v="1469962800"/>
    <d v="2016-07-31T11:00:00"/>
    <n v="1468578920"/>
    <x v="1303"/>
    <x v="2"/>
    <b v="0"/>
    <n v="108"/>
    <b v="1"/>
    <s v="theater/plays"/>
    <n v="130.26085714285716"/>
    <n v="42.214166666666671"/>
    <x v="1"/>
    <s v="plays"/>
  </r>
  <r>
    <x v="1"/>
    <s v="GB"/>
    <s v="GBP"/>
    <n v="1489376405"/>
    <d v="2017-03-13T03:40:05"/>
    <n v="1484196005"/>
    <x v="1304"/>
    <x v="1"/>
    <b v="0"/>
    <n v="104"/>
    <b v="0"/>
    <s v="technology/wearables"/>
    <n v="39.627499999999998"/>
    <n v="152.41346153846155"/>
    <x v="2"/>
    <s v="wearables"/>
  </r>
  <r>
    <x v="1"/>
    <s v="US"/>
    <s v="USD"/>
    <n v="1469122200"/>
    <d v="2016-07-21T17:30:00"/>
    <n v="1466611108"/>
    <x v="1305"/>
    <x v="2"/>
    <b v="0"/>
    <n v="86"/>
    <b v="0"/>
    <s v="technology/wearables"/>
    <n v="25.976666666666663"/>
    <n v="90.616279069767444"/>
    <x v="2"/>
    <s v="wearables"/>
  </r>
  <r>
    <x v="1"/>
    <s v="US"/>
    <s v="USD"/>
    <n v="1417690734"/>
    <d v="2014-12-04T10:58:54"/>
    <n v="1415098734"/>
    <x v="1306"/>
    <x v="3"/>
    <b v="0"/>
    <n v="356"/>
    <b v="0"/>
    <s v="technology/wearables"/>
    <n v="65.24636363636364"/>
    <n v="201.60393258426967"/>
    <x v="2"/>
    <s v="wearables"/>
  </r>
  <r>
    <x v="1"/>
    <s v="US"/>
    <s v="USD"/>
    <n v="1455710679"/>
    <d v="2016-02-17T12:04:39"/>
    <n v="1453118679"/>
    <x v="1307"/>
    <x v="2"/>
    <b v="0"/>
    <n v="45"/>
    <b v="0"/>
    <s v="technology/wearables"/>
    <n v="11.514000000000001"/>
    <n v="127.93333333333334"/>
    <x v="2"/>
    <s v="wearables"/>
  </r>
  <r>
    <x v="1"/>
    <s v="US"/>
    <s v="USD"/>
    <n v="1475937812"/>
    <d v="2016-10-08T14:43:32"/>
    <n v="1472481812"/>
    <x v="1308"/>
    <x v="2"/>
    <b v="0"/>
    <n v="38"/>
    <b v="0"/>
    <s v="technology/wearables"/>
    <n v="11.360000000000001"/>
    <n v="29.894736842105264"/>
    <x v="2"/>
    <s v="wearables"/>
  </r>
  <r>
    <x v="1"/>
    <s v="US"/>
    <s v="USD"/>
    <n v="1444943468"/>
    <d v="2015-10-15T21:11:08"/>
    <n v="1441919468"/>
    <x v="1309"/>
    <x v="0"/>
    <b v="0"/>
    <n v="35"/>
    <b v="0"/>
    <s v="technology/wearables"/>
    <n v="111.99130434782609"/>
    <n v="367.97142857142859"/>
    <x v="2"/>
    <s v="wearables"/>
  </r>
  <r>
    <x v="1"/>
    <s v="US"/>
    <s v="USD"/>
    <n v="1471622450"/>
    <d v="2016-08-19T16:00:50"/>
    <n v="1467734450"/>
    <x v="1310"/>
    <x v="2"/>
    <b v="0"/>
    <n v="24"/>
    <b v="0"/>
    <s v="technology/wearables"/>
    <n v="15.5"/>
    <n v="129.16666666666666"/>
    <x v="2"/>
    <s v="wearables"/>
  </r>
  <r>
    <x v="1"/>
    <s v="US"/>
    <s v="USD"/>
    <n v="1480536919"/>
    <d v="2016-11-30T20:15:19"/>
    <n v="1477509319"/>
    <x v="1311"/>
    <x v="2"/>
    <b v="0"/>
    <n v="100"/>
    <b v="0"/>
    <s v="technology/wearables"/>
    <n v="32.027999999999999"/>
    <n v="800.7"/>
    <x v="2"/>
    <s v="wearables"/>
  </r>
  <r>
    <x v="1"/>
    <s v="US"/>
    <s v="USD"/>
    <n v="1429375922"/>
    <d v="2015-04-18T16:52:02"/>
    <n v="1426783922"/>
    <x v="1312"/>
    <x v="0"/>
    <b v="0"/>
    <n v="1"/>
    <b v="0"/>
    <s v="technology/wearables"/>
    <n v="0.60869565217391308"/>
    <n v="28"/>
    <x v="2"/>
    <s v="wearables"/>
  </r>
  <r>
    <x v="1"/>
    <s v="US"/>
    <s v="USD"/>
    <n v="1457024514"/>
    <d v="2016-03-03T17:01:54"/>
    <n v="1454432514"/>
    <x v="1313"/>
    <x v="2"/>
    <b v="0"/>
    <n v="122"/>
    <b v="0"/>
    <s v="technology/wearables"/>
    <n v="31.114999999999998"/>
    <n v="102.01639344262296"/>
    <x v="2"/>
    <s v="wearables"/>
  </r>
  <r>
    <x v="1"/>
    <s v="US"/>
    <s v="USD"/>
    <n v="1477065860"/>
    <d v="2016-10-21T16:04:20"/>
    <n v="1471881860"/>
    <x v="1314"/>
    <x v="2"/>
    <b v="0"/>
    <n v="11"/>
    <b v="0"/>
    <s v="technology/wearables"/>
    <n v="1.1266666666666667"/>
    <n v="184.36363636363637"/>
    <x v="2"/>
    <s v="wearables"/>
  </r>
  <r>
    <x v="1"/>
    <s v="US"/>
    <s v="USD"/>
    <n v="1446771600"/>
    <d v="2015-11-06T01:00:00"/>
    <n v="1443700648"/>
    <x v="1315"/>
    <x v="0"/>
    <b v="0"/>
    <n v="248"/>
    <b v="0"/>
    <s v="technology/wearables"/>
    <n v="40.404000000000003"/>
    <n v="162.91935483870967"/>
    <x v="2"/>
    <s v="wearables"/>
  </r>
  <r>
    <x v="1"/>
    <s v="US"/>
    <s v="USD"/>
    <n v="1456700709"/>
    <d v="2016-02-28T23:05:09"/>
    <n v="1453676709"/>
    <x v="1316"/>
    <x v="2"/>
    <b v="0"/>
    <n v="1"/>
    <b v="0"/>
    <s v="technology/wearables"/>
    <n v="1.3333333333333333E-3"/>
    <n v="1"/>
    <x v="2"/>
    <s v="wearables"/>
  </r>
  <r>
    <x v="1"/>
    <s v="DK"/>
    <s v="DKK"/>
    <n v="1469109600"/>
    <d v="2016-07-21T14:00:00"/>
    <n v="1464586746"/>
    <x v="1317"/>
    <x v="2"/>
    <b v="0"/>
    <n v="19"/>
    <b v="0"/>
    <s v="technology/wearables"/>
    <n v="5.7334999999999994"/>
    <n v="603.52631578947364"/>
    <x v="2"/>
    <s v="wearables"/>
  </r>
  <r>
    <x v="1"/>
    <s v="US"/>
    <s v="USD"/>
    <n v="1420938172"/>
    <d v="2015-01-11T01:02:52"/>
    <n v="1418346172"/>
    <x v="1318"/>
    <x v="3"/>
    <b v="0"/>
    <n v="135"/>
    <b v="0"/>
    <s v="technology/wearables"/>
    <n v="15.324999999999999"/>
    <n v="45.407407407407405"/>
    <x v="2"/>
    <s v="wearables"/>
  </r>
  <r>
    <x v="1"/>
    <s v="GB"/>
    <s v="GBP"/>
    <n v="1405094400"/>
    <d v="2014-07-11T16:00:00"/>
    <n v="1403810965"/>
    <x v="1319"/>
    <x v="3"/>
    <b v="0"/>
    <n v="9"/>
    <b v="0"/>
    <s v="technology/wearables"/>
    <n v="15.103448275862069"/>
    <n v="97.333333333333329"/>
    <x v="2"/>
    <s v="wearables"/>
  </r>
  <r>
    <x v="1"/>
    <s v="NL"/>
    <s v="EUR"/>
    <n v="1483138800"/>
    <d v="2016-12-30T23:00:00"/>
    <n v="1480610046"/>
    <x v="1320"/>
    <x v="2"/>
    <b v="0"/>
    <n v="3"/>
    <b v="0"/>
    <s v="technology/wearables"/>
    <n v="0.503"/>
    <n v="167.66666666666666"/>
    <x v="2"/>
    <s v="wearables"/>
  </r>
  <r>
    <x v="1"/>
    <s v="SE"/>
    <s v="SEK"/>
    <n v="1482515937"/>
    <d v="2016-12-23T17:58:57"/>
    <n v="1479923937"/>
    <x v="1321"/>
    <x v="2"/>
    <b v="0"/>
    <n v="7"/>
    <b v="0"/>
    <s v="technology/wearables"/>
    <n v="1.3028138528138529"/>
    <n v="859.85714285714289"/>
    <x v="2"/>
    <s v="wearables"/>
  </r>
  <r>
    <x v="1"/>
    <s v="GB"/>
    <s v="GBP"/>
    <n v="1432223125"/>
    <d v="2015-05-21T15:45:25"/>
    <n v="1429631125"/>
    <x v="1322"/>
    <x v="0"/>
    <b v="0"/>
    <n v="4"/>
    <b v="0"/>
    <s v="technology/wearables"/>
    <n v="0.30285714285714288"/>
    <n v="26.5"/>
    <x v="2"/>
    <s v="wearables"/>
  </r>
  <r>
    <x v="1"/>
    <s v="US"/>
    <s v="USD"/>
    <n v="1461653700"/>
    <d v="2016-04-26T06:55:00"/>
    <n v="1458665146"/>
    <x v="1323"/>
    <x v="2"/>
    <b v="0"/>
    <n v="44"/>
    <b v="0"/>
    <s v="technology/wearables"/>
    <n v="8.8800000000000008"/>
    <n v="30.272727272727273"/>
    <x v="2"/>
    <s v="wearables"/>
  </r>
  <r>
    <x v="1"/>
    <s v="US"/>
    <s v="USD"/>
    <n v="1476371552"/>
    <d v="2016-10-13T15:12:32"/>
    <n v="1473779552"/>
    <x v="1324"/>
    <x v="2"/>
    <b v="0"/>
    <n v="90"/>
    <b v="0"/>
    <s v="technology/wearables"/>
    <n v="9.84"/>
    <n v="54.666666666666664"/>
    <x v="2"/>
    <s v="wearables"/>
  </r>
  <r>
    <x v="1"/>
    <s v="US"/>
    <s v="USD"/>
    <n v="1483063435"/>
    <d v="2016-12-30T02:03:55"/>
    <n v="1480471435"/>
    <x v="1325"/>
    <x v="2"/>
    <b v="0"/>
    <n v="8"/>
    <b v="0"/>
    <s v="technology/wearables"/>
    <n v="2.4299999999999997"/>
    <n v="60.75"/>
    <x v="2"/>
    <s v="wearables"/>
  </r>
  <r>
    <x v="1"/>
    <s v="US"/>
    <s v="USD"/>
    <n v="1421348428"/>
    <d v="2015-01-15T19:00:28"/>
    <n v="1417460428"/>
    <x v="1326"/>
    <x v="3"/>
    <b v="0"/>
    <n v="11"/>
    <b v="0"/>
    <s v="technology/wearables"/>
    <n v="1.1299999999999999"/>
    <n v="102.72727272727273"/>
    <x v="2"/>
    <s v="wearables"/>
  </r>
  <r>
    <x v="1"/>
    <s v="US"/>
    <s v="USD"/>
    <n v="1432916235"/>
    <d v="2015-05-29T16:17:15"/>
    <n v="1430324235"/>
    <x v="1327"/>
    <x v="0"/>
    <b v="0"/>
    <n v="41"/>
    <b v="0"/>
    <s v="technology/wearables"/>
    <n v="3.5520833333333335"/>
    <n v="41.585365853658537"/>
    <x v="2"/>
    <s v="wearables"/>
  </r>
  <r>
    <x v="1"/>
    <s v="US"/>
    <s v="USD"/>
    <n v="1476458734"/>
    <d v="2016-10-14T15:25:34"/>
    <n v="1472570734"/>
    <x v="1328"/>
    <x v="2"/>
    <b v="0"/>
    <n v="15"/>
    <b v="0"/>
    <s v="technology/wearables"/>
    <n v="2.3306666666666667"/>
    <n v="116.53333333333333"/>
    <x v="2"/>
    <s v="wearables"/>
  </r>
  <r>
    <x v="1"/>
    <s v="US"/>
    <s v="USD"/>
    <n v="1417501145"/>
    <d v="2014-12-02T06:19:05"/>
    <n v="1414041545"/>
    <x v="1329"/>
    <x v="3"/>
    <b v="0"/>
    <n v="9"/>
    <b v="0"/>
    <s v="technology/wearables"/>
    <n v="0.81600000000000006"/>
    <n v="45.333333333333336"/>
    <x v="2"/>
    <s v="wearables"/>
  </r>
  <r>
    <x v="1"/>
    <s v="US"/>
    <s v="USD"/>
    <n v="1467432000"/>
    <d v="2016-07-02T04:00:00"/>
    <n v="1464763109"/>
    <x v="1330"/>
    <x v="2"/>
    <b v="0"/>
    <n v="50"/>
    <b v="0"/>
    <s v="technology/wearables"/>
    <n v="22.494285714285713"/>
    <n v="157.46"/>
    <x v="2"/>
    <s v="wearables"/>
  </r>
  <r>
    <x v="1"/>
    <s v="US"/>
    <s v="USD"/>
    <n v="1471435554"/>
    <d v="2016-08-17T12:05:54"/>
    <n v="1468843554"/>
    <x v="1331"/>
    <x v="2"/>
    <b v="0"/>
    <n v="34"/>
    <b v="0"/>
    <s v="technology/wearables"/>
    <n v="1.3668"/>
    <n v="100.5"/>
    <x v="2"/>
    <s v="wearables"/>
  </r>
  <r>
    <x v="1"/>
    <s v="CH"/>
    <s v="CHF"/>
    <n v="1485480408"/>
    <d v="2017-01-27T01:26:48"/>
    <n v="1482888408"/>
    <x v="1332"/>
    <x v="2"/>
    <b v="0"/>
    <n v="0"/>
    <b v="0"/>
    <s v="technology/wearables"/>
    <n v="0"/>
    <e v="#DIV/0!"/>
    <x v="2"/>
    <s v="wearables"/>
  </r>
  <r>
    <x v="1"/>
    <s v="AU"/>
    <s v="AUD"/>
    <n v="1405478025"/>
    <d v="2014-07-16T02:33:45"/>
    <n v="1402886025"/>
    <x v="1333"/>
    <x v="3"/>
    <b v="0"/>
    <n v="0"/>
    <b v="0"/>
    <s v="technology/wearables"/>
    <n v="0"/>
    <e v="#DIV/0!"/>
    <x v="2"/>
    <s v="wearables"/>
  </r>
  <r>
    <x v="1"/>
    <s v="US"/>
    <s v="USD"/>
    <n v="1457721287"/>
    <d v="2016-03-11T18:34:47"/>
    <n v="1455129287"/>
    <x v="1334"/>
    <x v="2"/>
    <b v="0"/>
    <n v="276"/>
    <b v="0"/>
    <s v="technology/wearables"/>
    <n v="10.754135338345865"/>
    <n v="51.822463768115945"/>
    <x v="2"/>
    <s v="wearables"/>
  </r>
  <r>
    <x v="1"/>
    <s v="US"/>
    <s v="USD"/>
    <n v="1449354502"/>
    <d v="2015-12-05T22:28:22"/>
    <n v="1446762502"/>
    <x v="1335"/>
    <x v="0"/>
    <b v="0"/>
    <n v="16"/>
    <b v="0"/>
    <s v="technology/wearables"/>
    <n v="19.759999999999998"/>
    <n v="308.75"/>
    <x v="2"/>
    <s v="wearables"/>
  </r>
  <r>
    <x v="1"/>
    <s v="US"/>
    <s v="USD"/>
    <n v="1418849028"/>
    <d v="2014-12-17T20:43:48"/>
    <n v="1415825028"/>
    <x v="1336"/>
    <x v="3"/>
    <b v="0"/>
    <n v="224"/>
    <b v="0"/>
    <s v="technology/wearables"/>
    <n v="84.946999999999989"/>
    <n v="379.22767857142856"/>
    <x v="2"/>
    <s v="wearables"/>
  </r>
  <r>
    <x v="1"/>
    <s v="US"/>
    <s v="USD"/>
    <n v="1488549079"/>
    <d v="2017-03-03T13:51:19"/>
    <n v="1485957079"/>
    <x v="1337"/>
    <x v="1"/>
    <b v="0"/>
    <n v="140"/>
    <b v="0"/>
    <s v="technology/wearables"/>
    <n v="49.381999999999998"/>
    <n v="176.36428571428573"/>
    <x v="2"/>
    <s v="wearables"/>
  </r>
  <r>
    <x v="1"/>
    <s v="US"/>
    <s v="USD"/>
    <n v="1438543033"/>
    <d v="2015-08-02T19:17:13"/>
    <n v="1435951033"/>
    <x v="1338"/>
    <x v="0"/>
    <b v="0"/>
    <n v="15"/>
    <b v="0"/>
    <s v="technology/wearables"/>
    <n v="3.3033333333333332"/>
    <n v="66.066666666666663"/>
    <x v="2"/>
    <s v="wearables"/>
  </r>
  <r>
    <x v="1"/>
    <s v="US"/>
    <s v="USD"/>
    <n v="1418056315"/>
    <d v="2014-12-08T16:31:55"/>
    <n v="1414164715"/>
    <x v="1339"/>
    <x v="3"/>
    <b v="0"/>
    <n v="37"/>
    <b v="0"/>
    <s v="technology/wearables"/>
    <n v="6.6339999999999995"/>
    <n v="89.648648648648646"/>
    <x v="2"/>
    <s v="wearables"/>
  </r>
  <r>
    <x v="1"/>
    <s v="US"/>
    <s v="USD"/>
    <n v="1408112253"/>
    <d v="2014-08-15T14:17:33"/>
    <n v="1405520253"/>
    <x v="1340"/>
    <x v="3"/>
    <b v="0"/>
    <n v="0"/>
    <b v="0"/>
    <s v="technology/wearables"/>
    <n v="0"/>
    <e v="#DIV/0!"/>
    <x v="2"/>
    <s v="wearables"/>
  </r>
  <r>
    <x v="1"/>
    <s v="GB"/>
    <s v="GBP"/>
    <n v="1475333917"/>
    <d v="2016-10-01T14:58:37"/>
    <n v="1472569117"/>
    <x v="1341"/>
    <x v="2"/>
    <b v="0"/>
    <n v="46"/>
    <b v="0"/>
    <s v="technology/wearables"/>
    <n v="70.36"/>
    <n v="382.39130434782606"/>
    <x v="2"/>
    <s v="wearables"/>
  </r>
  <r>
    <x v="1"/>
    <s v="US"/>
    <s v="USD"/>
    <n v="1437161739"/>
    <d v="2015-07-17T19:35:39"/>
    <n v="1434569739"/>
    <x v="1342"/>
    <x v="0"/>
    <b v="0"/>
    <n v="1"/>
    <b v="0"/>
    <s v="technology/wearables"/>
    <n v="0.2"/>
    <n v="100"/>
    <x v="2"/>
    <s v="wearables"/>
  </r>
  <r>
    <x v="1"/>
    <s v="US"/>
    <s v="USD"/>
    <n v="1471579140"/>
    <d v="2016-08-19T03:59:00"/>
    <n v="1466512683"/>
    <x v="1343"/>
    <x v="2"/>
    <b v="0"/>
    <n v="323"/>
    <b v="0"/>
    <s v="technology/wearables"/>
    <n v="102.298"/>
    <n v="158.35603715170279"/>
    <x v="2"/>
    <s v="wearables"/>
  </r>
  <r>
    <x v="0"/>
    <s v="CA"/>
    <s v="CAD"/>
    <n v="1467313039"/>
    <d v="2016-06-30T18:57:19"/>
    <n v="1464807439"/>
    <x v="1344"/>
    <x v="2"/>
    <b v="0"/>
    <n v="139"/>
    <b v="1"/>
    <s v="publishing/nonfiction"/>
    <n v="377.73333333333335"/>
    <n v="40.762589928057551"/>
    <x v="3"/>
    <s v="nonfiction"/>
  </r>
  <r>
    <x v="0"/>
    <s v="US"/>
    <s v="USD"/>
    <n v="1405366359"/>
    <d v="2014-07-14T19:32:39"/>
    <n v="1402342359"/>
    <x v="1345"/>
    <x v="3"/>
    <b v="0"/>
    <n v="7"/>
    <b v="1"/>
    <s v="publishing/nonfiction"/>
    <n v="125"/>
    <n v="53.571428571428569"/>
    <x v="3"/>
    <s v="nonfiction"/>
  </r>
  <r>
    <x v="0"/>
    <s v="US"/>
    <s v="USD"/>
    <n v="1372297751"/>
    <d v="2013-06-27T01:49:11"/>
    <n v="1369705751"/>
    <x v="1346"/>
    <x v="4"/>
    <b v="0"/>
    <n v="149"/>
    <b v="1"/>
    <s v="publishing/nonfiction"/>
    <n v="147.32653061224491"/>
    <n v="48.449664429530202"/>
    <x v="3"/>
    <s v="nonfiction"/>
  </r>
  <r>
    <x v="0"/>
    <s v="US"/>
    <s v="USD"/>
    <n v="1425741525"/>
    <d v="2015-03-07T15:18:45"/>
    <n v="1423149525"/>
    <x v="1347"/>
    <x v="0"/>
    <b v="0"/>
    <n v="31"/>
    <b v="1"/>
    <s v="publishing/nonfiction"/>
    <n v="102.2"/>
    <n v="82.41935483870968"/>
    <x v="3"/>
    <s v="nonfiction"/>
  </r>
  <r>
    <x v="0"/>
    <s v="US"/>
    <s v="USD"/>
    <n v="1418904533"/>
    <d v="2014-12-18T12:08:53"/>
    <n v="1416485333"/>
    <x v="1348"/>
    <x v="3"/>
    <b v="0"/>
    <n v="26"/>
    <b v="1"/>
    <s v="publishing/nonfiction"/>
    <n v="101.8723404255319"/>
    <n v="230.19230769230768"/>
    <x v="3"/>
    <s v="nonfiction"/>
  </r>
  <r>
    <x v="0"/>
    <s v="CA"/>
    <s v="CAD"/>
    <n v="1450249140"/>
    <d v="2015-12-16T06:59:00"/>
    <n v="1447055935"/>
    <x v="1349"/>
    <x v="0"/>
    <b v="0"/>
    <n v="172"/>
    <b v="1"/>
    <s v="publishing/nonfiction"/>
    <n v="204.2"/>
    <n v="59.360465116279073"/>
    <x v="3"/>
    <s v="nonfiction"/>
  </r>
  <r>
    <x v="0"/>
    <s v="US"/>
    <s v="USD"/>
    <n v="1451089134"/>
    <d v="2015-12-26T00:18:54"/>
    <n v="1448497134"/>
    <x v="1350"/>
    <x v="0"/>
    <b v="0"/>
    <n v="78"/>
    <b v="1"/>
    <s v="publishing/nonfiction"/>
    <n v="104.05"/>
    <n v="66.698717948717942"/>
    <x v="3"/>
    <s v="nonfiction"/>
  </r>
  <r>
    <x v="0"/>
    <s v="US"/>
    <s v="USD"/>
    <n v="1455299144"/>
    <d v="2016-02-12T17:45:44"/>
    <n v="1452707144"/>
    <x v="1351"/>
    <x v="2"/>
    <b v="0"/>
    <n v="120"/>
    <b v="1"/>
    <s v="publishing/nonfiction"/>
    <n v="101.265"/>
    <n v="168.77500000000001"/>
    <x v="3"/>
    <s v="nonfiction"/>
  </r>
  <r>
    <x v="0"/>
    <s v="US"/>
    <s v="USD"/>
    <n v="1441425540"/>
    <d v="2015-09-05T03:59:00"/>
    <n v="1436968366"/>
    <x v="1352"/>
    <x v="0"/>
    <b v="0"/>
    <n v="227"/>
    <b v="1"/>
    <s v="publishing/nonfiction"/>
    <n v="136.13999999999999"/>
    <n v="59.973568281938327"/>
    <x v="3"/>
    <s v="nonfiction"/>
  </r>
  <r>
    <x v="0"/>
    <s v="US"/>
    <s v="USD"/>
    <n v="1362960000"/>
    <d v="2013-03-11T00:00:00"/>
    <n v="1359946188"/>
    <x v="1353"/>
    <x v="4"/>
    <b v="0"/>
    <n v="42"/>
    <b v="1"/>
    <s v="publishing/nonfiction"/>
    <n v="133.6"/>
    <n v="31.80952380952381"/>
    <x v="3"/>
    <s v="nonfiction"/>
  </r>
  <r>
    <x v="0"/>
    <s v="GB"/>
    <s v="GBP"/>
    <n v="1465672979"/>
    <d v="2016-06-11T19:22:59"/>
    <n v="1463080979"/>
    <x v="1354"/>
    <x v="2"/>
    <b v="0"/>
    <n v="64"/>
    <b v="1"/>
    <s v="publishing/nonfiction"/>
    <n v="130.25"/>
    <n v="24.421875"/>
    <x v="3"/>
    <s v="nonfiction"/>
  </r>
  <r>
    <x v="0"/>
    <s v="GB"/>
    <s v="GBP"/>
    <n v="1354269600"/>
    <d v="2012-11-30T10:00:00"/>
    <n v="1351663605"/>
    <x v="1355"/>
    <x v="5"/>
    <b v="0"/>
    <n v="121"/>
    <b v="1"/>
    <s v="publishing/nonfiction"/>
    <n v="122.67999999999999"/>
    <n v="25.347107438016529"/>
    <x v="3"/>
    <s v="nonfiction"/>
  </r>
  <r>
    <x v="0"/>
    <s v="US"/>
    <s v="USD"/>
    <n v="1372985760"/>
    <d v="2013-07-05T00:56:00"/>
    <n v="1370393760"/>
    <x v="1356"/>
    <x v="4"/>
    <b v="0"/>
    <n v="87"/>
    <b v="1"/>
    <s v="publishing/nonfiction"/>
    <n v="182.81058823529412"/>
    <n v="71.443218390804603"/>
    <x v="3"/>
    <s v="nonfiction"/>
  </r>
  <r>
    <x v="0"/>
    <s v="US"/>
    <s v="USD"/>
    <n v="1362117540"/>
    <d v="2013-03-01T05:59:00"/>
    <n v="1359587137"/>
    <x v="1357"/>
    <x v="4"/>
    <b v="0"/>
    <n v="65"/>
    <b v="1"/>
    <s v="publishing/nonfiction"/>
    <n v="125.29999999999998"/>
    <n v="38.553846153846152"/>
    <x v="3"/>
    <s v="nonfiction"/>
  </r>
  <r>
    <x v="0"/>
    <s v="US"/>
    <s v="USD"/>
    <n v="1309009323"/>
    <d v="2011-06-25T13:42:03"/>
    <n v="1306417323"/>
    <x v="1358"/>
    <x v="6"/>
    <b v="0"/>
    <n v="49"/>
    <b v="1"/>
    <s v="publishing/nonfiction"/>
    <n v="111.66666666666667"/>
    <n v="68.367346938775512"/>
    <x v="3"/>
    <s v="nonfiction"/>
  </r>
  <r>
    <x v="0"/>
    <s v="US"/>
    <s v="USD"/>
    <n v="1309980790"/>
    <d v="2011-07-06T19:33:10"/>
    <n v="1304623990"/>
    <x v="1359"/>
    <x v="6"/>
    <b v="0"/>
    <n v="19"/>
    <b v="1"/>
    <s v="publishing/nonfiction"/>
    <n v="115.75757575757575"/>
    <n v="40.210526315789473"/>
    <x v="3"/>
    <s v="nonfiction"/>
  </r>
  <r>
    <x v="0"/>
    <s v="US"/>
    <s v="USD"/>
    <n v="1343943420"/>
    <d v="2012-08-02T21:37:00"/>
    <n v="1341524220"/>
    <x v="1360"/>
    <x v="5"/>
    <b v="0"/>
    <n v="81"/>
    <b v="1"/>
    <s v="publishing/nonfiction"/>
    <n v="173.2"/>
    <n v="32.074074074074076"/>
    <x v="3"/>
    <s v="nonfiction"/>
  </r>
  <r>
    <x v="0"/>
    <s v="GB"/>
    <s v="GBP"/>
    <n v="1403370772"/>
    <d v="2014-06-21T17:12:52"/>
    <n v="1400778772"/>
    <x v="1361"/>
    <x v="3"/>
    <b v="0"/>
    <n v="264"/>
    <b v="1"/>
    <s v="publishing/nonfiction"/>
    <n v="125.98333333333333"/>
    <n v="28.632575757575758"/>
    <x v="3"/>
    <s v="nonfiction"/>
  </r>
  <r>
    <x v="0"/>
    <s v="US"/>
    <s v="USD"/>
    <n v="1378592731"/>
    <d v="2013-09-07T22:25:31"/>
    <n v="1373408731"/>
    <x v="1362"/>
    <x v="4"/>
    <b v="0"/>
    <n v="25"/>
    <b v="1"/>
    <s v="publishing/nonfiction"/>
    <n v="109.1"/>
    <n v="43.64"/>
    <x v="3"/>
    <s v="nonfiction"/>
  </r>
  <r>
    <x v="0"/>
    <s v="US"/>
    <s v="USD"/>
    <n v="1455523140"/>
    <d v="2016-02-15T07:59:00"/>
    <n v="1453925727"/>
    <x v="1363"/>
    <x v="2"/>
    <b v="0"/>
    <n v="5"/>
    <b v="1"/>
    <s v="publishing/nonfiction"/>
    <n v="100"/>
    <n v="40"/>
    <x v="3"/>
    <s v="nonfiction"/>
  </r>
  <r>
    <x v="0"/>
    <s v="DK"/>
    <s v="DKK"/>
    <n v="1420648906"/>
    <d v="2015-01-07T16:41:46"/>
    <n v="1415464906"/>
    <x v="1364"/>
    <x v="3"/>
    <b v="0"/>
    <n v="144"/>
    <b v="1"/>
    <s v="music/rock"/>
    <n v="118.64285714285714"/>
    <n v="346.04166666666669"/>
    <x v="4"/>
    <s v="rock"/>
  </r>
  <r>
    <x v="0"/>
    <s v="US"/>
    <s v="USD"/>
    <n v="1426523752"/>
    <d v="2015-03-16T16:35:52"/>
    <n v="1423935352"/>
    <x v="1365"/>
    <x v="0"/>
    <b v="0"/>
    <n v="92"/>
    <b v="1"/>
    <s v="music/rock"/>
    <n v="100.26666666666667"/>
    <n v="81.739130434782609"/>
    <x v="4"/>
    <s v="rock"/>
  </r>
  <r>
    <x v="0"/>
    <s v="US"/>
    <s v="USD"/>
    <n v="1417049663"/>
    <d v="2014-11-27T00:54:23"/>
    <n v="1413158063"/>
    <x v="1366"/>
    <x v="3"/>
    <b v="0"/>
    <n v="147"/>
    <b v="1"/>
    <s v="music/rock"/>
    <n v="126.48920000000001"/>
    <n v="64.535306122448986"/>
    <x v="4"/>
    <s v="rock"/>
  </r>
  <r>
    <x v="0"/>
    <s v="US"/>
    <s v="USD"/>
    <n v="1447463050"/>
    <d v="2015-11-14T01:04:10"/>
    <n v="1444867450"/>
    <x v="1367"/>
    <x v="0"/>
    <b v="0"/>
    <n v="90"/>
    <b v="1"/>
    <s v="music/rock"/>
    <n v="114.26"/>
    <n v="63.477777777777774"/>
    <x v="4"/>
    <s v="rock"/>
  </r>
  <r>
    <x v="0"/>
    <s v="US"/>
    <s v="USD"/>
    <n v="1434342894"/>
    <d v="2015-06-15T04:34:54"/>
    <n v="1432269294"/>
    <x v="1368"/>
    <x v="0"/>
    <b v="0"/>
    <n v="87"/>
    <b v="1"/>
    <s v="music/rock"/>
    <n v="110.7"/>
    <n v="63.620689655172413"/>
    <x v="4"/>
    <s v="rock"/>
  </r>
  <r>
    <x v="0"/>
    <s v="US"/>
    <s v="USD"/>
    <n v="1397225746"/>
    <d v="2014-04-11T14:15:46"/>
    <n v="1394633746"/>
    <x v="1369"/>
    <x v="3"/>
    <b v="0"/>
    <n v="406"/>
    <b v="1"/>
    <s v="music/rock"/>
    <n v="105.34805315203954"/>
    <n v="83.967068965517228"/>
    <x v="4"/>
    <s v="rock"/>
  </r>
  <r>
    <x v="0"/>
    <s v="US"/>
    <s v="USD"/>
    <n v="1381881890"/>
    <d v="2013-10-16T00:04:50"/>
    <n v="1380585890"/>
    <x v="1370"/>
    <x v="4"/>
    <b v="0"/>
    <n v="20"/>
    <b v="1"/>
    <s v="music/rock"/>
    <n v="103.66666666666666"/>
    <n v="77.75"/>
    <x v="4"/>
    <s v="rock"/>
  </r>
  <r>
    <x v="0"/>
    <s v="US"/>
    <s v="USD"/>
    <n v="1431022342"/>
    <d v="2015-05-07T18:12:22"/>
    <n v="1428430342"/>
    <x v="1371"/>
    <x v="0"/>
    <b v="0"/>
    <n v="70"/>
    <b v="1"/>
    <s v="music/rock"/>
    <n v="107.08672667523933"/>
    <n v="107.07142857142857"/>
    <x v="4"/>
    <s v="rock"/>
  </r>
  <r>
    <x v="0"/>
    <s v="US"/>
    <s v="USD"/>
    <n v="1342115132"/>
    <d v="2012-07-12T17:45:32"/>
    <n v="1339523132"/>
    <x v="1372"/>
    <x v="5"/>
    <b v="0"/>
    <n v="16"/>
    <b v="1"/>
    <s v="music/rock"/>
    <n v="124"/>
    <n v="38.75"/>
    <x v="4"/>
    <s v="rock"/>
  </r>
  <r>
    <x v="0"/>
    <s v="US"/>
    <s v="USD"/>
    <n v="1483138233"/>
    <d v="2016-12-30T22:50:33"/>
    <n v="1480546233"/>
    <x v="1373"/>
    <x v="2"/>
    <b v="0"/>
    <n v="52"/>
    <b v="1"/>
    <s v="music/rock"/>
    <n v="105.01"/>
    <n v="201.94230769230768"/>
    <x v="4"/>
    <s v="rock"/>
  </r>
  <r>
    <x v="0"/>
    <s v="US"/>
    <s v="USD"/>
    <n v="1458874388"/>
    <d v="2016-03-25T02:53:08"/>
    <n v="1456285988"/>
    <x v="1374"/>
    <x v="2"/>
    <b v="0"/>
    <n v="66"/>
    <b v="1"/>
    <s v="music/rock"/>
    <n v="189.46666666666667"/>
    <n v="43.060606060606062"/>
    <x v="4"/>
    <s v="rock"/>
  </r>
  <r>
    <x v="0"/>
    <s v="FR"/>
    <s v="EUR"/>
    <n v="1484444119"/>
    <d v="2017-01-15T01:35:19"/>
    <n v="1481852119"/>
    <x v="1375"/>
    <x v="2"/>
    <b v="0"/>
    <n v="109"/>
    <b v="1"/>
    <s v="music/rock"/>
    <n v="171.32499999999999"/>
    <n v="62.871559633027523"/>
    <x v="4"/>
    <s v="rock"/>
  </r>
  <r>
    <x v="0"/>
    <s v="GB"/>
    <s v="GBP"/>
    <n v="1480784606"/>
    <d v="2016-12-03T17:03:26"/>
    <n v="1478189006"/>
    <x v="1376"/>
    <x v="2"/>
    <b v="0"/>
    <n v="168"/>
    <b v="1"/>
    <s v="music/rock"/>
    <n v="252.48648648648651"/>
    <n v="55.607142857142854"/>
    <x v="4"/>
    <s v="rock"/>
  </r>
  <r>
    <x v="0"/>
    <s v="US"/>
    <s v="USD"/>
    <n v="1486095060"/>
    <d v="2017-02-03T04:11:00"/>
    <n v="1484198170"/>
    <x v="1377"/>
    <x v="1"/>
    <b v="0"/>
    <n v="31"/>
    <b v="1"/>
    <s v="music/rock"/>
    <n v="116.15384615384616"/>
    <n v="48.70967741935484"/>
    <x v="4"/>
    <s v="rock"/>
  </r>
  <r>
    <x v="0"/>
    <s v="GB"/>
    <s v="GBP"/>
    <n v="1470075210"/>
    <d v="2016-08-01T18:13:30"/>
    <n v="1468779210"/>
    <x v="1378"/>
    <x v="2"/>
    <b v="0"/>
    <n v="133"/>
    <b v="1"/>
    <s v="music/rock"/>
    <n v="203.35000000000002"/>
    <n v="30.578947368421051"/>
    <x v="4"/>
    <s v="rock"/>
  </r>
  <r>
    <x v="0"/>
    <s v="US"/>
    <s v="USD"/>
    <n v="1433504876"/>
    <d v="2015-06-05T11:47:56"/>
    <n v="1430912876"/>
    <x v="1379"/>
    <x v="0"/>
    <b v="0"/>
    <n v="151"/>
    <b v="1"/>
    <s v="music/rock"/>
    <n v="111.60000000000001"/>
    <n v="73.907284768211923"/>
    <x v="4"/>
    <s v="rock"/>
  </r>
  <r>
    <x v="0"/>
    <s v="US"/>
    <s v="USD"/>
    <n v="1433815200"/>
    <d v="2015-06-09T02:00:00"/>
    <n v="1431886706"/>
    <x v="1380"/>
    <x v="0"/>
    <b v="0"/>
    <n v="5"/>
    <b v="1"/>
    <s v="music/rock"/>
    <n v="424"/>
    <n v="21.2"/>
    <x v="4"/>
    <s v="rock"/>
  </r>
  <r>
    <x v="0"/>
    <s v="US"/>
    <s v="USD"/>
    <n v="1482988125"/>
    <d v="2016-12-29T05:08:45"/>
    <n v="1480396125"/>
    <x v="1381"/>
    <x v="2"/>
    <b v="0"/>
    <n v="73"/>
    <b v="1"/>
    <s v="music/rock"/>
    <n v="107.1"/>
    <n v="73.356164383561648"/>
    <x v="4"/>
    <s v="rock"/>
  </r>
  <r>
    <x v="0"/>
    <s v="US"/>
    <s v="USD"/>
    <n v="1367867536"/>
    <d v="2013-05-06T19:12:16"/>
    <n v="1365275536"/>
    <x v="1382"/>
    <x v="4"/>
    <b v="0"/>
    <n v="148"/>
    <b v="1"/>
    <s v="music/rock"/>
    <n v="104.3625"/>
    <n v="56.412162162162161"/>
    <x v="4"/>
    <s v="rock"/>
  </r>
  <r>
    <x v="0"/>
    <s v="CA"/>
    <s v="CAD"/>
    <n v="1482457678"/>
    <d v="2016-12-23T01:47:58"/>
    <n v="1480729678"/>
    <x v="1383"/>
    <x v="2"/>
    <b v="0"/>
    <n v="93"/>
    <b v="1"/>
    <s v="music/rock"/>
    <n v="212.40909090909091"/>
    <n v="50.247311827956992"/>
    <x v="4"/>
    <s v="rock"/>
  </r>
  <r>
    <x v="0"/>
    <s v="US"/>
    <s v="USD"/>
    <n v="1436117922"/>
    <d v="2015-07-05T17:38:42"/>
    <n v="1433525922"/>
    <x v="1384"/>
    <x v="0"/>
    <b v="0"/>
    <n v="63"/>
    <b v="1"/>
    <s v="music/rock"/>
    <n v="124.08571428571429"/>
    <n v="68.936507936507937"/>
    <x v="4"/>
    <s v="rock"/>
  </r>
  <r>
    <x v="0"/>
    <s v="DE"/>
    <s v="EUR"/>
    <n v="1461931860"/>
    <d v="2016-04-29T12:11:00"/>
    <n v="1457109121"/>
    <x v="1385"/>
    <x v="2"/>
    <b v="0"/>
    <n v="134"/>
    <b v="1"/>
    <s v="music/rock"/>
    <n v="110.406125"/>
    <n v="65.914104477611943"/>
    <x v="4"/>
    <s v="rock"/>
  </r>
  <r>
    <x v="0"/>
    <s v="US"/>
    <s v="USD"/>
    <n v="1438183889"/>
    <d v="2015-07-29T15:31:29"/>
    <n v="1435591889"/>
    <x v="1386"/>
    <x v="0"/>
    <b v="0"/>
    <n v="14"/>
    <b v="1"/>
    <s v="music/rock"/>
    <n v="218.75"/>
    <n v="62.5"/>
    <x v="4"/>
    <s v="rock"/>
  </r>
  <r>
    <x v="0"/>
    <s v="US"/>
    <s v="USD"/>
    <n v="1433305800"/>
    <d v="2015-06-03T04:30:00"/>
    <n v="1430604395"/>
    <x v="1387"/>
    <x v="0"/>
    <b v="0"/>
    <n v="78"/>
    <b v="1"/>
    <s v="music/rock"/>
    <n v="136.625"/>
    <n v="70.064102564102569"/>
    <x v="4"/>
    <s v="rock"/>
  </r>
  <r>
    <x v="0"/>
    <s v="US"/>
    <s v="USD"/>
    <n v="1476720840"/>
    <d v="2016-10-17T16:14:00"/>
    <n v="1474469117"/>
    <x v="1388"/>
    <x v="2"/>
    <b v="0"/>
    <n v="112"/>
    <b v="1"/>
    <s v="music/rock"/>
    <n v="134.8074"/>
    <n v="60.181874999999998"/>
    <x v="4"/>
    <s v="rock"/>
  </r>
  <r>
    <x v="0"/>
    <s v="GB"/>
    <s v="GBP"/>
    <n v="1471087957"/>
    <d v="2016-08-13T11:32:37"/>
    <n v="1468495957"/>
    <x v="1389"/>
    <x v="2"/>
    <b v="0"/>
    <n v="34"/>
    <b v="1"/>
    <s v="music/rock"/>
    <n v="145.4"/>
    <n v="21.382352941176471"/>
    <x v="4"/>
    <s v="rock"/>
  </r>
  <r>
    <x v="0"/>
    <s v="US"/>
    <s v="USD"/>
    <n v="1430154720"/>
    <d v="2015-04-27T17:12:00"/>
    <n v="1427224606"/>
    <x v="1390"/>
    <x v="0"/>
    <b v="0"/>
    <n v="19"/>
    <b v="1"/>
    <s v="music/rock"/>
    <n v="109.10714285714285"/>
    <n v="160.78947368421052"/>
    <x v="4"/>
    <s v="rock"/>
  </r>
  <r>
    <x v="0"/>
    <s v="US"/>
    <s v="USD"/>
    <n v="1440219540"/>
    <d v="2015-08-22T04:59:00"/>
    <n v="1436369818"/>
    <x v="1391"/>
    <x v="0"/>
    <b v="0"/>
    <n v="13"/>
    <b v="1"/>
    <s v="music/rock"/>
    <n v="110.2"/>
    <n v="42.384615384615387"/>
    <x v="4"/>
    <s v="rock"/>
  </r>
  <r>
    <x v="0"/>
    <s v="US"/>
    <s v="USD"/>
    <n v="1456976586"/>
    <d v="2016-03-03T03:43:06"/>
    <n v="1454298186"/>
    <x v="1392"/>
    <x v="2"/>
    <b v="0"/>
    <n v="104"/>
    <b v="1"/>
    <s v="music/rock"/>
    <n v="113.64000000000001"/>
    <n v="27.317307692307693"/>
    <x v="4"/>
    <s v="rock"/>
  </r>
  <r>
    <x v="0"/>
    <s v="US"/>
    <s v="USD"/>
    <n v="1470068523"/>
    <d v="2016-08-01T16:22:03"/>
    <n v="1467476523"/>
    <x v="1393"/>
    <x v="2"/>
    <b v="0"/>
    <n v="52"/>
    <b v="1"/>
    <s v="music/rock"/>
    <n v="102.35000000000001"/>
    <n v="196.82692307692307"/>
    <x v="4"/>
    <s v="rock"/>
  </r>
  <r>
    <x v="0"/>
    <s v="US"/>
    <s v="USD"/>
    <n v="1488337200"/>
    <d v="2017-03-01T03:00:00"/>
    <n v="1484623726"/>
    <x v="1394"/>
    <x v="1"/>
    <b v="0"/>
    <n v="17"/>
    <b v="1"/>
    <s v="music/rock"/>
    <n v="122.13333333333334"/>
    <n v="53.882352941176471"/>
    <x v="4"/>
    <s v="rock"/>
  </r>
  <r>
    <x v="0"/>
    <s v="US"/>
    <s v="USD"/>
    <n v="1484430481"/>
    <d v="2017-01-14T21:48:01"/>
    <n v="1481838481"/>
    <x v="1395"/>
    <x v="2"/>
    <b v="0"/>
    <n v="82"/>
    <b v="1"/>
    <s v="music/rock"/>
    <n v="111.88571428571427"/>
    <n v="47.756097560975611"/>
    <x v="4"/>
    <s v="rock"/>
  </r>
  <r>
    <x v="0"/>
    <s v="US"/>
    <s v="USD"/>
    <n v="1423871882"/>
    <d v="2015-02-13T23:58:02"/>
    <n v="1421279882"/>
    <x v="1396"/>
    <x v="0"/>
    <b v="0"/>
    <n v="73"/>
    <b v="1"/>
    <s v="music/rock"/>
    <n v="107.3"/>
    <n v="88.191780821917803"/>
    <x v="4"/>
    <s v="rock"/>
  </r>
  <r>
    <x v="0"/>
    <s v="US"/>
    <s v="USD"/>
    <n v="1477603140"/>
    <d v="2016-10-27T21:19:00"/>
    <n v="1475013710"/>
    <x v="1397"/>
    <x v="2"/>
    <b v="0"/>
    <n v="158"/>
    <b v="1"/>
    <s v="music/rock"/>
    <n v="113.85000000000001"/>
    <n v="72.056962025316452"/>
    <x v="4"/>
    <s v="rock"/>
  </r>
  <r>
    <x v="0"/>
    <s v="US"/>
    <s v="USD"/>
    <n v="1467752334"/>
    <d v="2016-07-05T20:58:54"/>
    <n v="1465160334"/>
    <x v="1398"/>
    <x v="2"/>
    <b v="0"/>
    <n v="65"/>
    <b v="1"/>
    <s v="music/rock"/>
    <n v="109.68181818181819"/>
    <n v="74.246153846153845"/>
    <x v="4"/>
    <s v="rock"/>
  </r>
  <r>
    <x v="0"/>
    <s v="US"/>
    <s v="USD"/>
    <n v="1412640373"/>
    <d v="2014-10-07T00:06:13"/>
    <n v="1410048373"/>
    <x v="1399"/>
    <x v="3"/>
    <b v="0"/>
    <n v="184"/>
    <b v="1"/>
    <s v="music/rock"/>
    <n v="126.14444444444443"/>
    <n v="61.701086956521742"/>
    <x v="4"/>
    <s v="rock"/>
  </r>
  <r>
    <x v="0"/>
    <s v="GB"/>
    <s v="GBP"/>
    <n v="1465709400"/>
    <d v="2016-06-12T05:30:00"/>
    <n v="1462695073"/>
    <x v="1400"/>
    <x v="2"/>
    <b v="0"/>
    <n v="34"/>
    <b v="1"/>
    <s v="music/rock"/>
    <n v="167.42857142857144"/>
    <n v="17.235294117647058"/>
    <x v="4"/>
    <s v="rock"/>
  </r>
  <r>
    <x v="0"/>
    <s v="US"/>
    <s v="USD"/>
    <n v="1369612474"/>
    <d v="2013-05-26T23:54:34"/>
    <n v="1367798074"/>
    <x v="1401"/>
    <x v="4"/>
    <b v="0"/>
    <n v="240"/>
    <b v="1"/>
    <s v="music/rock"/>
    <n v="496.52000000000004"/>
    <n v="51.720833333333331"/>
    <x v="4"/>
    <s v="rock"/>
  </r>
  <r>
    <x v="0"/>
    <s v="GB"/>
    <s v="GBP"/>
    <n v="1430439411"/>
    <d v="2015-05-01T00:16:51"/>
    <n v="1425259011"/>
    <x v="1402"/>
    <x v="0"/>
    <b v="0"/>
    <n v="113"/>
    <b v="1"/>
    <s v="music/rock"/>
    <n v="109.16"/>
    <n v="24.150442477876105"/>
    <x v="4"/>
    <s v="rock"/>
  </r>
  <r>
    <x v="0"/>
    <s v="US"/>
    <s v="USD"/>
    <n v="1374802235"/>
    <d v="2013-07-26T01:30:35"/>
    <n v="1372210235"/>
    <x v="1403"/>
    <x v="4"/>
    <b v="0"/>
    <n v="66"/>
    <b v="1"/>
    <s v="music/rock"/>
    <n v="102.57499999999999"/>
    <n v="62.166666666666664"/>
    <x v="4"/>
    <s v="rock"/>
  </r>
  <r>
    <x v="2"/>
    <s v="GB"/>
    <s v="GBP"/>
    <n v="1424607285"/>
    <d v="2015-02-22T12:14:45"/>
    <n v="1422447285"/>
    <x v="1404"/>
    <x v="0"/>
    <b v="1"/>
    <n v="5"/>
    <b v="0"/>
    <s v="publishing/translations"/>
    <n v="1.6620689655172414"/>
    <n v="48.2"/>
    <x v="3"/>
    <s v="translations"/>
  </r>
  <r>
    <x v="2"/>
    <s v="US"/>
    <s v="USD"/>
    <n v="1417195201"/>
    <d v="2014-11-28T17:20:01"/>
    <n v="1414599601"/>
    <x v="1405"/>
    <x v="3"/>
    <b v="1"/>
    <n v="17"/>
    <b v="0"/>
    <s v="publishing/translations"/>
    <n v="0.42"/>
    <n v="6.1764705882352944"/>
    <x v="3"/>
    <s v="translations"/>
  </r>
  <r>
    <x v="2"/>
    <s v="IT"/>
    <s v="EUR"/>
    <n v="1449914400"/>
    <d v="2015-12-12T10:00:00"/>
    <n v="1445336607"/>
    <x v="1406"/>
    <x v="0"/>
    <b v="0"/>
    <n v="3"/>
    <b v="0"/>
    <s v="publishing/translations"/>
    <n v="0.125"/>
    <n v="5"/>
    <x v="3"/>
    <s v="translations"/>
  </r>
  <r>
    <x v="2"/>
    <s v="US"/>
    <s v="USD"/>
    <n v="1407847978"/>
    <d v="2014-08-12T12:52:58"/>
    <n v="1405687978"/>
    <x v="1407"/>
    <x v="3"/>
    <b v="0"/>
    <n v="2"/>
    <b v="0"/>
    <s v="publishing/translations"/>
    <n v="0.5"/>
    <n v="7.5"/>
    <x v="3"/>
    <s v="translations"/>
  </r>
  <r>
    <x v="2"/>
    <s v="GB"/>
    <s v="GBP"/>
    <n v="1447451756"/>
    <d v="2015-11-13T21:55:56"/>
    <n v="1444856156"/>
    <x v="1408"/>
    <x v="0"/>
    <b v="0"/>
    <n v="6"/>
    <b v="0"/>
    <s v="publishing/translations"/>
    <n v="7.1999999999999993"/>
    <n v="12"/>
    <x v="3"/>
    <s v="translations"/>
  </r>
  <r>
    <x v="2"/>
    <s v="US"/>
    <s v="USD"/>
    <n v="1420085535"/>
    <d v="2015-01-01T04:12:15"/>
    <n v="1414897935"/>
    <x v="1409"/>
    <x v="3"/>
    <b v="0"/>
    <n v="0"/>
    <b v="0"/>
    <s v="publishing/translations"/>
    <n v="0"/>
    <e v="#DIV/0!"/>
    <x v="3"/>
    <s v="translations"/>
  </r>
  <r>
    <x v="2"/>
    <s v="IT"/>
    <s v="EUR"/>
    <n v="1464939520"/>
    <d v="2016-06-03T07:38:40"/>
    <n v="1461051520"/>
    <x v="1410"/>
    <x v="2"/>
    <b v="0"/>
    <n v="1"/>
    <b v="0"/>
    <s v="publishing/translations"/>
    <n v="1.6666666666666666E-2"/>
    <n v="1"/>
    <x v="3"/>
    <s v="translations"/>
  </r>
  <r>
    <x v="2"/>
    <s v="GB"/>
    <s v="GBP"/>
    <n v="1423185900"/>
    <d v="2015-02-06T01:25:00"/>
    <n v="1420766700"/>
    <x v="1411"/>
    <x v="0"/>
    <b v="0"/>
    <n v="3"/>
    <b v="0"/>
    <s v="publishing/translations"/>
    <n v="0.23333333333333336"/>
    <n v="2.3333333333333335"/>
    <x v="3"/>
    <s v="translations"/>
  </r>
  <r>
    <x v="2"/>
    <s v="US"/>
    <s v="USD"/>
    <n v="1417656699"/>
    <d v="2014-12-04T01:31:39"/>
    <n v="1415064699"/>
    <x v="1412"/>
    <x v="3"/>
    <b v="0"/>
    <n v="13"/>
    <b v="0"/>
    <s v="publishing/translations"/>
    <n v="4.5714285714285712"/>
    <n v="24.615384615384617"/>
    <x v="3"/>
    <s v="translations"/>
  </r>
  <r>
    <x v="2"/>
    <s v="IT"/>
    <s v="EUR"/>
    <n v="1455964170"/>
    <d v="2016-02-20T10:29:30"/>
    <n v="1450780170"/>
    <x v="1413"/>
    <x v="0"/>
    <b v="0"/>
    <n v="1"/>
    <b v="0"/>
    <s v="publishing/translations"/>
    <n v="5"/>
    <n v="100"/>
    <x v="3"/>
    <s v="translations"/>
  </r>
  <r>
    <x v="2"/>
    <s v="US"/>
    <s v="USD"/>
    <n v="1483423467"/>
    <d v="2017-01-03T06:04:27"/>
    <n v="1480831467"/>
    <x v="1414"/>
    <x v="2"/>
    <b v="0"/>
    <n v="1"/>
    <b v="0"/>
    <s v="publishing/translations"/>
    <n v="0.2"/>
    <n v="1"/>
    <x v="3"/>
    <s v="translations"/>
  </r>
  <r>
    <x v="2"/>
    <s v="US"/>
    <s v="USD"/>
    <n v="1439741591"/>
    <d v="2015-08-16T16:13:11"/>
    <n v="1436285591"/>
    <x v="1415"/>
    <x v="0"/>
    <b v="0"/>
    <n v="9"/>
    <b v="0"/>
    <s v="publishing/translations"/>
    <n v="18.181818181818183"/>
    <n v="88.888888888888886"/>
    <x v="3"/>
    <s v="translations"/>
  </r>
  <r>
    <x v="2"/>
    <s v="US"/>
    <s v="USD"/>
    <n v="1448147619"/>
    <d v="2015-11-21T23:13:39"/>
    <n v="1445552019"/>
    <x v="1416"/>
    <x v="0"/>
    <b v="0"/>
    <n v="0"/>
    <b v="0"/>
    <s v="publishing/translations"/>
    <n v="0"/>
    <e v="#DIV/0!"/>
    <x v="3"/>
    <s v="translations"/>
  </r>
  <r>
    <x v="2"/>
    <s v="US"/>
    <s v="USD"/>
    <n v="1442315460"/>
    <d v="2015-09-15T11:11:00"/>
    <n v="1439696174"/>
    <x v="1417"/>
    <x v="0"/>
    <b v="0"/>
    <n v="2"/>
    <b v="0"/>
    <s v="publishing/translations"/>
    <n v="1.2222222222222223"/>
    <n v="27.5"/>
    <x v="3"/>
    <s v="translations"/>
  </r>
  <r>
    <x v="2"/>
    <s v="ES"/>
    <s v="EUR"/>
    <n v="1456397834"/>
    <d v="2016-02-25T10:57:14"/>
    <n v="1453805834"/>
    <x v="1418"/>
    <x v="2"/>
    <b v="0"/>
    <n v="1"/>
    <b v="0"/>
    <s v="publishing/translations"/>
    <n v="0.2"/>
    <n v="6"/>
    <x v="3"/>
    <s v="translations"/>
  </r>
  <r>
    <x v="2"/>
    <s v="US"/>
    <s v="USD"/>
    <n v="1476010619"/>
    <d v="2016-10-09T10:56:59"/>
    <n v="1473418619"/>
    <x v="1419"/>
    <x v="2"/>
    <b v="0"/>
    <n v="10"/>
    <b v="0"/>
    <s v="publishing/translations"/>
    <n v="7.0634920634920633"/>
    <n v="44.5"/>
    <x v="3"/>
    <s v="translations"/>
  </r>
  <r>
    <x v="2"/>
    <s v="US"/>
    <s v="USD"/>
    <n v="1467129686"/>
    <d v="2016-06-28T16:01:26"/>
    <n v="1464969686"/>
    <x v="1420"/>
    <x v="2"/>
    <b v="0"/>
    <n v="3"/>
    <b v="0"/>
    <s v="publishing/translations"/>
    <n v="2.7272727272727271"/>
    <n v="1"/>
    <x v="3"/>
    <s v="translations"/>
  </r>
  <r>
    <x v="2"/>
    <s v="SE"/>
    <s v="SEK"/>
    <n v="1423432709"/>
    <d v="2015-02-08T21:58:29"/>
    <n v="1420840709"/>
    <x v="1421"/>
    <x v="0"/>
    <b v="0"/>
    <n v="2"/>
    <b v="0"/>
    <s v="publishing/translations"/>
    <n v="0.1"/>
    <n v="100"/>
    <x v="3"/>
    <s v="translations"/>
  </r>
  <r>
    <x v="2"/>
    <s v="NZ"/>
    <s v="NZD"/>
    <n v="1474436704"/>
    <d v="2016-09-21T05:45:04"/>
    <n v="1471844704"/>
    <x v="1422"/>
    <x v="2"/>
    <b v="0"/>
    <n v="2"/>
    <b v="0"/>
    <s v="publishing/translations"/>
    <n v="0.104"/>
    <n v="13"/>
    <x v="3"/>
    <s v="translations"/>
  </r>
  <r>
    <x v="2"/>
    <s v="AU"/>
    <s v="AUD"/>
    <n v="1451637531"/>
    <d v="2016-01-01T08:38:51"/>
    <n v="1449045531"/>
    <x v="1423"/>
    <x v="0"/>
    <b v="0"/>
    <n v="1"/>
    <b v="0"/>
    <s v="publishing/translations"/>
    <n v="0.33333333333333337"/>
    <n v="100"/>
    <x v="3"/>
    <s v="translations"/>
  </r>
  <r>
    <x v="2"/>
    <s v="US"/>
    <s v="USD"/>
    <n v="1479233602"/>
    <d v="2016-11-15T18:13:22"/>
    <n v="1478106802"/>
    <x v="1424"/>
    <x v="2"/>
    <b v="0"/>
    <n v="14"/>
    <b v="0"/>
    <s v="publishing/translations"/>
    <n v="20.36"/>
    <n v="109.07142857142857"/>
    <x v="3"/>
    <s v="translations"/>
  </r>
  <r>
    <x v="2"/>
    <s v="US"/>
    <s v="USD"/>
    <n v="1430276959"/>
    <d v="2015-04-29T03:09:19"/>
    <n v="1427684959"/>
    <x v="1425"/>
    <x v="0"/>
    <b v="0"/>
    <n v="0"/>
    <b v="0"/>
    <s v="publishing/translations"/>
    <n v="0"/>
    <e v="#DIV/0!"/>
    <x v="3"/>
    <s v="translations"/>
  </r>
  <r>
    <x v="2"/>
    <s v="DE"/>
    <s v="EUR"/>
    <n v="1440408120"/>
    <d v="2015-08-24T09:22:00"/>
    <n v="1435224120"/>
    <x v="1426"/>
    <x v="0"/>
    <b v="0"/>
    <n v="0"/>
    <b v="0"/>
    <s v="publishing/translations"/>
    <n v="0"/>
    <e v="#DIV/0!"/>
    <x v="3"/>
    <s v="translations"/>
  </r>
  <r>
    <x v="2"/>
    <s v="DE"/>
    <s v="EUR"/>
    <n v="1474230385"/>
    <d v="2016-09-18T20:26:25"/>
    <n v="1471638385"/>
    <x v="1427"/>
    <x v="2"/>
    <b v="0"/>
    <n v="4"/>
    <b v="0"/>
    <s v="publishing/translations"/>
    <n v="8.3800000000000008"/>
    <n v="104.75"/>
    <x v="3"/>
    <s v="translations"/>
  </r>
  <r>
    <x v="2"/>
    <s v="ES"/>
    <s v="EUR"/>
    <n v="1459584417"/>
    <d v="2016-04-02T08:06:57"/>
    <n v="1456996017"/>
    <x v="1428"/>
    <x v="2"/>
    <b v="0"/>
    <n v="3"/>
    <b v="0"/>
    <s v="publishing/translations"/>
    <n v="4.5"/>
    <n v="15"/>
    <x v="3"/>
    <s v="translations"/>
  </r>
  <r>
    <x v="2"/>
    <s v="US"/>
    <s v="USD"/>
    <n v="1428629242"/>
    <d v="2015-04-10T01:27:22"/>
    <n v="1426037242"/>
    <x v="1429"/>
    <x v="0"/>
    <b v="0"/>
    <n v="0"/>
    <b v="0"/>
    <s v="publishing/translations"/>
    <n v="0"/>
    <e v="#DIV/0!"/>
    <x v="3"/>
    <s v="translations"/>
  </r>
  <r>
    <x v="2"/>
    <s v="US"/>
    <s v="USD"/>
    <n v="1419017488"/>
    <d v="2014-12-19T19:31:28"/>
    <n v="1416339088"/>
    <x v="1430"/>
    <x v="3"/>
    <b v="0"/>
    <n v="5"/>
    <b v="0"/>
    <s v="publishing/translations"/>
    <n v="8.06"/>
    <n v="80.599999999999994"/>
    <x v="3"/>
    <s v="translations"/>
  </r>
  <r>
    <x v="2"/>
    <s v="US"/>
    <s v="USD"/>
    <n v="1448517816"/>
    <d v="2015-11-26T06:03:36"/>
    <n v="1445922216"/>
    <x v="1431"/>
    <x v="0"/>
    <b v="0"/>
    <n v="47"/>
    <b v="0"/>
    <s v="publishing/translations"/>
    <n v="31.94705882352941"/>
    <n v="115.55319148936171"/>
    <x v="3"/>
    <s v="translations"/>
  </r>
  <r>
    <x v="2"/>
    <s v="US"/>
    <s v="USD"/>
    <n v="1437417828"/>
    <d v="2015-07-20T18:43:48"/>
    <n v="1434825828"/>
    <x v="1432"/>
    <x v="0"/>
    <b v="0"/>
    <n v="0"/>
    <b v="0"/>
    <s v="publishing/translations"/>
    <n v="0"/>
    <e v="#DIV/0!"/>
    <x v="3"/>
    <s v="translations"/>
  </r>
  <r>
    <x v="2"/>
    <s v="IT"/>
    <s v="EUR"/>
    <n v="1481367600"/>
    <d v="2016-12-10T11:00:00"/>
    <n v="1477839675"/>
    <x v="1433"/>
    <x v="2"/>
    <b v="0"/>
    <n v="10"/>
    <b v="0"/>
    <s v="publishing/translations"/>
    <n v="6.708333333333333"/>
    <n v="80.5"/>
    <x v="3"/>
    <s v="translations"/>
  </r>
  <r>
    <x v="2"/>
    <s v="DK"/>
    <s v="DKK"/>
    <n v="1433775600"/>
    <d v="2015-06-08T15:00:00"/>
    <n v="1431973478"/>
    <x v="1434"/>
    <x v="0"/>
    <b v="0"/>
    <n v="11"/>
    <b v="0"/>
    <s v="publishing/translations"/>
    <n v="9.9878048780487809"/>
    <n v="744.5454545454545"/>
    <x v="3"/>
    <s v="translations"/>
  </r>
  <r>
    <x v="2"/>
    <s v="IT"/>
    <s v="EUR"/>
    <n v="1444589020"/>
    <d v="2015-10-11T18:43:40"/>
    <n v="1441997020"/>
    <x v="1435"/>
    <x v="0"/>
    <b v="0"/>
    <n v="2"/>
    <b v="0"/>
    <s v="publishing/translations"/>
    <n v="0.1"/>
    <n v="7.5"/>
    <x v="3"/>
    <s v="translations"/>
  </r>
  <r>
    <x v="2"/>
    <s v="DE"/>
    <s v="EUR"/>
    <n v="1456043057"/>
    <d v="2016-02-21T08:24:17"/>
    <n v="1453451057"/>
    <x v="1436"/>
    <x v="2"/>
    <b v="0"/>
    <n v="2"/>
    <b v="0"/>
    <s v="publishing/translations"/>
    <n v="0.77"/>
    <n v="38.5"/>
    <x v="3"/>
    <s v="translations"/>
  </r>
  <r>
    <x v="2"/>
    <s v="US"/>
    <s v="USD"/>
    <n v="1405227540"/>
    <d v="2014-07-13T04:59:00"/>
    <n v="1402058739"/>
    <x v="1437"/>
    <x v="3"/>
    <b v="0"/>
    <n v="22"/>
    <b v="0"/>
    <s v="publishing/translations"/>
    <n v="26.900000000000002"/>
    <n v="36.68181818181818"/>
    <x v="3"/>
    <s v="translations"/>
  </r>
  <r>
    <x v="2"/>
    <s v="DK"/>
    <s v="DKK"/>
    <n v="1461765300"/>
    <d v="2016-04-27T13:55:00"/>
    <n v="1459198499"/>
    <x v="1438"/>
    <x v="2"/>
    <b v="0"/>
    <n v="8"/>
    <b v="0"/>
    <s v="publishing/translations"/>
    <n v="3"/>
    <n v="75"/>
    <x v="3"/>
    <s v="translations"/>
  </r>
  <r>
    <x v="2"/>
    <s v="CA"/>
    <s v="CAD"/>
    <n v="1425758101"/>
    <d v="2015-03-07T19:55:01"/>
    <n v="1423166101"/>
    <x v="1439"/>
    <x v="0"/>
    <b v="0"/>
    <n v="6"/>
    <b v="0"/>
    <s v="publishing/translations"/>
    <n v="6.6055045871559637"/>
    <n v="30"/>
    <x v="3"/>
    <s v="translations"/>
  </r>
  <r>
    <x v="2"/>
    <s v="IT"/>
    <s v="EUR"/>
    <n v="1464285463"/>
    <d v="2016-05-26T17:57:43"/>
    <n v="1461693463"/>
    <x v="1440"/>
    <x v="2"/>
    <b v="0"/>
    <n v="1"/>
    <b v="0"/>
    <s v="publishing/translations"/>
    <n v="7.6923076923076927E-3"/>
    <n v="1"/>
    <x v="3"/>
    <s v="translations"/>
  </r>
  <r>
    <x v="2"/>
    <s v="GB"/>
    <s v="GBP"/>
    <n v="1441995769"/>
    <d v="2015-09-11T18:22:49"/>
    <n v="1436811769"/>
    <x v="1441"/>
    <x v="0"/>
    <b v="0"/>
    <n v="3"/>
    <b v="0"/>
    <s v="publishing/translations"/>
    <n v="1.1222222222222222"/>
    <n v="673.33333333333337"/>
    <x v="3"/>
    <s v="translations"/>
  </r>
  <r>
    <x v="2"/>
    <s v="US"/>
    <s v="USD"/>
    <n v="1464190158"/>
    <d v="2016-05-25T15:29:18"/>
    <n v="1461598158"/>
    <x v="1442"/>
    <x v="2"/>
    <b v="0"/>
    <n v="0"/>
    <b v="0"/>
    <s v="publishing/translations"/>
    <n v="0"/>
    <e v="#DIV/0!"/>
    <x v="3"/>
    <s v="translations"/>
  </r>
  <r>
    <x v="2"/>
    <s v="FR"/>
    <s v="EUR"/>
    <n v="1483395209"/>
    <d v="2017-01-02T22:13:29"/>
    <n v="1480803209"/>
    <x v="1443"/>
    <x v="2"/>
    <b v="0"/>
    <n v="0"/>
    <b v="0"/>
    <s v="publishing/translations"/>
    <n v="0"/>
    <e v="#DIV/0!"/>
    <x v="3"/>
    <s v="translations"/>
  </r>
  <r>
    <x v="2"/>
    <s v="DE"/>
    <s v="EUR"/>
    <n v="1442091462"/>
    <d v="2015-09-12T20:57:42"/>
    <n v="1436907462"/>
    <x v="1444"/>
    <x v="0"/>
    <b v="0"/>
    <n v="0"/>
    <b v="0"/>
    <s v="publishing/translations"/>
    <n v="0"/>
    <e v="#DIV/0!"/>
    <x v="3"/>
    <s v="translations"/>
  </r>
  <r>
    <x v="2"/>
    <s v="DE"/>
    <s v="EUR"/>
    <n v="1434286855"/>
    <d v="2015-06-14T13:00:55"/>
    <n v="1431694855"/>
    <x v="1445"/>
    <x v="0"/>
    <b v="0"/>
    <n v="0"/>
    <b v="0"/>
    <s v="publishing/translations"/>
    <n v="0"/>
    <e v="#DIV/0!"/>
    <x v="3"/>
    <s v="translations"/>
  </r>
  <r>
    <x v="2"/>
    <s v="IT"/>
    <s v="EUR"/>
    <n v="1461235478"/>
    <d v="2016-04-21T10:44:38"/>
    <n v="1459507478"/>
    <x v="1446"/>
    <x v="2"/>
    <b v="0"/>
    <n v="0"/>
    <b v="0"/>
    <s v="publishing/translations"/>
    <n v="0"/>
    <e v="#DIV/0!"/>
    <x v="3"/>
    <s v="translations"/>
  </r>
  <r>
    <x v="2"/>
    <s v="US"/>
    <s v="USD"/>
    <n v="1467999134"/>
    <d v="2016-07-08T17:32:14"/>
    <n v="1465407134"/>
    <x v="1447"/>
    <x v="2"/>
    <b v="0"/>
    <n v="3"/>
    <b v="0"/>
    <s v="publishing/translations"/>
    <n v="1.4999999999999999E-2"/>
    <n v="25"/>
    <x v="3"/>
    <s v="translations"/>
  </r>
  <r>
    <x v="2"/>
    <s v="AU"/>
    <s v="AUD"/>
    <n v="1432272300"/>
    <d v="2015-05-22T05:25:00"/>
    <n v="1429655318"/>
    <x v="1448"/>
    <x v="0"/>
    <b v="0"/>
    <n v="0"/>
    <b v="0"/>
    <s v="publishing/translations"/>
    <n v="0"/>
    <e v="#DIV/0!"/>
    <x v="3"/>
    <s v="translations"/>
  </r>
  <r>
    <x v="2"/>
    <s v="US"/>
    <s v="USD"/>
    <n v="1431286105"/>
    <d v="2015-05-10T19:28:25"/>
    <n v="1427138905"/>
    <x v="1449"/>
    <x v="0"/>
    <b v="0"/>
    <n v="0"/>
    <b v="0"/>
    <s v="publishing/translations"/>
    <n v="0"/>
    <e v="#DIV/0!"/>
    <x v="3"/>
    <s v="translations"/>
  </r>
  <r>
    <x v="2"/>
    <s v="US"/>
    <s v="USD"/>
    <n v="1455941197"/>
    <d v="2016-02-20T04:06:37"/>
    <n v="1453349197"/>
    <x v="1450"/>
    <x v="2"/>
    <b v="0"/>
    <n v="1"/>
    <b v="0"/>
    <s v="publishing/translations"/>
    <n v="1E-3"/>
    <n v="1"/>
    <x v="3"/>
    <s v="translations"/>
  </r>
  <r>
    <x v="1"/>
    <s v="US"/>
    <s v="USD"/>
    <n v="1416355259"/>
    <d v="2014-11-19T00:00:59"/>
    <n v="1413759659"/>
    <x v="1451"/>
    <x v="3"/>
    <b v="0"/>
    <n v="2"/>
    <b v="0"/>
    <s v="publishing/translations"/>
    <n v="1.0554089709762533E-2"/>
    <n v="1"/>
    <x v="3"/>
    <s v="translations"/>
  </r>
  <r>
    <x v="1"/>
    <s v="US"/>
    <s v="USD"/>
    <n v="1406566363"/>
    <d v="2014-07-28T16:52:43"/>
    <n v="1403974363"/>
    <x v="1452"/>
    <x v="3"/>
    <b v="0"/>
    <n v="0"/>
    <b v="0"/>
    <s v="publishing/translations"/>
    <n v="0"/>
    <e v="#DIV/0!"/>
    <x v="3"/>
    <s v="translations"/>
  </r>
  <r>
    <x v="1"/>
    <s v="FR"/>
    <s v="EUR"/>
    <n v="1492270947"/>
    <d v="2017-04-15T15:42:27"/>
    <n v="1488386547"/>
    <x v="1453"/>
    <x v="1"/>
    <b v="0"/>
    <n v="0"/>
    <b v="0"/>
    <s v="publishing/translations"/>
    <n v="0"/>
    <e v="#DIV/0!"/>
    <x v="3"/>
    <s v="translations"/>
  </r>
  <r>
    <x v="1"/>
    <s v="ES"/>
    <s v="EUR"/>
    <n v="1461535140"/>
    <d v="2016-04-24T21:59:00"/>
    <n v="1459716480"/>
    <x v="1454"/>
    <x v="2"/>
    <b v="0"/>
    <n v="1"/>
    <b v="0"/>
    <s v="publishing/translations"/>
    <n v="0.85714285714285721"/>
    <n v="15"/>
    <x v="3"/>
    <s v="translations"/>
  </r>
  <r>
    <x v="1"/>
    <s v="US"/>
    <s v="USD"/>
    <n v="1409924340"/>
    <d v="2014-09-05T13:39:00"/>
    <n v="1405181320"/>
    <x v="1455"/>
    <x v="3"/>
    <b v="0"/>
    <n v="7"/>
    <b v="0"/>
    <s v="publishing/translations"/>
    <n v="10.5"/>
    <n v="225"/>
    <x v="3"/>
    <s v="translations"/>
  </r>
  <r>
    <x v="1"/>
    <s v="IT"/>
    <s v="EUR"/>
    <n v="1483459365"/>
    <d v="2017-01-03T16:02:45"/>
    <n v="1480867365"/>
    <x v="1456"/>
    <x v="2"/>
    <b v="0"/>
    <n v="3"/>
    <b v="0"/>
    <s v="publishing/translations"/>
    <n v="2.9000000000000004"/>
    <n v="48.333333333333336"/>
    <x v="3"/>
    <s v="translations"/>
  </r>
  <r>
    <x v="1"/>
    <s v="US"/>
    <s v="USD"/>
    <n v="1447281044"/>
    <d v="2015-11-11T22:30:44"/>
    <n v="1444685444"/>
    <x v="1457"/>
    <x v="0"/>
    <b v="0"/>
    <n v="0"/>
    <b v="0"/>
    <s v="publishing/translations"/>
    <n v="0"/>
    <e v="#DIV/0!"/>
    <x v="3"/>
    <s v="translations"/>
  </r>
  <r>
    <x v="1"/>
    <s v="US"/>
    <s v="USD"/>
    <n v="1407729600"/>
    <d v="2014-08-11T04:00:00"/>
    <n v="1405097760"/>
    <x v="1458"/>
    <x v="3"/>
    <b v="0"/>
    <n v="0"/>
    <b v="0"/>
    <s v="publishing/translations"/>
    <n v="0"/>
    <e v="#DIV/0!"/>
    <x v="3"/>
    <s v="translations"/>
  </r>
  <r>
    <x v="1"/>
    <s v="DK"/>
    <s v="DKK"/>
    <n v="1449077100"/>
    <d v="2015-12-02T17:25:00"/>
    <n v="1446612896"/>
    <x v="1459"/>
    <x v="0"/>
    <b v="0"/>
    <n v="0"/>
    <b v="0"/>
    <s v="publishing/translations"/>
    <n v="0"/>
    <e v="#DIV/0!"/>
    <x v="3"/>
    <s v="translations"/>
  </r>
  <r>
    <x v="1"/>
    <s v="US"/>
    <s v="USD"/>
    <n v="1417391100"/>
    <d v="2014-11-30T23:45:00"/>
    <n v="1412371898"/>
    <x v="1460"/>
    <x v="3"/>
    <b v="0"/>
    <n v="0"/>
    <b v="0"/>
    <s v="publishing/translations"/>
    <n v="0"/>
    <e v="#DIV/0!"/>
    <x v="3"/>
    <s v="translations"/>
  </r>
  <r>
    <x v="0"/>
    <s v="US"/>
    <s v="USD"/>
    <n v="1413849600"/>
    <d v="2014-10-21T00:00:00"/>
    <n v="1410967754"/>
    <x v="1461"/>
    <x v="3"/>
    <b v="1"/>
    <n v="340"/>
    <b v="1"/>
    <s v="publishing/radio &amp; podcasts"/>
    <n v="101.24459999999999"/>
    <n v="44.66673529411765"/>
    <x v="3"/>
    <s v="radio &amp; podcasts"/>
  </r>
  <r>
    <x v="0"/>
    <s v="US"/>
    <s v="USD"/>
    <n v="1365609271"/>
    <d v="2013-04-10T15:54:31"/>
    <n v="1363017271"/>
    <x v="1462"/>
    <x v="4"/>
    <b v="1"/>
    <n v="150"/>
    <b v="1"/>
    <s v="publishing/radio &amp; podcasts"/>
    <n v="108.5175"/>
    <n v="28.937999999999999"/>
    <x v="3"/>
    <s v="radio &amp; podcasts"/>
  </r>
  <r>
    <x v="0"/>
    <s v="US"/>
    <s v="USD"/>
    <n v="1365367938"/>
    <d v="2013-04-07T20:52:18"/>
    <n v="1361483538"/>
    <x v="1463"/>
    <x v="4"/>
    <b v="1"/>
    <n v="25"/>
    <b v="1"/>
    <s v="publishing/radio &amp; podcasts"/>
    <n v="147.66666666666666"/>
    <n v="35.44"/>
    <x v="3"/>
    <s v="radio &amp; podcasts"/>
  </r>
  <r>
    <x v="0"/>
    <s v="US"/>
    <s v="USD"/>
    <n v="1361029958"/>
    <d v="2013-02-16T15:52:38"/>
    <n v="1358437958"/>
    <x v="1464"/>
    <x v="4"/>
    <b v="1"/>
    <n v="234"/>
    <b v="1"/>
    <s v="publishing/radio &amp; podcasts"/>
    <n v="163.19999999999999"/>
    <n v="34.871794871794869"/>
    <x v="3"/>
    <s v="radio &amp; podcasts"/>
  </r>
  <r>
    <x v="0"/>
    <s v="US"/>
    <s v="USD"/>
    <n v="1332385200"/>
    <d v="2012-03-22T03:00:00"/>
    <n v="1329759452"/>
    <x v="1465"/>
    <x v="5"/>
    <b v="1"/>
    <n v="2602"/>
    <b v="1"/>
    <s v="publishing/radio &amp; podcasts"/>
    <n v="456.41449999999998"/>
    <n v="52.622732513451197"/>
    <x v="3"/>
    <s v="radio &amp; podcasts"/>
  </r>
  <r>
    <x v="0"/>
    <s v="US"/>
    <s v="USD"/>
    <n v="1452574800"/>
    <d v="2016-01-12T05:00:00"/>
    <n v="1449029266"/>
    <x v="1466"/>
    <x v="0"/>
    <b v="1"/>
    <n v="248"/>
    <b v="1"/>
    <s v="publishing/radio &amp; podcasts"/>
    <n v="107.87731249999999"/>
    <n v="69.598266129032254"/>
    <x v="3"/>
    <s v="radio &amp; podcasts"/>
  </r>
  <r>
    <x v="0"/>
    <s v="US"/>
    <s v="USD"/>
    <n v="1332699285"/>
    <d v="2012-03-25T18:14:45"/>
    <n v="1327518885"/>
    <x v="1467"/>
    <x v="5"/>
    <b v="1"/>
    <n v="600"/>
    <b v="1"/>
    <s v="publishing/radio &amp; podcasts"/>
    <n v="115.08"/>
    <n v="76.72"/>
    <x v="3"/>
    <s v="radio &amp; podcasts"/>
  </r>
  <r>
    <x v="0"/>
    <s v="US"/>
    <s v="USD"/>
    <n v="1307838049"/>
    <d v="2011-06-12T00:20:49"/>
    <n v="1302654049"/>
    <x v="1468"/>
    <x v="6"/>
    <b v="1"/>
    <n v="293"/>
    <b v="1"/>
    <s v="publishing/radio &amp; podcasts"/>
    <n v="102.36842105263158"/>
    <n v="33.191126279863482"/>
    <x v="3"/>
    <s v="radio &amp; podcasts"/>
  </r>
  <r>
    <x v="0"/>
    <s v="US"/>
    <s v="USD"/>
    <n v="1360938109"/>
    <d v="2013-02-15T14:21:49"/>
    <n v="1358346109"/>
    <x v="1469"/>
    <x v="4"/>
    <b v="1"/>
    <n v="321"/>
    <b v="1"/>
    <s v="publishing/radio &amp; podcasts"/>
    <n v="108.42485875706214"/>
    <n v="149.46417445482865"/>
    <x v="3"/>
    <s v="radio &amp; podcasts"/>
  </r>
  <r>
    <x v="0"/>
    <s v="US"/>
    <s v="USD"/>
    <n v="1356724263"/>
    <d v="2012-12-28T19:51:03"/>
    <n v="1354909863"/>
    <x v="1470"/>
    <x v="5"/>
    <b v="1"/>
    <n v="81"/>
    <b v="1"/>
    <s v="publishing/radio &amp; podcasts"/>
    <n v="125.13333333333334"/>
    <n v="23.172839506172838"/>
    <x v="3"/>
    <s v="radio &amp; podcasts"/>
  </r>
  <r>
    <x v="0"/>
    <s v="US"/>
    <s v="USD"/>
    <n v="1428620334"/>
    <d v="2015-04-09T22:58:54"/>
    <n v="1426028334"/>
    <x v="1471"/>
    <x v="0"/>
    <b v="1"/>
    <n v="343"/>
    <b v="1"/>
    <s v="publishing/radio &amp; podcasts"/>
    <n v="103.840625"/>
    <n v="96.877551020408163"/>
    <x v="3"/>
    <s v="radio &amp; podcasts"/>
  </r>
  <r>
    <x v="0"/>
    <s v="US"/>
    <s v="USD"/>
    <n v="1381928503"/>
    <d v="2013-10-16T13:01:43"/>
    <n v="1379336503"/>
    <x v="1472"/>
    <x v="4"/>
    <b v="1"/>
    <n v="336"/>
    <b v="1"/>
    <s v="publishing/radio &amp; podcasts"/>
    <n v="138.70400000000001"/>
    <n v="103.20238095238095"/>
    <x v="3"/>
    <s v="radio &amp; podcasts"/>
  </r>
  <r>
    <x v="0"/>
    <s v="US"/>
    <s v="USD"/>
    <n v="1330644639"/>
    <d v="2012-03-01T23:30:39"/>
    <n v="1328052639"/>
    <x v="1473"/>
    <x v="5"/>
    <b v="1"/>
    <n v="47"/>
    <b v="1"/>
    <s v="publishing/radio &amp; podcasts"/>
    <n v="120.51600000000001"/>
    <n v="38.462553191489363"/>
    <x v="3"/>
    <s v="radio &amp; podcasts"/>
  </r>
  <r>
    <x v="0"/>
    <s v="US"/>
    <s v="USD"/>
    <n v="1379093292"/>
    <d v="2013-09-13T17:28:12"/>
    <n v="1376501292"/>
    <x v="1474"/>
    <x v="4"/>
    <b v="1"/>
    <n v="76"/>
    <b v="1"/>
    <s v="publishing/radio &amp; podcasts"/>
    <n v="112.26666666666667"/>
    <n v="44.315789473684212"/>
    <x v="3"/>
    <s v="radio &amp; podcasts"/>
  </r>
  <r>
    <x v="0"/>
    <s v="US"/>
    <s v="USD"/>
    <n v="1419051540"/>
    <d v="2014-12-20T04:59:00"/>
    <n v="1416244863"/>
    <x v="1475"/>
    <x v="3"/>
    <b v="1"/>
    <n v="441"/>
    <b v="1"/>
    <s v="publishing/radio &amp; podcasts"/>
    <n v="188.66966666666667"/>
    <n v="64.173356009070289"/>
    <x v="3"/>
    <s v="radio &amp; podcasts"/>
  </r>
  <r>
    <x v="0"/>
    <s v="US"/>
    <s v="USD"/>
    <n v="1315616422"/>
    <d v="2011-09-10T01:00:22"/>
    <n v="1313024422"/>
    <x v="1476"/>
    <x v="6"/>
    <b v="1"/>
    <n v="916"/>
    <b v="1"/>
    <s v="publishing/radio &amp; podcasts"/>
    <n v="661.55466666666666"/>
    <n v="43.333275109170302"/>
    <x v="3"/>
    <s v="radio &amp; podcasts"/>
  </r>
  <r>
    <x v="0"/>
    <s v="US"/>
    <s v="USD"/>
    <n v="1324609200"/>
    <d v="2011-12-23T03:00:00"/>
    <n v="1319467604"/>
    <x v="1477"/>
    <x v="6"/>
    <b v="1"/>
    <n v="369"/>
    <b v="1"/>
    <s v="publishing/radio &amp; podcasts"/>
    <n v="111.31"/>
    <n v="90.495934959349597"/>
    <x v="3"/>
    <s v="radio &amp; podcasts"/>
  </r>
  <r>
    <x v="0"/>
    <s v="US"/>
    <s v="USD"/>
    <n v="1368564913"/>
    <d v="2013-05-14T20:55:13"/>
    <n v="1367355313"/>
    <x v="1478"/>
    <x v="4"/>
    <b v="1"/>
    <n v="20242"/>
    <b v="1"/>
    <s v="publishing/radio &amp; podcasts"/>
    <n v="1181.6142199999999"/>
    <n v="29.187190495010373"/>
    <x v="3"/>
    <s v="radio &amp; podcasts"/>
  </r>
  <r>
    <x v="0"/>
    <s v="US"/>
    <s v="USD"/>
    <n v="1399694340"/>
    <d v="2014-05-10T03:59:00"/>
    <n v="1398448389"/>
    <x v="1479"/>
    <x v="3"/>
    <b v="1"/>
    <n v="71"/>
    <b v="1"/>
    <s v="publishing/radio &amp; podcasts"/>
    <n v="137.375"/>
    <n v="30.95774647887324"/>
    <x v="3"/>
    <s v="radio &amp; podcasts"/>
  </r>
  <r>
    <x v="0"/>
    <s v="US"/>
    <s v="USD"/>
    <n v="1374858000"/>
    <d v="2013-07-26T17:00:00"/>
    <n v="1373408699"/>
    <x v="1480"/>
    <x v="4"/>
    <b v="1"/>
    <n v="635"/>
    <b v="1"/>
    <s v="publishing/radio &amp; podcasts"/>
    <n v="117.04040000000001"/>
    <n v="92.157795275590544"/>
    <x v="3"/>
    <s v="radio &amp; podcasts"/>
  </r>
  <r>
    <x v="2"/>
    <s v="CA"/>
    <s v="CAD"/>
    <n v="1383430145"/>
    <d v="2013-11-02T22:09:05"/>
    <n v="1380838145"/>
    <x v="1481"/>
    <x v="4"/>
    <b v="0"/>
    <n v="6"/>
    <b v="0"/>
    <s v="publishing/fiction"/>
    <n v="2.1"/>
    <n v="17.5"/>
    <x v="3"/>
    <s v="fiction"/>
  </r>
  <r>
    <x v="2"/>
    <s v="US"/>
    <s v="USD"/>
    <n v="1347004260"/>
    <d v="2012-09-07T07:51:00"/>
    <n v="1345062936"/>
    <x v="1482"/>
    <x v="5"/>
    <b v="0"/>
    <n v="1"/>
    <b v="0"/>
    <s v="publishing/fiction"/>
    <n v="0.1"/>
    <n v="5"/>
    <x v="3"/>
    <s v="fiction"/>
  </r>
  <r>
    <x v="2"/>
    <s v="US"/>
    <s v="USD"/>
    <n v="1469162275"/>
    <d v="2016-07-22T04:37:55"/>
    <n v="1467002275"/>
    <x v="1483"/>
    <x v="2"/>
    <b v="0"/>
    <n v="2"/>
    <b v="0"/>
    <s v="publishing/fiction"/>
    <n v="0.7142857142857143"/>
    <n v="25"/>
    <x v="3"/>
    <s v="fiction"/>
  </r>
  <r>
    <x v="2"/>
    <s v="US"/>
    <s v="USD"/>
    <n v="1342882260"/>
    <d v="2012-07-21T14:51:00"/>
    <n v="1337834963"/>
    <x v="1484"/>
    <x v="5"/>
    <b v="0"/>
    <n v="0"/>
    <b v="0"/>
    <s v="publishing/fiction"/>
    <n v="0"/>
    <e v="#DIV/0!"/>
    <x v="3"/>
    <s v="fiction"/>
  </r>
  <r>
    <x v="2"/>
    <s v="US"/>
    <s v="USD"/>
    <n v="1434827173"/>
    <d v="2015-06-20T19:06:13"/>
    <n v="1430939173"/>
    <x v="1485"/>
    <x v="0"/>
    <b v="0"/>
    <n v="3"/>
    <b v="0"/>
    <s v="publishing/fiction"/>
    <n v="2.2388059701492535"/>
    <n v="50"/>
    <x v="3"/>
    <s v="fiction"/>
  </r>
  <r>
    <x v="2"/>
    <s v="US"/>
    <s v="USD"/>
    <n v="1425009761"/>
    <d v="2015-02-27T04:02:41"/>
    <n v="1422417761"/>
    <x v="1486"/>
    <x v="0"/>
    <b v="0"/>
    <n v="3"/>
    <b v="0"/>
    <s v="publishing/fiction"/>
    <n v="0.24"/>
    <n v="16"/>
    <x v="3"/>
    <s v="fiction"/>
  </r>
  <r>
    <x v="2"/>
    <s v="US"/>
    <s v="USD"/>
    <n v="1470175271"/>
    <d v="2016-08-02T22:01:11"/>
    <n v="1467583271"/>
    <x v="1487"/>
    <x v="2"/>
    <b v="0"/>
    <n v="0"/>
    <b v="0"/>
    <s v="publishing/fiction"/>
    <n v="0"/>
    <e v="#DIV/0!"/>
    <x v="3"/>
    <s v="fiction"/>
  </r>
  <r>
    <x v="2"/>
    <s v="AU"/>
    <s v="AUD"/>
    <n v="1388928660"/>
    <d v="2014-01-05T13:31:00"/>
    <n v="1386336660"/>
    <x v="1488"/>
    <x v="4"/>
    <b v="0"/>
    <n v="6"/>
    <b v="0"/>
    <s v="publishing/fiction"/>
    <n v="2.4"/>
    <n v="60"/>
    <x v="3"/>
    <s v="fiction"/>
  </r>
  <r>
    <x v="2"/>
    <s v="US"/>
    <s v="USD"/>
    <n v="1352994052"/>
    <d v="2012-11-15T15:40:52"/>
    <n v="1350398452"/>
    <x v="1489"/>
    <x v="5"/>
    <b v="0"/>
    <n v="0"/>
    <b v="0"/>
    <s v="publishing/fiction"/>
    <n v="0"/>
    <e v="#DIV/0!"/>
    <x v="3"/>
    <s v="fiction"/>
  </r>
  <r>
    <x v="2"/>
    <s v="US"/>
    <s v="USD"/>
    <n v="1380720474"/>
    <d v="2013-10-02T13:27:54"/>
    <n v="1378214874"/>
    <x v="1490"/>
    <x v="4"/>
    <b v="0"/>
    <n v="19"/>
    <b v="0"/>
    <s v="publishing/fiction"/>
    <n v="30.862068965517242"/>
    <n v="47.10526315789474"/>
    <x v="3"/>
    <s v="fiction"/>
  </r>
  <r>
    <x v="2"/>
    <s v="US"/>
    <s v="USD"/>
    <n v="1424014680"/>
    <d v="2015-02-15T15:38:00"/>
    <n v="1418922443"/>
    <x v="1491"/>
    <x v="3"/>
    <b v="0"/>
    <n v="1"/>
    <b v="0"/>
    <s v="publishing/fiction"/>
    <n v="8.3333333333333321"/>
    <n v="100"/>
    <x v="3"/>
    <s v="fiction"/>
  </r>
  <r>
    <x v="2"/>
    <s v="US"/>
    <s v="USD"/>
    <n v="1308431646"/>
    <d v="2011-06-18T21:14:06"/>
    <n v="1305839646"/>
    <x v="1492"/>
    <x v="6"/>
    <b v="0"/>
    <n v="2"/>
    <b v="0"/>
    <s v="publishing/fiction"/>
    <n v="0.75"/>
    <n v="15"/>
    <x v="3"/>
    <s v="fiction"/>
  </r>
  <r>
    <x v="2"/>
    <s v="US"/>
    <s v="USD"/>
    <n v="1371415675"/>
    <d v="2013-06-16T20:47:55"/>
    <n v="1368823675"/>
    <x v="1493"/>
    <x v="4"/>
    <b v="0"/>
    <n v="0"/>
    <b v="0"/>
    <s v="publishing/fiction"/>
    <n v="0"/>
    <e v="#DIV/0!"/>
    <x v="3"/>
    <s v="fiction"/>
  </r>
  <r>
    <x v="2"/>
    <s v="US"/>
    <s v="USD"/>
    <n v="1428075480"/>
    <d v="2015-04-03T15:38:00"/>
    <n v="1425489613"/>
    <x v="1494"/>
    <x v="0"/>
    <b v="0"/>
    <n v="11"/>
    <b v="0"/>
    <s v="publishing/fiction"/>
    <n v="8.9"/>
    <n v="40.454545454545453"/>
    <x v="3"/>
    <s v="fiction"/>
  </r>
  <r>
    <x v="2"/>
    <s v="US"/>
    <s v="USD"/>
    <n v="1314471431"/>
    <d v="2011-08-27T18:57:11"/>
    <n v="1311879431"/>
    <x v="1495"/>
    <x v="6"/>
    <b v="0"/>
    <n v="0"/>
    <b v="0"/>
    <s v="publishing/fiction"/>
    <n v="0"/>
    <e v="#DIV/0!"/>
    <x v="3"/>
    <s v="fiction"/>
  </r>
  <r>
    <x v="2"/>
    <s v="US"/>
    <s v="USD"/>
    <n v="1410866659"/>
    <d v="2014-09-16T11:24:19"/>
    <n v="1405682659"/>
    <x v="1496"/>
    <x v="3"/>
    <b v="0"/>
    <n v="0"/>
    <b v="0"/>
    <s v="publishing/fiction"/>
    <n v="0"/>
    <e v="#DIV/0!"/>
    <x v="3"/>
    <s v="fiction"/>
  </r>
  <r>
    <x v="2"/>
    <s v="US"/>
    <s v="USD"/>
    <n v="1375299780"/>
    <d v="2013-07-31T19:43:00"/>
    <n v="1371655522"/>
    <x v="1497"/>
    <x v="4"/>
    <b v="0"/>
    <n v="1"/>
    <b v="0"/>
    <s v="publishing/fiction"/>
    <n v="6.6666666666666671E-3"/>
    <n v="1"/>
    <x v="3"/>
    <s v="fiction"/>
  </r>
  <r>
    <x v="2"/>
    <s v="US"/>
    <s v="USD"/>
    <n v="1409787378"/>
    <d v="2014-09-03T23:36:18"/>
    <n v="1405899378"/>
    <x v="1498"/>
    <x v="3"/>
    <b v="0"/>
    <n v="3"/>
    <b v="0"/>
    <s v="publishing/fiction"/>
    <n v="1.9"/>
    <n v="19"/>
    <x v="3"/>
    <s v="fiction"/>
  </r>
  <r>
    <x v="2"/>
    <s v="US"/>
    <s v="USD"/>
    <n v="1470355833"/>
    <d v="2016-08-05T00:10:33"/>
    <n v="1465171833"/>
    <x v="1499"/>
    <x v="2"/>
    <b v="0"/>
    <n v="1"/>
    <b v="0"/>
    <s v="publishing/fiction"/>
    <n v="0.25"/>
    <n v="5"/>
    <x v="3"/>
    <s v="fiction"/>
  </r>
  <r>
    <x v="2"/>
    <s v="US"/>
    <s v="USD"/>
    <n v="1367444557"/>
    <d v="2013-05-01T21:42:37"/>
    <n v="1364852557"/>
    <x v="1500"/>
    <x v="4"/>
    <b v="0"/>
    <n v="15"/>
    <b v="0"/>
    <s v="publishing/fiction"/>
    <n v="25.035714285714285"/>
    <n v="46.733333333333334"/>
    <x v="3"/>
    <s v="fiction"/>
  </r>
  <r>
    <x v="0"/>
    <s v="CA"/>
    <s v="CAD"/>
    <n v="1436364023"/>
    <d v="2015-07-08T14:00:23"/>
    <n v="1433772023"/>
    <x v="1501"/>
    <x v="0"/>
    <b v="1"/>
    <n v="885"/>
    <b v="1"/>
    <s v="photography/photobooks"/>
    <n v="166.33076923076925"/>
    <n v="97.731073446327684"/>
    <x v="8"/>
    <s v="photobooks"/>
  </r>
  <r>
    <x v="0"/>
    <s v="GB"/>
    <s v="GBP"/>
    <n v="1458943200"/>
    <d v="2016-03-25T22:00:00"/>
    <n v="1456491680"/>
    <x v="1502"/>
    <x v="2"/>
    <b v="1"/>
    <n v="329"/>
    <b v="1"/>
    <s v="photography/photobooks"/>
    <n v="101.44545454545455"/>
    <n v="67.835866261398181"/>
    <x v="8"/>
    <s v="photobooks"/>
  </r>
  <r>
    <x v="0"/>
    <s v="BE"/>
    <s v="EUR"/>
    <n v="1477210801"/>
    <d v="2016-10-23T08:20:01"/>
    <n v="1472026801"/>
    <x v="1503"/>
    <x v="2"/>
    <b v="1"/>
    <n v="71"/>
    <b v="1"/>
    <s v="photography/photobooks"/>
    <n v="107.89146666666667"/>
    <n v="56.98492957746479"/>
    <x v="8"/>
    <s v="photobooks"/>
  </r>
  <r>
    <x v="0"/>
    <s v="GB"/>
    <s v="GBP"/>
    <n v="1402389180"/>
    <d v="2014-06-10T08:33:00"/>
    <n v="1399996024"/>
    <x v="1504"/>
    <x v="3"/>
    <b v="1"/>
    <n v="269"/>
    <b v="1"/>
    <s v="photography/photobooks"/>
    <n v="277.93846153846158"/>
    <n v="67.159851301115239"/>
    <x v="8"/>
    <s v="photobooks"/>
  </r>
  <r>
    <x v="0"/>
    <s v="DE"/>
    <s v="EUR"/>
    <n v="1458676860"/>
    <d v="2016-03-22T20:01:00"/>
    <n v="1455446303"/>
    <x v="1505"/>
    <x v="2"/>
    <b v="1"/>
    <n v="345"/>
    <b v="1"/>
    <s v="photography/photobooks"/>
    <n v="103.58125"/>
    <n v="48.037681159420288"/>
    <x v="8"/>
    <s v="photobooks"/>
  </r>
  <r>
    <x v="0"/>
    <s v="GB"/>
    <s v="GBP"/>
    <n v="1406227904"/>
    <d v="2014-07-24T18:51:44"/>
    <n v="1403635904"/>
    <x v="1506"/>
    <x v="3"/>
    <b v="1"/>
    <n v="43"/>
    <b v="1"/>
    <s v="photography/photobooks"/>
    <n v="111.4"/>
    <n v="38.860465116279073"/>
    <x v="8"/>
    <s v="photobooks"/>
  </r>
  <r>
    <x v="0"/>
    <s v="US"/>
    <s v="USD"/>
    <n v="1273911000"/>
    <d v="2010-05-15T08:10:00"/>
    <n v="1268822909"/>
    <x v="1507"/>
    <x v="7"/>
    <b v="1"/>
    <n v="33"/>
    <b v="1"/>
    <s v="photography/photobooks"/>
    <n v="215"/>
    <n v="78.181818181818187"/>
    <x v="8"/>
    <s v="photobooks"/>
  </r>
  <r>
    <x v="0"/>
    <s v="US"/>
    <s v="USD"/>
    <n v="1403880281"/>
    <d v="2014-06-27T14:44:41"/>
    <n v="1401201881"/>
    <x v="1508"/>
    <x v="3"/>
    <b v="1"/>
    <n v="211"/>
    <b v="1"/>
    <s v="photography/photobooks"/>
    <n v="110.76216216216217"/>
    <n v="97.113744075829388"/>
    <x v="8"/>
    <s v="photobooks"/>
  </r>
  <r>
    <x v="0"/>
    <s v="DE"/>
    <s v="EUR"/>
    <n v="1487113140"/>
    <d v="2017-02-14T22:59:00"/>
    <n v="1484570885"/>
    <x v="1509"/>
    <x v="1"/>
    <b v="1"/>
    <n v="196"/>
    <b v="1"/>
    <s v="photography/photobooks"/>
    <n v="123.64125714285714"/>
    <n v="110.39397959183674"/>
    <x v="8"/>
    <s v="photobooks"/>
  </r>
  <r>
    <x v="0"/>
    <s v="GB"/>
    <s v="GBP"/>
    <n v="1405761278"/>
    <d v="2014-07-19T09:14:38"/>
    <n v="1403169278"/>
    <x v="1510"/>
    <x v="3"/>
    <b v="1"/>
    <n v="405"/>
    <b v="1"/>
    <s v="photography/photobooks"/>
    <n v="101.03500000000001"/>
    <n v="39.91506172839506"/>
    <x v="8"/>
    <s v="photobooks"/>
  </r>
  <r>
    <x v="0"/>
    <s v="US"/>
    <s v="USD"/>
    <n v="1447858804"/>
    <d v="2015-11-18T15:00:04"/>
    <n v="1445263204"/>
    <x v="1511"/>
    <x v="0"/>
    <b v="1"/>
    <n v="206"/>
    <b v="1"/>
    <s v="photography/photobooks"/>
    <n v="111.79285714285714"/>
    <n v="75.975728155339809"/>
    <x v="8"/>
    <s v="photobooks"/>
  </r>
  <r>
    <x v="0"/>
    <s v="US"/>
    <s v="USD"/>
    <n v="1486311939"/>
    <d v="2017-02-05T16:25:39"/>
    <n v="1483719939"/>
    <x v="1512"/>
    <x v="1"/>
    <b v="1"/>
    <n v="335"/>
    <b v="1"/>
    <s v="photography/photobooks"/>
    <n v="558.7714285714286"/>
    <n v="58.379104477611939"/>
    <x v="8"/>
    <s v="photobooks"/>
  </r>
  <r>
    <x v="0"/>
    <s v="GB"/>
    <s v="GBP"/>
    <n v="1405523866"/>
    <d v="2014-07-16T15:17:46"/>
    <n v="1402931866"/>
    <x v="1513"/>
    <x v="3"/>
    <b v="1"/>
    <n v="215"/>
    <b v="1"/>
    <s v="photography/photobooks"/>
    <n v="150.01875000000001"/>
    <n v="55.82093023255814"/>
    <x v="8"/>
    <s v="photobooks"/>
  </r>
  <r>
    <x v="0"/>
    <s v="US"/>
    <s v="USD"/>
    <n v="1443363640"/>
    <d v="2015-09-27T14:20:40"/>
    <n v="1439907640"/>
    <x v="1514"/>
    <x v="0"/>
    <b v="1"/>
    <n v="176"/>
    <b v="1"/>
    <s v="photography/photobooks"/>
    <n v="106.476"/>
    <n v="151.24431818181819"/>
    <x v="8"/>
    <s v="photobooks"/>
  </r>
  <r>
    <x v="0"/>
    <s v="NO"/>
    <s v="NOK"/>
    <n v="1458104697"/>
    <d v="2016-03-16T05:04:57"/>
    <n v="1455516297"/>
    <x v="1515"/>
    <x v="2"/>
    <b v="1"/>
    <n v="555"/>
    <b v="1"/>
    <s v="photography/photobooks"/>
    <n v="157.18899999999999"/>
    <n v="849.67027027027029"/>
    <x v="8"/>
    <s v="photobooks"/>
  </r>
  <r>
    <x v="0"/>
    <s v="US"/>
    <s v="USD"/>
    <n v="1475762400"/>
    <d v="2016-10-06T14:00:00"/>
    <n v="1473160292"/>
    <x v="1516"/>
    <x v="2"/>
    <b v="1"/>
    <n v="116"/>
    <b v="1"/>
    <s v="photography/photobooks"/>
    <n v="108.65882352941176"/>
    <n v="159.24137931034483"/>
    <x v="8"/>
    <s v="photobooks"/>
  </r>
  <r>
    <x v="0"/>
    <s v="US"/>
    <s v="USD"/>
    <n v="1417845600"/>
    <d v="2014-12-06T06:00:00"/>
    <n v="1415194553"/>
    <x v="1517"/>
    <x v="3"/>
    <b v="1"/>
    <n v="615"/>
    <b v="1"/>
    <s v="photography/photobooks"/>
    <n v="161.97999999999999"/>
    <n v="39.507317073170732"/>
    <x v="8"/>
    <s v="photobooks"/>
  </r>
  <r>
    <x v="0"/>
    <s v="US"/>
    <s v="USD"/>
    <n v="1401565252"/>
    <d v="2014-05-31T19:40:52"/>
    <n v="1398973252"/>
    <x v="1518"/>
    <x v="3"/>
    <b v="1"/>
    <n v="236"/>
    <b v="1"/>
    <s v="photography/photobooks"/>
    <n v="205.36666666666665"/>
    <n v="130.52966101694915"/>
    <x v="8"/>
    <s v="photobooks"/>
  </r>
  <r>
    <x v="0"/>
    <s v="US"/>
    <s v="USD"/>
    <n v="1403301540"/>
    <d v="2014-06-20T21:59:00"/>
    <n v="1400867283"/>
    <x v="1519"/>
    <x v="3"/>
    <b v="1"/>
    <n v="145"/>
    <b v="1"/>
    <s v="photography/photobooks"/>
    <n v="103.36388888888889"/>
    <n v="64.156896551724131"/>
    <x v="8"/>
    <s v="photobooks"/>
  </r>
  <r>
    <x v="0"/>
    <s v="US"/>
    <s v="USD"/>
    <n v="1418961600"/>
    <d v="2014-12-19T04:00:00"/>
    <n v="1415824513"/>
    <x v="1520"/>
    <x v="3"/>
    <b v="1"/>
    <n v="167"/>
    <b v="1"/>
    <s v="photography/photobooks"/>
    <n v="103.47222222222223"/>
    <n v="111.52694610778443"/>
    <x v="8"/>
    <s v="photobooks"/>
  </r>
  <r>
    <x v="0"/>
    <s v="US"/>
    <s v="USD"/>
    <n v="1465272091"/>
    <d v="2016-06-07T04:01:31"/>
    <n v="1462248091"/>
    <x v="1521"/>
    <x v="2"/>
    <b v="1"/>
    <n v="235"/>
    <b v="1"/>
    <s v="photography/photobooks"/>
    <n v="106.81333333333333"/>
    <n v="170.44680851063831"/>
    <x v="8"/>
    <s v="photobooks"/>
  </r>
  <r>
    <x v="0"/>
    <s v="US"/>
    <s v="USD"/>
    <n v="1413575739"/>
    <d v="2014-10-17T19:55:39"/>
    <n v="1410983739"/>
    <x v="1522"/>
    <x v="3"/>
    <b v="1"/>
    <n v="452"/>
    <b v="1"/>
    <s v="photography/photobooks"/>
    <n v="138.96574712643678"/>
    <n v="133.7391592920354"/>
    <x v="8"/>
    <s v="photobooks"/>
  </r>
  <r>
    <x v="0"/>
    <s v="US"/>
    <s v="USD"/>
    <n v="1419292800"/>
    <d v="2014-12-23T00:00:00"/>
    <n v="1416592916"/>
    <x v="1523"/>
    <x v="3"/>
    <b v="1"/>
    <n v="241"/>
    <b v="1"/>
    <s v="photography/photobooks"/>
    <n v="124.84324324324325"/>
    <n v="95.834024896265561"/>
    <x v="8"/>
    <s v="photobooks"/>
  </r>
  <r>
    <x v="0"/>
    <s v="SE"/>
    <s v="SEK"/>
    <n v="1487592090"/>
    <d v="2017-02-20T12:01:30"/>
    <n v="1485000090"/>
    <x v="1524"/>
    <x v="1"/>
    <b v="1"/>
    <n v="28"/>
    <b v="1"/>
    <s v="photography/photobooks"/>
    <n v="206.99999999999997"/>
    <n v="221.78571428571428"/>
    <x v="8"/>
    <s v="photobooks"/>
  </r>
  <r>
    <x v="0"/>
    <s v="US"/>
    <s v="USD"/>
    <n v="1471539138"/>
    <d v="2016-08-18T16:52:18"/>
    <n v="1468947138"/>
    <x v="1525"/>
    <x v="2"/>
    <b v="1"/>
    <n v="140"/>
    <b v="1"/>
    <s v="photography/photobooks"/>
    <n v="174.00576923076923"/>
    <n v="32.315357142857138"/>
    <x v="8"/>
    <s v="photobooks"/>
  </r>
  <r>
    <x v="0"/>
    <s v="US"/>
    <s v="USD"/>
    <n v="1453185447"/>
    <d v="2016-01-19T06:37:27"/>
    <n v="1448951847"/>
    <x v="1526"/>
    <x v="0"/>
    <b v="1"/>
    <n v="280"/>
    <b v="1"/>
    <s v="photography/photobooks"/>
    <n v="120.32608695652173"/>
    <n v="98.839285714285708"/>
    <x v="8"/>
    <s v="photobooks"/>
  </r>
  <r>
    <x v="0"/>
    <s v="US"/>
    <s v="USD"/>
    <n v="1489497886"/>
    <d v="2017-03-14T13:24:46"/>
    <n v="1487082286"/>
    <x v="1527"/>
    <x v="1"/>
    <b v="1"/>
    <n v="70"/>
    <b v="1"/>
    <s v="photography/photobooks"/>
    <n v="110.44428571428573"/>
    <n v="55.222142857142863"/>
    <x v="8"/>
    <s v="photobooks"/>
  </r>
  <r>
    <x v="0"/>
    <s v="US"/>
    <s v="USD"/>
    <n v="1485907200"/>
    <d v="2017-02-01T00:00:00"/>
    <n v="1483292122"/>
    <x v="1528"/>
    <x v="1"/>
    <b v="1"/>
    <n v="160"/>
    <b v="1"/>
    <s v="photography/photobooks"/>
    <n v="281.56666666666666"/>
    <n v="52.793750000000003"/>
    <x v="8"/>
    <s v="photobooks"/>
  </r>
  <r>
    <x v="0"/>
    <s v="US"/>
    <s v="USD"/>
    <n v="1426773920"/>
    <d v="2015-03-19T14:05:20"/>
    <n v="1424185520"/>
    <x v="1529"/>
    <x v="0"/>
    <b v="1"/>
    <n v="141"/>
    <b v="1"/>
    <s v="photography/photobooks"/>
    <n v="100.67894736842105"/>
    <n v="135.66666666666666"/>
    <x v="8"/>
    <s v="photobooks"/>
  </r>
  <r>
    <x v="0"/>
    <s v="US"/>
    <s v="USD"/>
    <n v="1445624695"/>
    <d v="2015-10-23T18:24:55"/>
    <n v="1443464695"/>
    <x v="1530"/>
    <x v="0"/>
    <b v="1"/>
    <n v="874"/>
    <b v="1"/>
    <s v="photography/photobooks"/>
    <n v="134.82571428571427"/>
    <n v="53.991990846681922"/>
    <x v="8"/>
    <s v="photobooks"/>
  </r>
  <r>
    <x v="0"/>
    <s v="US"/>
    <s v="USD"/>
    <n v="1417402800"/>
    <d v="2014-12-01T03:00:00"/>
    <n v="1414610126"/>
    <x v="1531"/>
    <x v="3"/>
    <b v="1"/>
    <n v="73"/>
    <b v="1"/>
    <s v="photography/photobooks"/>
    <n v="175.95744680851064"/>
    <n v="56.643835616438359"/>
    <x v="8"/>
    <s v="photobooks"/>
  </r>
  <r>
    <x v="0"/>
    <s v="AU"/>
    <s v="AUD"/>
    <n v="1455548400"/>
    <d v="2016-02-15T15:00:00"/>
    <n v="1453461865"/>
    <x v="1532"/>
    <x v="2"/>
    <b v="1"/>
    <n v="294"/>
    <b v="1"/>
    <s v="photography/photobooks"/>
    <n v="484.02000000000004"/>
    <n v="82.316326530612244"/>
    <x v="8"/>
    <s v="photobooks"/>
  </r>
  <r>
    <x v="0"/>
    <s v="US"/>
    <s v="USD"/>
    <n v="1462161540"/>
    <d v="2016-05-02T03:59:00"/>
    <n v="1457913777"/>
    <x v="1533"/>
    <x v="2"/>
    <b v="1"/>
    <n v="740"/>
    <b v="1"/>
    <s v="photography/photobooks"/>
    <n v="145.14000000000001"/>
    <n v="88.26081081081081"/>
    <x v="8"/>
    <s v="photobooks"/>
  </r>
  <r>
    <x v="0"/>
    <s v="US"/>
    <s v="USD"/>
    <n v="1441383062"/>
    <d v="2015-09-04T16:11:02"/>
    <n v="1438791062"/>
    <x v="1534"/>
    <x v="0"/>
    <b v="1"/>
    <n v="369"/>
    <b v="1"/>
    <s v="photography/photobooks"/>
    <n v="417.73333333333335"/>
    <n v="84.905149051490511"/>
    <x v="8"/>
    <s v="photobooks"/>
  </r>
  <r>
    <x v="0"/>
    <s v="US"/>
    <s v="USD"/>
    <n v="1464040800"/>
    <d v="2016-05-23T22:00:00"/>
    <n v="1461527631"/>
    <x v="1535"/>
    <x v="2"/>
    <b v="1"/>
    <n v="110"/>
    <b v="1"/>
    <s v="photography/photobooks"/>
    <n v="132.42499999999998"/>
    <n v="48.154545454545456"/>
    <x v="8"/>
    <s v="photobooks"/>
  </r>
  <r>
    <x v="0"/>
    <s v="US"/>
    <s v="USD"/>
    <n v="1440702910"/>
    <d v="2015-08-27T19:15:10"/>
    <n v="1438110910"/>
    <x v="1536"/>
    <x v="0"/>
    <b v="1"/>
    <n v="455"/>
    <b v="1"/>
    <s v="photography/photobooks"/>
    <n v="250.30841666666666"/>
    <n v="66.015406593406595"/>
    <x v="8"/>
    <s v="photobooks"/>
  </r>
  <r>
    <x v="0"/>
    <s v="DE"/>
    <s v="EUR"/>
    <n v="1470506400"/>
    <d v="2016-08-06T18:00:00"/>
    <n v="1467358427"/>
    <x v="1537"/>
    <x v="2"/>
    <b v="1"/>
    <n v="224"/>
    <b v="1"/>
    <s v="photography/photobooks"/>
    <n v="179.9"/>
    <n v="96.375"/>
    <x v="8"/>
    <s v="photobooks"/>
  </r>
  <r>
    <x v="0"/>
    <s v="US"/>
    <s v="USD"/>
    <n v="1421952370"/>
    <d v="2015-01-22T18:46:10"/>
    <n v="1418064370"/>
    <x v="1538"/>
    <x v="3"/>
    <b v="1"/>
    <n v="46"/>
    <b v="1"/>
    <s v="photography/photobooks"/>
    <n v="102.62857142857142"/>
    <n v="156.17391304347825"/>
    <x v="8"/>
    <s v="photobooks"/>
  </r>
  <r>
    <x v="0"/>
    <s v="US"/>
    <s v="USD"/>
    <n v="1483481019"/>
    <d v="2017-01-03T22:03:39"/>
    <n v="1480629819"/>
    <x v="1539"/>
    <x v="2"/>
    <b v="0"/>
    <n v="284"/>
    <b v="1"/>
    <s v="photography/photobooks"/>
    <n v="135.98609999999999"/>
    <n v="95.764859154929582"/>
    <x v="8"/>
    <s v="photobooks"/>
  </r>
  <r>
    <x v="0"/>
    <s v="US"/>
    <s v="USD"/>
    <n v="1416964500"/>
    <d v="2014-11-26T01:15:00"/>
    <n v="1414368616"/>
    <x v="1540"/>
    <x v="3"/>
    <b v="1"/>
    <n v="98"/>
    <b v="1"/>
    <s v="photography/photobooks"/>
    <n v="117.86666666666667"/>
    <n v="180.40816326530611"/>
    <x v="8"/>
    <s v="photobooks"/>
  </r>
  <r>
    <x v="2"/>
    <s v="US"/>
    <s v="USD"/>
    <n v="1420045538"/>
    <d v="2014-12-31T17:05:38"/>
    <n v="1417453538"/>
    <x v="1541"/>
    <x v="3"/>
    <b v="0"/>
    <n v="2"/>
    <b v="0"/>
    <s v="photography/nature"/>
    <n v="3.3333333333333333E-2"/>
    <n v="3"/>
    <x v="8"/>
    <s v="nature"/>
  </r>
  <r>
    <x v="2"/>
    <s v="CA"/>
    <s v="CAD"/>
    <n v="1435708500"/>
    <d v="2015-06-30T23:55:00"/>
    <n v="1434412500"/>
    <x v="1542"/>
    <x v="0"/>
    <b v="0"/>
    <n v="1"/>
    <b v="0"/>
    <s v="photography/nature"/>
    <n v="4"/>
    <n v="20"/>
    <x v="8"/>
    <s v="nature"/>
  </r>
  <r>
    <x v="2"/>
    <s v="US"/>
    <s v="USD"/>
    <n v="1416662034"/>
    <d v="2014-11-22T13:13:54"/>
    <n v="1414066434"/>
    <x v="1543"/>
    <x v="3"/>
    <b v="0"/>
    <n v="1"/>
    <b v="0"/>
    <s v="photography/nature"/>
    <n v="0.44444444444444442"/>
    <n v="10"/>
    <x v="8"/>
    <s v="nature"/>
  </r>
  <r>
    <x v="2"/>
    <s v="US"/>
    <s v="USD"/>
    <n v="1427847480"/>
    <d v="2015-04-01T00:18:00"/>
    <n v="1424222024"/>
    <x v="1544"/>
    <x v="0"/>
    <b v="0"/>
    <n v="0"/>
    <b v="0"/>
    <s v="photography/nature"/>
    <n v="0"/>
    <e v="#DIV/0!"/>
    <x v="8"/>
    <s v="nature"/>
  </r>
  <r>
    <x v="2"/>
    <s v="US"/>
    <s v="USD"/>
    <n v="1425330960"/>
    <d v="2015-03-02T21:16:00"/>
    <n v="1422393234"/>
    <x v="1545"/>
    <x v="0"/>
    <b v="0"/>
    <n v="1"/>
    <b v="0"/>
    <s v="photography/nature"/>
    <n v="3.3333333333333333E-2"/>
    <n v="1"/>
    <x v="8"/>
    <s v="nature"/>
  </r>
  <r>
    <x v="2"/>
    <s v="GB"/>
    <s v="GBP"/>
    <n v="1410930399"/>
    <d v="2014-09-17T05:06:39"/>
    <n v="1405746399"/>
    <x v="1546"/>
    <x v="3"/>
    <b v="0"/>
    <n v="11"/>
    <b v="0"/>
    <s v="photography/nature"/>
    <n v="28.9"/>
    <n v="26.272727272727273"/>
    <x v="8"/>
    <s v="nature"/>
  </r>
  <r>
    <x v="2"/>
    <s v="US"/>
    <s v="USD"/>
    <n v="1487844882"/>
    <d v="2017-02-23T10:14:42"/>
    <n v="1487240082"/>
    <x v="1547"/>
    <x v="1"/>
    <b v="0"/>
    <n v="0"/>
    <b v="0"/>
    <s v="photography/nature"/>
    <n v="0"/>
    <e v="#DIV/0!"/>
    <x v="8"/>
    <s v="nature"/>
  </r>
  <r>
    <x v="2"/>
    <s v="US"/>
    <s v="USD"/>
    <n v="1447020620"/>
    <d v="2015-11-08T22:10:20"/>
    <n v="1444425020"/>
    <x v="1548"/>
    <x v="0"/>
    <b v="0"/>
    <n v="1"/>
    <b v="0"/>
    <s v="photography/nature"/>
    <n v="8.5714285714285712"/>
    <n v="60"/>
    <x v="8"/>
    <s v="nature"/>
  </r>
  <r>
    <x v="2"/>
    <s v="US"/>
    <s v="USD"/>
    <n v="1446524159"/>
    <d v="2015-11-03T04:15:59"/>
    <n v="1443928559"/>
    <x v="1549"/>
    <x v="0"/>
    <b v="0"/>
    <n v="6"/>
    <b v="0"/>
    <s v="photography/nature"/>
    <n v="34"/>
    <n v="28.333333333333332"/>
    <x v="8"/>
    <s v="nature"/>
  </r>
  <r>
    <x v="2"/>
    <s v="GB"/>
    <s v="GBP"/>
    <n v="1463050034"/>
    <d v="2016-05-12T10:47:14"/>
    <n v="1460458034"/>
    <x v="1550"/>
    <x v="2"/>
    <b v="0"/>
    <n v="7"/>
    <b v="0"/>
    <s v="photography/nature"/>
    <n v="13.466666666666665"/>
    <n v="14.428571428571429"/>
    <x v="8"/>
    <s v="nature"/>
  </r>
  <r>
    <x v="2"/>
    <s v="US"/>
    <s v="USD"/>
    <n v="1432756039"/>
    <d v="2015-05-27T19:47:19"/>
    <n v="1430164039"/>
    <x v="1551"/>
    <x v="0"/>
    <b v="0"/>
    <n v="0"/>
    <b v="0"/>
    <s v="photography/nature"/>
    <n v="0"/>
    <e v="#DIV/0!"/>
    <x v="8"/>
    <s v="nature"/>
  </r>
  <r>
    <x v="2"/>
    <s v="US"/>
    <s v="USD"/>
    <n v="1412135940"/>
    <d v="2014-10-01T03:59:00"/>
    <n v="1410366708"/>
    <x v="1552"/>
    <x v="3"/>
    <b v="0"/>
    <n v="16"/>
    <b v="0"/>
    <s v="photography/nature"/>
    <n v="49.186046511627907"/>
    <n v="132.1875"/>
    <x v="8"/>
    <s v="nature"/>
  </r>
  <r>
    <x v="2"/>
    <s v="US"/>
    <s v="USD"/>
    <n v="1441176447"/>
    <d v="2015-09-02T06:47:27"/>
    <n v="1438584447"/>
    <x v="1553"/>
    <x v="0"/>
    <b v="0"/>
    <n v="0"/>
    <b v="0"/>
    <s v="photography/nature"/>
    <n v="0"/>
    <e v="#DIV/0!"/>
    <x v="8"/>
    <s v="nature"/>
  </r>
  <r>
    <x v="2"/>
    <s v="AU"/>
    <s v="AUD"/>
    <n v="1438495390"/>
    <d v="2015-08-02T06:03:10"/>
    <n v="1435903390"/>
    <x v="1554"/>
    <x v="0"/>
    <b v="0"/>
    <n v="0"/>
    <b v="0"/>
    <s v="photography/nature"/>
    <n v="0"/>
    <e v="#DIV/0!"/>
    <x v="8"/>
    <s v="nature"/>
  </r>
  <r>
    <x v="2"/>
    <s v="US"/>
    <s v="USD"/>
    <n v="1442509200"/>
    <d v="2015-09-17T17:00:00"/>
    <n v="1440513832"/>
    <x v="1555"/>
    <x v="0"/>
    <b v="0"/>
    <n v="0"/>
    <b v="0"/>
    <s v="photography/nature"/>
    <n v="0"/>
    <e v="#DIV/0!"/>
    <x v="8"/>
    <s v="nature"/>
  </r>
  <r>
    <x v="2"/>
    <s v="CA"/>
    <s v="CAD"/>
    <n v="1467603624"/>
    <d v="2016-07-04T03:40:24"/>
    <n v="1465011624"/>
    <x v="1556"/>
    <x v="2"/>
    <b v="0"/>
    <n v="12"/>
    <b v="0"/>
    <s v="photography/nature"/>
    <n v="45.133333333333333"/>
    <n v="56.416666666666664"/>
    <x v="8"/>
    <s v="nature"/>
  </r>
  <r>
    <x v="2"/>
    <s v="US"/>
    <s v="USD"/>
    <n v="1411227633"/>
    <d v="2014-09-20T15:40:33"/>
    <n v="1408549233"/>
    <x v="1557"/>
    <x v="3"/>
    <b v="0"/>
    <n v="1"/>
    <b v="0"/>
    <s v="photography/nature"/>
    <n v="4"/>
    <n v="100"/>
    <x v="8"/>
    <s v="nature"/>
  </r>
  <r>
    <x v="2"/>
    <s v="GB"/>
    <s v="GBP"/>
    <n v="1440763920"/>
    <d v="2015-08-28T12:12:00"/>
    <n v="1435656759"/>
    <x v="1558"/>
    <x v="0"/>
    <b v="0"/>
    <n v="3"/>
    <b v="0"/>
    <s v="photography/nature"/>
    <n v="4.666666666666667"/>
    <n v="11.666666666666666"/>
    <x v="8"/>
    <s v="nature"/>
  </r>
  <r>
    <x v="2"/>
    <s v="US"/>
    <s v="USD"/>
    <n v="1430270199"/>
    <d v="2015-04-29T01:16:39"/>
    <n v="1428974199"/>
    <x v="1559"/>
    <x v="0"/>
    <b v="0"/>
    <n v="1"/>
    <b v="0"/>
    <s v="photography/nature"/>
    <n v="0.33333333333333337"/>
    <n v="50"/>
    <x v="8"/>
    <s v="nature"/>
  </r>
  <r>
    <x v="2"/>
    <s v="US"/>
    <s v="USD"/>
    <n v="1415842193"/>
    <d v="2014-11-13T01:29:53"/>
    <n v="1414110593"/>
    <x v="1560"/>
    <x v="3"/>
    <b v="0"/>
    <n v="4"/>
    <b v="0"/>
    <s v="photography/nature"/>
    <n v="3.7600000000000002"/>
    <n v="23.5"/>
    <x v="8"/>
    <s v="nature"/>
  </r>
  <r>
    <x v="1"/>
    <s v="US"/>
    <s v="USD"/>
    <n v="1383789603"/>
    <d v="2013-11-07T02:00:03"/>
    <n v="1381194003"/>
    <x v="1561"/>
    <x v="4"/>
    <b v="0"/>
    <n v="1"/>
    <b v="0"/>
    <s v="publishing/art books"/>
    <n v="0.67"/>
    <n v="67"/>
    <x v="3"/>
    <s v="art books"/>
  </r>
  <r>
    <x v="1"/>
    <s v="US"/>
    <s v="USD"/>
    <n v="1259715000"/>
    <d v="2009-12-02T00:50:00"/>
    <n v="1253712916"/>
    <x v="1562"/>
    <x v="8"/>
    <b v="0"/>
    <n v="0"/>
    <b v="0"/>
    <s v="publishing/art books"/>
    <n v="0"/>
    <e v="#DIV/0!"/>
    <x v="3"/>
    <s v="art books"/>
  </r>
  <r>
    <x v="1"/>
    <s v="GB"/>
    <s v="GBP"/>
    <n v="1394815751"/>
    <d v="2014-03-14T16:49:11"/>
    <n v="1389635351"/>
    <x v="1563"/>
    <x v="3"/>
    <b v="0"/>
    <n v="2"/>
    <b v="0"/>
    <s v="publishing/art books"/>
    <n v="1.4166666666666665"/>
    <n v="42.5"/>
    <x v="3"/>
    <s v="art books"/>
  </r>
  <r>
    <x v="1"/>
    <s v="US"/>
    <s v="USD"/>
    <n v="1432843500"/>
    <d v="2015-05-28T20:05:00"/>
    <n v="1430124509"/>
    <x v="1564"/>
    <x v="0"/>
    <b v="0"/>
    <n v="1"/>
    <b v="0"/>
    <s v="publishing/art books"/>
    <n v="0.1"/>
    <n v="10"/>
    <x v="3"/>
    <s v="art books"/>
  </r>
  <r>
    <x v="1"/>
    <s v="US"/>
    <s v="USD"/>
    <n v="1307554261"/>
    <d v="2011-06-08T17:31:01"/>
    <n v="1304962261"/>
    <x v="1565"/>
    <x v="6"/>
    <b v="0"/>
    <n v="1"/>
    <b v="0"/>
    <s v="publishing/art books"/>
    <n v="2.5"/>
    <n v="100"/>
    <x v="3"/>
    <s v="art books"/>
  </r>
  <r>
    <x v="1"/>
    <s v="US"/>
    <s v="USD"/>
    <n v="1469656800"/>
    <d v="2016-07-27T22:00:00"/>
    <n v="1467151204"/>
    <x v="1566"/>
    <x v="2"/>
    <b v="0"/>
    <n v="59"/>
    <b v="0"/>
    <s v="publishing/art books"/>
    <n v="21.25"/>
    <n v="108.05084745762711"/>
    <x v="3"/>
    <s v="art books"/>
  </r>
  <r>
    <x v="1"/>
    <s v="US"/>
    <s v="USD"/>
    <n v="1392595200"/>
    <d v="2014-02-17T00:00:00"/>
    <n v="1391293745"/>
    <x v="1567"/>
    <x v="3"/>
    <b v="0"/>
    <n v="13"/>
    <b v="0"/>
    <s v="publishing/art books"/>
    <n v="4.117647058823529"/>
    <n v="26.923076923076923"/>
    <x v="3"/>
    <s v="art books"/>
  </r>
  <r>
    <x v="1"/>
    <s v="US"/>
    <s v="USD"/>
    <n v="1419384585"/>
    <d v="2014-12-24T01:29:45"/>
    <n v="1416360585"/>
    <x v="1568"/>
    <x v="3"/>
    <b v="0"/>
    <n v="22"/>
    <b v="0"/>
    <s v="publishing/art books"/>
    <n v="13.639999999999999"/>
    <n v="155"/>
    <x v="3"/>
    <s v="art books"/>
  </r>
  <r>
    <x v="1"/>
    <s v="US"/>
    <s v="USD"/>
    <n v="1369498714"/>
    <d v="2013-05-25T16:18:34"/>
    <n v="1366906714"/>
    <x v="1569"/>
    <x v="4"/>
    <b v="0"/>
    <n v="0"/>
    <b v="0"/>
    <s v="publishing/art books"/>
    <n v="0"/>
    <e v="#DIV/0!"/>
    <x v="3"/>
    <s v="art books"/>
  </r>
  <r>
    <x v="1"/>
    <s v="US"/>
    <s v="USD"/>
    <n v="1460140282"/>
    <d v="2016-04-08T18:31:22"/>
    <n v="1457551882"/>
    <x v="1570"/>
    <x v="2"/>
    <b v="0"/>
    <n v="52"/>
    <b v="0"/>
    <s v="publishing/art books"/>
    <n v="41.4"/>
    <n v="47.769230769230766"/>
    <x v="3"/>
    <s v="art books"/>
  </r>
  <r>
    <x v="1"/>
    <s v="GB"/>
    <s v="GBP"/>
    <n v="1434738483"/>
    <d v="2015-06-19T18:28:03"/>
    <n v="1432146483"/>
    <x v="1571"/>
    <x v="0"/>
    <b v="0"/>
    <n v="4"/>
    <b v="0"/>
    <s v="publishing/art books"/>
    <n v="0.66115702479338845"/>
    <n v="20"/>
    <x v="3"/>
    <s v="art books"/>
  </r>
  <r>
    <x v="1"/>
    <s v="GB"/>
    <s v="GBP"/>
    <n v="1456703940"/>
    <d v="2016-02-28T23:59:00"/>
    <n v="1454546859"/>
    <x v="1572"/>
    <x v="2"/>
    <b v="0"/>
    <n v="3"/>
    <b v="0"/>
    <s v="publishing/art books"/>
    <n v="5"/>
    <n v="41.666666666666664"/>
    <x v="3"/>
    <s v="art books"/>
  </r>
  <r>
    <x v="1"/>
    <s v="CA"/>
    <s v="CAD"/>
    <n v="1491019140"/>
    <d v="2017-04-01T03:59:00"/>
    <n v="1487548802"/>
    <x v="1573"/>
    <x v="1"/>
    <b v="0"/>
    <n v="3"/>
    <b v="0"/>
    <s v="publishing/art books"/>
    <n v="2.4777777777777779"/>
    <n v="74.333333333333329"/>
    <x v="3"/>
    <s v="art books"/>
  </r>
  <r>
    <x v="1"/>
    <s v="US"/>
    <s v="USD"/>
    <n v="1424211329"/>
    <d v="2015-02-17T22:15:29"/>
    <n v="1421187329"/>
    <x v="1574"/>
    <x v="0"/>
    <b v="0"/>
    <n v="6"/>
    <b v="0"/>
    <s v="publishing/art books"/>
    <n v="5.0599999999999996"/>
    <n v="84.333333333333329"/>
    <x v="3"/>
    <s v="art books"/>
  </r>
  <r>
    <x v="1"/>
    <s v="US"/>
    <s v="USD"/>
    <n v="1404909296"/>
    <d v="2014-07-09T12:34:56"/>
    <n v="1402317296"/>
    <x v="1575"/>
    <x v="3"/>
    <b v="0"/>
    <n v="35"/>
    <b v="0"/>
    <s v="publishing/art books"/>
    <n v="22.91"/>
    <n v="65.457142857142856"/>
    <x v="3"/>
    <s v="art books"/>
  </r>
  <r>
    <x v="1"/>
    <s v="US"/>
    <s v="USD"/>
    <n v="1435698368"/>
    <d v="2015-06-30T21:06:08"/>
    <n v="1431810368"/>
    <x v="1576"/>
    <x v="0"/>
    <b v="0"/>
    <n v="10"/>
    <b v="0"/>
    <s v="publishing/art books"/>
    <n v="13"/>
    <n v="65"/>
    <x v="3"/>
    <s v="art books"/>
  </r>
  <r>
    <x v="1"/>
    <s v="US"/>
    <s v="USD"/>
    <n v="1343161248"/>
    <d v="2012-07-24T20:20:48"/>
    <n v="1337977248"/>
    <x v="1577"/>
    <x v="5"/>
    <b v="0"/>
    <n v="2"/>
    <b v="0"/>
    <s v="publishing/art books"/>
    <n v="0.54999999999999993"/>
    <n v="27.5"/>
    <x v="3"/>
    <s v="art books"/>
  </r>
  <r>
    <x v="1"/>
    <s v="US"/>
    <s v="USD"/>
    <n v="1283392800"/>
    <d v="2010-09-02T02:00:00"/>
    <n v="1281317691"/>
    <x v="1578"/>
    <x v="7"/>
    <b v="0"/>
    <n v="4"/>
    <b v="0"/>
    <s v="publishing/art books"/>
    <n v="10.806536636794938"/>
    <n v="51.25"/>
    <x v="3"/>
    <s v="art books"/>
  </r>
  <r>
    <x v="1"/>
    <s v="US"/>
    <s v="USD"/>
    <n v="1377734091"/>
    <d v="2013-08-28T23:54:51"/>
    <n v="1374882891"/>
    <x v="1579"/>
    <x v="4"/>
    <b v="0"/>
    <n v="2"/>
    <b v="0"/>
    <s v="publishing/art books"/>
    <n v="0.84008400840084008"/>
    <n v="14"/>
    <x v="3"/>
    <s v="art books"/>
  </r>
  <r>
    <x v="1"/>
    <s v="US"/>
    <s v="USD"/>
    <n v="1337562726"/>
    <d v="2012-05-21T01:12:06"/>
    <n v="1332378726"/>
    <x v="1580"/>
    <x v="5"/>
    <b v="0"/>
    <n v="0"/>
    <b v="0"/>
    <s v="publishing/art books"/>
    <n v="0"/>
    <e v="#DIV/0!"/>
    <x v="3"/>
    <s v="art books"/>
  </r>
  <r>
    <x v="2"/>
    <s v="GB"/>
    <s v="GBP"/>
    <n v="1450521990"/>
    <d v="2015-12-19T10:46:30"/>
    <n v="1447757190"/>
    <x v="1581"/>
    <x v="0"/>
    <b v="0"/>
    <n v="1"/>
    <b v="0"/>
    <s v="photography/places"/>
    <n v="0.5"/>
    <n v="5"/>
    <x v="8"/>
    <s v="places"/>
  </r>
  <r>
    <x v="2"/>
    <s v="US"/>
    <s v="USD"/>
    <n v="1445894400"/>
    <d v="2015-10-26T21:20:00"/>
    <n v="1440961053"/>
    <x v="1582"/>
    <x v="0"/>
    <b v="0"/>
    <n v="3"/>
    <b v="0"/>
    <s v="photography/places"/>
    <n v="9.3000000000000007"/>
    <n v="31"/>
    <x v="8"/>
    <s v="places"/>
  </r>
  <r>
    <x v="2"/>
    <s v="GB"/>
    <s v="GBP"/>
    <n v="1411681391"/>
    <d v="2014-09-25T21:43:11"/>
    <n v="1409089391"/>
    <x v="1583"/>
    <x v="3"/>
    <b v="0"/>
    <n v="1"/>
    <b v="0"/>
    <s v="photography/places"/>
    <n v="7.4999999999999997E-2"/>
    <n v="15"/>
    <x v="8"/>
    <s v="places"/>
  </r>
  <r>
    <x v="2"/>
    <s v="US"/>
    <s v="USD"/>
    <n v="1401464101"/>
    <d v="2014-05-30T15:35:01"/>
    <n v="1400600101"/>
    <x v="1584"/>
    <x v="3"/>
    <b v="0"/>
    <n v="0"/>
    <b v="0"/>
    <s v="photography/places"/>
    <n v="0"/>
    <e v="#DIV/0!"/>
    <x v="8"/>
    <s v="places"/>
  </r>
  <r>
    <x v="2"/>
    <s v="CA"/>
    <s v="CAD"/>
    <n v="1482663600"/>
    <d v="2016-12-25T11:00:00"/>
    <n v="1480800568"/>
    <x v="1585"/>
    <x v="2"/>
    <b v="0"/>
    <n v="12"/>
    <b v="0"/>
    <s v="photography/places"/>
    <n v="79"/>
    <n v="131.66666666666666"/>
    <x v="8"/>
    <s v="places"/>
  </r>
  <r>
    <x v="2"/>
    <s v="US"/>
    <s v="USD"/>
    <n v="1428197422"/>
    <d v="2015-04-05T01:30:22"/>
    <n v="1425609022"/>
    <x v="1586"/>
    <x v="0"/>
    <b v="0"/>
    <n v="0"/>
    <b v="0"/>
    <s v="photography/places"/>
    <n v="0"/>
    <e v="#DIV/0!"/>
    <x v="8"/>
    <s v="places"/>
  </r>
  <r>
    <x v="2"/>
    <s v="US"/>
    <s v="USD"/>
    <n v="1418510965"/>
    <d v="2014-12-13T22:49:25"/>
    <n v="1415918965"/>
    <x v="1587"/>
    <x v="3"/>
    <b v="0"/>
    <n v="1"/>
    <b v="0"/>
    <s v="photography/places"/>
    <n v="1.3333333333333334E-2"/>
    <n v="1"/>
    <x v="8"/>
    <s v="places"/>
  </r>
  <r>
    <x v="2"/>
    <s v="US"/>
    <s v="USD"/>
    <n v="1422735120"/>
    <d v="2015-01-31T20:12:00"/>
    <n v="1420091999"/>
    <x v="1588"/>
    <x v="0"/>
    <b v="0"/>
    <n v="0"/>
    <b v="0"/>
    <s v="photography/places"/>
    <n v="0"/>
    <e v="#DIV/0!"/>
    <x v="8"/>
    <s v="places"/>
  </r>
  <r>
    <x v="2"/>
    <s v="US"/>
    <s v="USD"/>
    <n v="1444433886"/>
    <d v="2015-10-09T23:38:06"/>
    <n v="1441841886"/>
    <x v="1589"/>
    <x v="0"/>
    <b v="0"/>
    <n v="0"/>
    <b v="0"/>
    <s v="photography/places"/>
    <n v="0"/>
    <e v="#DIV/0!"/>
    <x v="8"/>
    <s v="places"/>
  </r>
  <r>
    <x v="2"/>
    <s v="IT"/>
    <s v="EUR"/>
    <n v="1443040464"/>
    <d v="2015-09-23T20:34:24"/>
    <n v="1440448464"/>
    <x v="1590"/>
    <x v="0"/>
    <b v="0"/>
    <n v="2"/>
    <b v="0"/>
    <s v="photography/places"/>
    <n v="1.7000000000000002"/>
    <n v="510"/>
    <x v="8"/>
    <s v="places"/>
  </r>
  <r>
    <x v="2"/>
    <s v="GB"/>
    <s v="GBP"/>
    <n v="1459700741"/>
    <d v="2016-04-03T16:25:41"/>
    <n v="1457112341"/>
    <x v="1591"/>
    <x v="2"/>
    <b v="0"/>
    <n v="92"/>
    <b v="0"/>
    <s v="photography/places"/>
    <n v="29.228571428571428"/>
    <n v="44.478260869565219"/>
    <x v="8"/>
    <s v="places"/>
  </r>
  <r>
    <x v="2"/>
    <s v="US"/>
    <s v="USD"/>
    <n v="1427503485"/>
    <d v="2015-03-28T00:44:45"/>
    <n v="1423619085"/>
    <x v="1592"/>
    <x v="0"/>
    <b v="0"/>
    <n v="0"/>
    <b v="0"/>
    <s v="photography/places"/>
    <n v="0"/>
    <e v="#DIV/0!"/>
    <x v="8"/>
    <s v="places"/>
  </r>
  <r>
    <x v="2"/>
    <s v="US"/>
    <s v="USD"/>
    <n v="1425154655"/>
    <d v="2015-02-28T20:17:35"/>
    <n v="1422562655"/>
    <x v="1593"/>
    <x v="0"/>
    <b v="0"/>
    <n v="3"/>
    <b v="0"/>
    <s v="photography/places"/>
    <n v="1.3636363636363637E-2"/>
    <n v="1"/>
    <x v="8"/>
    <s v="places"/>
  </r>
  <r>
    <x v="2"/>
    <s v="US"/>
    <s v="USD"/>
    <n v="1463329260"/>
    <d v="2016-05-15T16:21:00"/>
    <n v="1458147982"/>
    <x v="1594"/>
    <x v="2"/>
    <b v="0"/>
    <n v="10"/>
    <b v="0"/>
    <s v="photography/places"/>
    <n v="20.5"/>
    <n v="20.5"/>
    <x v="8"/>
    <s v="places"/>
  </r>
  <r>
    <x v="2"/>
    <s v="US"/>
    <s v="USD"/>
    <n v="1403122380"/>
    <d v="2014-06-18T20:13:00"/>
    <n v="1400634728"/>
    <x v="1595"/>
    <x v="3"/>
    <b v="0"/>
    <n v="7"/>
    <b v="0"/>
    <s v="photography/places"/>
    <n v="0.27999999999999997"/>
    <n v="40"/>
    <x v="8"/>
    <s v="places"/>
  </r>
  <r>
    <x v="2"/>
    <s v="GB"/>
    <s v="GBP"/>
    <n v="1418469569"/>
    <d v="2014-12-13T11:19:29"/>
    <n v="1414577969"/>
    <x v="1596"/>
    <x v="3"/>
    <b v="0"/>
    <n v="3"/>
    <b v="0"/>
    <s v="photography/places"/>
    <n v="2.3076923076923079"/>
    <n v="25"/>
    <x v="8"/>
    <s v="places"/>
  </r>
  <r>
    <x v="2"/>
    <s v="US"/>
    <s v="USD"/>
    <n v="1474360197"/>
    <d v="2016-09-20T08:29:57"/>
    <n v="1471768197"/>
    <x v="1597"/>
    <x v="2"/>
    <b v="0"/>
    <n v="0"/>
    <b v="0"/>
    <s v="photography/places"/>
    <n v="0"/>
    <e v="#DIV/0!"/>
    <x v="8"/>
    <s v="places"/>
  </r>
  <r>
    <x v="2"/>
    <s v="US"/>
    <s v="USD"/>
    <n v="1437926458"/>
    <d v="2015-07-26T16:00:58"/>
    <n v="1432742458"/>
    <x v="1598"/>
    <x v="0"/>
    <b v="0"/>
    <n v="1"/>
    <b v="0"/>
    <s v="photography/places"/>
    <n v="0.125"/>
    <n v="1"/>
    <x v="8"/>
    <s v="places"/>
  </r>
  <r>
    <x v="2"/>
    <s v="GB"/>
    <s v="GBP"/>
    <n v="1460116576"/>
    <d v="2016-04-08T11:56:16"/>
    <n v="1457528176"/>
    <x v="1599"/>
    <x v="2"/>
    <b v="0"/>
    <n v="0"/>
    <b v="0"/>
    <s v="photography/places"/>
    <n v="0"/>
    <e v="#DIV/0!"/>
    <x v="8"/>
    <s v="places"/>
  </r>
  <r>
    <x v="2"/>
    <s v="US"/>
    <s v="USD"/>
    <n v="1405401060"/>
    <d v="2014-07-15T05:11:00"/>
    <n v="1401585752"/>
    <x v="1600"/>
    <x v="3"/>
    <b v="0"/>
    <n v="9"/>
    <b v="0"/>
    <s v="photography/places"/>
    <n v="7.3400000000000007"/>
    <n v="40.777777777777779"/>
    <x v="8"/>
    <s v="places"/>
  </r>
  <r>
    <x v="0"/>
    <s v="US"/>
    <s v="USD"/>
    <n v="1304561633"/>
    <d v="2011-05-05T02:13:53"/>
    <n v="1301969633"/>
    <x v="1601"/>
    <x v="6"/>
    <b v="0"/>
    <n v="56"/>
    <b v="1"/>
    <s v="music/rock"/>
    <n v="108.2492"/>
    <n v="48.325535714285714"/>
    <x v="4"/>
    <s v="rock"/>
  </r>
  <r>
    <x v="0"/>
    <s v="US"/>
    <s v="USD"/>
    <n v="1318633200"/>
    <d v="2011-10-14T23:00:00"/>
    <n v="1314947317"/>
    <x v="1602"/>
    <x v="6"/>
    <b v="0"/>
    <n v="32"/>
    <b v="1"/>
    <s v="music/rock"/>
    <n v="100.16666666666667"/>
    <n v="46.953125"/>
    <x v="4"/>
    <s v="rock"/>
  </r>
  <r>
    <x v="0"/>
    <s v="US"/>
    <s v="USD"/>
    <n v="1327723459"/>
    <d v="2012-01-28T04:04:19"/>
    <n v="1322539459"/>
    <x v="1603"/>
    <x v="6"/>
    <b v="0"/>
    <n v="30"/>
    <b v="1"/>
    <s v="music/rock"/>
    <n v="100.03299999999999"/>
    <n v="66.688666666666663"/>
    <x v="4"/>
    <s v="rock"/>
  </r>
  <r>
    <x v="0"/>
    <s v="US"/>
    <s v="USD"/>
    <n v="1332011835"/>
    <d v="2012-03-17T19:17:15"/>
    <n v="1328559435"/>
    <x v="1604"/>
    <x v="5"/>
    <b v="0"/>
    <n v="70"/>
    <b v="1"/>
    <s v="music/rock"/>
    <n v="122.10714285714286"/>
    <n v="48.842857142857142"/>
    <x v="4"/>
    <s v="rock"/>
  </r>
  <r>
    <x v="0"/>
    <s v="US"/>
    <s v="USD"/>
    <n v="1312182000"/>
    <d v="2011-08-01T07:00:00"/>
    <n v="1311380313"/>
    <x v="1605"/>
    <x v="6"/>
    <b v="0"/>
    <n v="44"/>
    <b v="1"/>
    <s v="music/rock"/>
    <n v="100.69333333333334"/>
    <n v="137.30909090909091"/>
    <x v="4"/>
    <s v="rock"/>
  </r>
  <r>
    <x v="0"/>
    <s v="US"/>
    <s v="USD"/>
    <n v="1300930838"/>
    <d v="2011-03-24T01:40:38"/>
    <n v="1293158438"/>
    <x v="1606"/>
    <x v="7"/>
    <b v="0"/>
    <n v="92"/>
    <b v="1"/>
    <s v="music/rock"/>
    <n v="101.004125"/>
    <n v="87.829673913043479"/>
    <x v="4"/>
    <s v="rock"/>
  </r>
  <r>
    <x v="0"/>
    <s v="US"/>
    <s v="USD"/>
    <n v="1339701851"/>
    <d v="2012-06-14T19:24:11"/>
    <n v="1337887451"/>
    <x v="1607"/>
    <x v="5"/>
    <b v="0"/>
    <n v="205"/>
    <b v="1"/>
    <s v="music/rock"/>
    <n v="145.11000000000001"/>
    <n v="70.785365853658533"/>
    <x v="4"/>
    <s v="rock"/>
  </r>
  <r>
    <x v="0"/>
    <s v="US"/>
    <s v="USD"/>
    <n v="1388553960"/>
    <d v="2014-01-01T05:26:00"/>
    <n v="1385754986"/>
    <x v="1608"/>
    <x v="4"/>
    <b v="0"/>
    <n v="23"/>
    <b v="1"/>
    <s v="music/rock"/>
    <n v="101.25"/>
    <n v="52.826086956521742"/>
    <x v="4"/>
    <s v="rock"/>
  </r>
  <r>
    <x v="0"/>
    <s v="US"/>
    <s v="USD"/>
    <n v="1320220800"/>
    <d v="2011-11-02T08:00:00"/>
    <n v="1315612909"/>
    <x v="1609"/>
    <x v="6"/>
    <b v="0"/>
    <n v="4"/>
    <b v="1"/>
    <s v="music/rock"/>
    <n v="118.33333333333333"/>
    <n v="443.75"/>
    <x v="4"/>
    <s v="rock"/>
  </r>
  <r>
    <x v="0"/>
    <s v="US"/>
    <s v="USD"/>
    <n v="1355609510"/>
    <d v="2012-12-15T22:11:50"/>
    <n v="1353017510"/>
    <x v="1610"/>
    <x v="5"/>
    <b v="0"/>
    <n v="112"/>
    <b v="1"/>
    <s v="music/rock"/>
    <n v="271.85000000000002"/>
    <n v="48.544642857142854"/>
    <x v="4"/>
    <s v="rock"/>
  </r>
  <r>
    <x v="0"/>
    <s v="US"/>
    <s v="USD"/>
    <n v="1370390432"/>
    <d v="2013-06-05T00:00:32"/>
    <n v="1368576032"/>
    <x v="1611"/>
    <x v="4"/>
    <b v="0"/>
    <n v="27"/>
    <b v="1"/>
    <s v="music/rock"/>
    <n v="125.125"/>
    <n v="37.074074074074076"/>
    <x v="4"/>
    <s v="rock"/>
  </r>
  <r>
    <x v="0"/>
    <s v="US"/>
    <s v="USD"/>
    <n v="1357160384"/>
    <d v="2013-01-02T20:59:44"/>
    <n v="1354568384"/>
    <x v="1612"/>
    <x v="5"/>
    <b v="0"/>
    <n v="11"/>
    <b v="1"/>
    <s v="music/rock"/>
    <n v="110.00000000000001"/>
    <n v="50"/>
    <x v="4"/>
    <s v="rock"/>
  </r>
  <r>
    <x v="0"/>
    <s v="US"/>
    <s v="USD"/>
    <n v="1342921202"/>
    <d v="2012-07-22T01:40:02"/>
    <n v="1340329202"/>
    <x v="1613"/>
    <x v="5"/>
    <b v="0"/>
    <n v="26"/>
    <b v="1"/>
    <s v="music/rock"/>
    <n v="101.49999999999999"/>
    <n v="39.03846153846154"/>
    <x v="4"/>
    <s v="rock"/>
  </r>
  <r>
    <x v="0"/>
    <s v="US"/>
    <s v="USD"/>
    <n v="1407085200"/>
    <d v="2014-08-03T17:00:00"/>
    <n v="1401924769"/>
    <x v="1614"/>
    <x v="3"/>
    <b v="0"/>
    <n v="77"/>
    <b v="1"/>
    <s v="music/rock"/>
    <n v="102.69999999999999"/>
    <n v="66.688311688311686"/>
    <x v="4"/>
    <s v="rock"/>
  </r>
  <r>
    <x v="0"/>
    <s v="US"/>
    <s v="USD"/>
    <n v="1323742396"/>
    <d v="2011-12-13T02:13:16"/>
    <n v="1319850796"/>
    <x v="1615"/>
    <x v="6"/>
    <b v="0"/>
    <n v="136"/>
    <b v="1"/>
    <s v="music/rock"/>
    <n v="114.12500000000001"/>
    <n v="67.132352941176464"/>
    <x v="4"/>
    <s v="rock"/>
  </r>
  <r>
    <x v="0"/>
    <s v="US"/>
    <s v="USD"/>
    <n v="1353621600"/>
    <d v="2012-11-22T22:00:00"/>
    <n v="1350061821"/>
    <x v="1616"/>
    <x v="5"/>
    <b v="0"/>
    <n v="157"/>
    <b v="1"/>
    <s v="music/rock"/>
    <n v="104.2"/>
    <n v="66.369426751592357"/>
    <x v="4"/>
    <s v="rock"/>
  </r>
  <r>
    <x v="0"/>
    <s v="US"/>
    <s v="USD"/>
    <n v="1383332400"/>
    <d v="2013-11-01T19:00:00"/>
    <n v="1380470188"/>
    <x v="1617"/>
    <x v="4"/>
    <b v="0"/>
    <n v="158"/>
    <b v="1"/>
    <s v="music/rock"/>
    <n v="145.85714285714286"/>
    <n v="64.620253164556956"/>
    <x v="4"/>
    <s v="rock"/>
  </r>
  <r>
    <x v="0"/>
    <s v="US"/>
    <s v="USD"/>
    <n v="1362757335"/>
    <d v="2013-03-08T15:42:15"/>
    <n v="1359301335"/>
    <x v="1618"/>
    <x v="4"/>
    <b v="0"/>
    <n v="27"/>
    <b v="1"/>
    <s v="music/rock"/>
    <n v="105.06666666666666"/>
    <n v="58.370370370370374"/>
    <x v="4"/>
    <s v="rock"/>
  </r>
  <r>
    <x v="0"/>
    <s v="US"/>
    <s v="USD"/>
    <n v="1410755286"/>
    <d v="2014-09-15T04:28:06"/>
    <n v="1408940886"/>
    <x v="1619"/>
    <x v="3"/>
    <b v="0"/>
    <n v="23"/>
    <b v="1"/>
    <s v="music/rock"/>
    <n v="133.33333333333331"/>
    <n v="86.956521739130437"/>
    <x v="4"/>
    <s v="rock"/>
  </r>
  <r>
    <x v="0"/>
    <s v="US"/>
    <s v="USD"/>
    <n v="1361606940"/>
    <d v="2013-02-23T08:09:00"/>
    <n v="1361002140"/>
    <x v="1620"/>
    <x v="4"/>
    <b v="0"/>
    <n v="17"/>
    <b v="1"/>
    <s v="music/rock"/>
    <n v="112.99999999999999"/>
    <n v="66.470588235294116"/>
    <x v="4"/>
    <s v="rock"/>
  </r>
  <r>
    <x v="0"/>
    <s v="US"/>
    <s v="USD"/>
    <n v="1338177540"/>
    <d v="2012-05-28T03:59:00"/>
    <n v="1333550015"/>
    <x v="1621"/>
    <x v="5"/>
    <b v="0"/>
    <n v="37"/>
    <b v="1"/>
    <s v="music/rock"/>
    <n v="121.2"/>
    <n v="163.78378378378378"/>
    <x v="4"/>
    <s v="rock"/>
  </r>
  <r>
    <x v="0"/>
    <s v="US"/>
    <s v="USD"/>
    <n v="1418803140"/>
    <d v="2014-12-17T07:59:00"/>
    <n v="1415343874"/>
    <x v="1622"/>
    <x v="3"/>
    <b v="0"/>
    <n v="65"/>
    <b v="1"/>
    <s v="music/rock"/>
    <n v="101.72463768115942"/>
    <n v="107.98461538461538"/>
    <x v="4"/>
    <s v="rock"/>
  </r>
  <r>
    <x v="0"/>
    <s v="GB"/>
    <s v="GBP"/>
    <n v="1377621089"/>
    <d v="2013-08-27T16:31:29"/>
    <n v="1372437089"/>
    <x v="1623"/>
    <x v="4"/>
    <b v="0"/>
    <n v="18"/>
    <b v="1"/>
    <s v="music/rock"/>
    <n v="101.06666666666666"/>
    <n v="42.111111111111114"/>
    <x v="4"/>
    <s v="rock"/>
  </r>
  <r>
    <x v="0"/>
    <s v="US"/>
    <s v="USD"/>
    <n v="1357721335"/>
    <d v="2013-01-09T08:48:55"/>
    <n v="1354265335"/>
    <x v="1624"/>
    <x v="5"/>
    <b v="0"/>
    <n v="25"/>
    <b v="1"/>
    <s v="music/rock"/>
    <n v="118"/>
    <n v="47.2"/>
    <x v="4"/>
    <s v="rock"/>
  </r>
  <r>
    <x v="0"/>
    <s v="US"/>
    <s v="USD"/>
    <n v="1347382053"/>
    <d v="2012-09-11T16:47:33"/>
    <n v="1344962853"/>
    <x v="1625"/>
    <x v="5"/>
    <b v="0"/>
    <n v="104"/>
    <b v="1"/>
    <s v="music/rock"/>
    <n v="155.33333333333331"/>
    <n v="112.01923076923077"/>
    <x v="4"/>
    <s v="rock"/>
  </r>
  <r>
    <x v="0"/>
    <s v="US"/>
    <s v="USD"/>
    <n v="1385932867"/>
    <d v="2013-12-01T21:21:07"/>
    <n v="1383337267"/>
    <x v="1626"/>
    <x v="4"/>
    <b v="0"/>
    <n v="108"/>
    <b v="1"/>
    <s v="music/rock"/>
    <n v="101.18750000000001"/>
    <n v="74.953703703703709"/>
    <x v="4"/>
    <s v="rock"/>
  </r>
  <r>
    <x v="0"/>
    <s v="US"/>
    <s v="USD"/>
    <n v="1353905940"/>
    <d v="2012-11-26T04:59:00"/>
    <n v="1351011489"/>
    <x v="1627"/>
    <x v="5"/>
    <b v="0"/>
    <n v="38"/>
    <b v="1"/>
    <s v="music/rock"/>
    <n v="117"/>
    <n v="61.578947368421055"/>
    <x v="4"/>
    <s v="rock"/>
  </r>
  <r>
    <x v="0"/>
    <s v="US"/>
    <s v="USD"/>
    <n v="1403026882"/>
    <d v="2014-06-17T17:41:22"/>
    <n v="1400175682"/>
    <x v="1628"/>
    <x v="3"/>
    <b v="0"/>
    <n v="88"/>
    <b v="1"/>
    <s v="music/rock"/>
    <n v="100.925"/>
    <n v="45.875"/>
    <x v="4"/>
    <s v="rock"/>
  </r>
  <r>
    <x v="0"/>
    <s v="US"/>
    <s v="USD"/>
    <n v="1392929333"/>
    <d v="2014-02-20T20:48:53"/>
    <n v="1389041333"/>
    <x v="1629"/>
    <x v="3"/>
    <b v="0"/>
    <n v="82"/>
    <b v="1"/>
    <s v="music/rock"/>
    <n v="103.66666666666666"/>
    <n v="75.853658536585371"/>
    <x v="4"/>
    <s v="rock"/>
  </r>
  <r>
    <x v="0"/>
    <s v="US"/>
    <s v="USD"/>
    <n v="1330671540"/>
    <d v="2012-03-02T06:59:00"/>
    <n v="1328040375"/>
    <x v="1630"/>
    <x v="5"/>
    <b v="0"/>
    <n v="126"/>
    <b v="1"/>
    <s v="music/rock"/>
    <n v="265.25"/>
    <n v="84.206349206349202"/>
    <x v="4"/>
    <s v="rock"/>
  </r>
  <r>
    <x v="0"/>
    <s v="US"/>
    <s v="USD"/>
    <n v="1350074261"/>
    <d v="2012-10-12T20:37:41"/>
    <n v="1347482261"/>
    <x v="1631"/>
    <x v="5"/>
    <b v="0"/>
    <n v="133"/>
    <b v="1"/>
    <s v="music/rock"/>
    <n v="155.91"/>
    <n v="117.22556390977444"/>
    <x v="4"/>
    <s v="rock"/>
  </r>
  <r>
    <x v="0"/>
    <s v="US"/>
    <s v="USD"/>
    <n v="1316851854"/>
    <d v="2011-09-24T08:10:54"/>
    <n v="1311667854"/>
    <x v="1632"/>
    <x v="6"/>
    <b v="0"/>
    <n v="47"/>
    <b v="1"/>
    <s v="music/rock"/>
    <n v="101.62500000000001"/>
    <n v="86.489361702127653"/>
    <x v="4"/>
    <s v="rock"/>
  </r>
  <r>
    <x v="0"/>
    <s v="US"/>
    <s v="USD"/>
    <n v="1326690000"/>
    <d v="2012-01-16T05:00:00"/>
    <n v="1324329156"/>
    <x v="1633"/>
    <x v="6"/>
    <b v="0"/>
    <n v="58"/>
    <b v="1"/>
    <s v="music/rock"/>
    <n v="100"/>
    <n v="172.41379310344828"/>
    <x v="4"/>
    <s v="rock"/>
  </r>
  <r>
    <x v="0"/>
    <s v="US"/>
    <s v="USD"/>
    <n v="1306994340"/>
    <d v="2011-06-02T05:59:00"/>
    <n v="1303706001"/>
    <x v="1634"/>
    <x v="6"/>
    <b v="0"/>
    <n v="32"/>
    <b v="1"/>
    <s v="music/rock"/>
    <n v="100.49999999999999"/>
    <n v="62.8125"/>
    <x v="4"/>
    <s v="rock"/>
  </r>
  <r>
    <x v="0"/>
    <s v="US"/>
    <s v="USD"/>
    <n v="1468270261"/>
    <d v="2016-07-11T20:51:01"/>
    <n v="1463086261"/>
    <x v="1635"/>
    <x v="2"/>
    <b v="0"/>
    <n v="37"/>
    <b v="1"/>
    <s v="music/rock"/>
    <n v="125.29999999999998"/>
    <n v="67.729729729729726"/>
    <x v="4"/>
    <s v="rock"/>
  </r>
  <r>
    <x v="0"/>
    <s v="US"/>
    <s v="USD"/>
    <n v="1307851200"/>
    <d v="2011-06-12T04:00:00"/>
    <n v="1304129088"/>
    <x v="1636"/>
    <x v="6"/>
    <b v="0"/>
    <n v="87"/>
    <b v="1"/>
    <s v="music/rock"/>
    <n v="103.55555555555556"/>
    <n v="53.5632183908046"/>
    <x v="4"/>
    <s v="rock"/>
  </r>
  <r>
    <x v="0"/>
    <s v="US"/>
    <s v="USD"/>
    <n v="1262302740"/>
    <d v="2009-12-31T23:39:00"/>
    <n v="1257444140"/>
    <x v="1637"/>
    <x v="8"/>
    <b v="0"/>
    <n v="15"/>
    <b v="1"/>
    <s v="music/rock"/>
    <n v="103.8"/>
    <n v="34.6"/>
    <x v="4"/>
    <s v="rock"/>
  </r>
  <r>
    <x v="0"/>
    <s v="US"/>
    <s v="USD"/>
    <n v="1362086700"/>
    <d v="2013-02-28T21:25:00"/>
    <n v="1358180968"/>
    <x v="1638"/>
    <x v="4"/>
    <b v="0"/>
    <n v="27"/>
    <b v="1"/>
    <s v="music/rock"/>
    <n v="105"/>
    <n v="38.888888888888886"/>
    <x v="4"/>
    <s v="rock"/>
  </r>
  <r>
    <x v="0"/>
    <s v="US"/>
    <s v="USD"/>
    <n v="1330789165"/>
    <d v="2012-03-03T15:39:25"/>
    <n v="1328197165"/>
    <x v="1639"/>
    <x v="5"/>
    <b v="0"/>
    <n v="19"/>
    <b v="1"/>
    <s v="music/rock"/>
    <n v="100"/>
    <n v="94.736842105263165"/>
    <x v="4"/>
    <s v="rock"/>
  </r>
  <r>
    <x v="0"/>
    <s v="US"/>
    <s v="USD"/>
    <n v="1280800740"/>
    <d v="2010-08-03T01:59:00"/>
    <n v="1279603955"/>
    <x v="1640"/>
    <x v="7"/>
    <b v="0"/>
    <n v="17"/>
    <b v="1"/>
    <s v="music/rock"/>
    <n v="169.86"/>
    <n v="39.967058823529413"/>
    <x v="4"/>
    <s v="rock"/>
  </r>
  <r>
    <x v="0"/>
    <s v="US"/>
    <s v="USD"/>
    <n v="1418998744"/>
    <d v="2014-12-19T14:19:04"/>
    <n v="1416406744"/>
    <x v="1641"/>
    <x v="3"/>
    <b v="0"/>
    <n v="26"/>
    <b v="1"/>
    <s v="music/pop"/>
    <n v="101.4"/>
    <n v="97.5"/>
    <x v="4"/>
    <s v="pop"/>
  </r>
  <r>
    <x v="0"/>
    <s v="US"/>
    <s v="USD"/>
    <n v="1308011727"/>
    <d v="2011-06-14T00:35:27"/>
    <n v="1306283727"/>
    <x v="1642"/>
    <x v="6"/>
    <b v="0"/>
    <n v="28"/>
    <b v="1"/>
    <s v="music/pop"/>
    <n v="100"/>
    <n v="42.857142857142854"/>
    <x v="4"/>
    <s v="pop"/>
  </r>
  <r>
    <x v="0"/>
    <s v="US"/>
    <s v="USD"/>
    <n v="1348516012"/>
    <d v="2012-09-24T19:46:52"/>
    <n v="1345924012"/>
    <x v="1643"/>
    <x v="5"/>
    <b v="0"/>
    <n v="37"/>
    <b v="1"/>
    <s v="music/pop"/>
    <n v="124.70000000000002"/>
    <n v="168.51351351351352"/>
    <x v="4"/>
    <s v="pop"/>
  </r>
  <r>
    <x v="0"/>
    <s v="US"/>
    <s v="USD"/>
    <n v="1353551160"/>
    <d v="2012-11-22T02:26:00"/>
    <n v="1348363560"/>
    <x v="1644"/>
    <x v="5"/>
    <b v="0"/>
    <n v="128"/>
    <b v="1"/>
    <s v="music/pop"/>
    <n v="109.5"/>
    <n v="85.546875"/>
    <x v="4"/>
    <s v="pop"/>
  </r>
  <r>
    <x v="0"/>
    <s v="US"/>
    <s v="USD"/>
    <n v="1379515740"/>
    <d v="2013-09-18T14:49:00"/>
    <n v="1378306140"/>
    <x v="1645"/>
    <x v="4"/>
    <b v="0"/>
    <n v="10"/>
    <b v="1"/>
    <s v="music/pop"/>
    <n v="110.80000000000001"/>
    <n v="554"/>
    <x v="4"/>
    <s v="pop"/>
  </r>
  <r>
    <x v="0"/>
    <s v="GB"/>
    <s v="GBP"/>
    <n v="1408039860"/>
    <d v="2014-08-14T18:11:00"/>
    <n v="1405248503"/>
    <x v="1646"/>
    <x v="3"/>
    <b v="0"/>
    <n v="83"/>
    <b v="1"/>
    <s v="music/pop"/>
    <n v="110.2"/>
    <n v="26.554216867469879"/>
    <x v="4"/>
    <s v="pop"/>
  </r>
  <r>
    <x v="0"/>
    <s v="US"/>
    <s v="USD"/>
    <n v="1339235377"/>
    <d v="2012-06-09T09:49:37"/>
    <n v="1336643377"/>
    <x v="1647"/>
    <x v="5"/>
    <b v="0"/>
    <n v="46"/>
    <b v="1"/>
    <s v="music/pop"/>
    <n v="104.71999999999998"/>
    <n v="113.82608695652173"/>
    <x v="4"/>
    <s v="pop"/>
  </r>
  <r>
    <x v="0"/>
    <s v="US"/>
    <s v="USD"/>
    <n v="1300636482"/>
    <d v="2011-03-20T15:54:42"/>
    <n v="1298048082"/>
    <x v="1648"/>
    <x v="6"/>
    <b v="0"/>
    <n v="90"/>
    <b v="1"/>
    <s v="music/pop"/>
    <n v="125.26086956521738"/>
    <n v="32.011111111111113"/>
    <x v="4"/>
    <s v="pop"/>
  </r>
  <r>
    <x v="0"/>
    <s v="US"/>
    <s v="USD"/>
    <n v="1400862355"/>
    <d v="2014-05-23T16:25:55"/>
    <n v="1396974355"/>
    <x v="1649"/>
    <x v="3"/>
    <b v="0"/>
    <n v="81"/>
    <b v="1"/>
    <s v="music/pop"/>
    <n v="100.58763157894737"/>
    <n v="47.189259259259259"/>
    <x v="4"/>
    <s v="pop"/>
  </r>
  <r>
    <x v="0"/>
    <s v="US"/>
    <s v="USD"/>
    <n v="1381314437"/>
    <d v="2013-10-09T10:27:17"/>
    <n v="1378722437"/>
    <x v="1650"/>
    <x v="4"/>
    <b v="0"/>
    <n v="32"/>
    <b v="1"/>
    <s v="music/pop"/>
    <n v="141.55000000000001"/>
    <n v="88.46875"/>
    <x v="4"/>
    <s v="pop"/>
  </r>
  <r>
    <x v="0"/>
    <s v="US"/>
    <s v="USD"/>
    <n v="1303801140"/>
    <d v="2011-04-26T06:59:00"/>
    <n v="1300916220"/>
    <x v="1651"/>
    <x v="6"/>
    <b v="0"/>
    <n v="20"/>
    <b v="1"/>
    <s v="music/pop"/>
    <n v="100.75"/>
    <n v="100.75"/>
    <x v="4"/>
    <s v="pop"/>
  </r>
  <r>
    <x v="0"/>
    <s v="US"/>
    <s v="USD"/>
    <n v="1385297393"/>
    <d v="2013-11-24T12:49:53"/>
    <n v="1382701793"/>
    <x v="1652"/>
    <x v="4"/>
    <b v="0"/>
    <n v="70"/>
    <b v="1"/>
    <s v="music/pop"/>
    <n v="100.66666666666666"/>
    <n v="64.714285714285708"/>
    <x v="4"/>
    <s v="pop"/>
  </r>
  <r>
    <x v="0"/>
    <s v="US"/>
    <s v="USD"/>
    <n v="1303675296"/>
    <d v="2011-04-24T20:01:36"/>
    <n v="1300996896"/>
    <x v="1653"/>
    <x v="6"/>
    <b v="0"/>
    <n v="168"/>
    <b v="1"/>
    <s v="music/pop"/>
    <n v="174.2304"/>
    <n v="51.854285714285716"/>
    <x v="4"/>
    <s v="pop"/>
  </r>
  <r>
    <x v="0"/>
    <s v="US"/>
    <s v="USD"/>
    <n v="1334784160"/>
    <d v="2012-04-18T21:22:40"/>
    <n v="1332192160"/>
    <x v="1654"/>
    <x v="5"/>
    <b v="0"/>
    <n v="34"/>
    <b v="1"/>
    <s v="music/pop"/>
    <n v="119.90909090909089"/>
    <n v="38.794117647058826"/>
    <x v="4"/>
    <s v="pop"/>
  </r>
  <r>
    <x v="0"/>
    <s v="US"/>
    <s v="USD"/>
    <n v="1333648820"/>
    <d v="2012-04-05T18:00:20"/>
    <n v="1331060420"/>
    <x v="1655"/>
    <x v="5"/>
    <b v="0"/>
    <n v="48"/>
    <b v="1"/>
    <s v="music/pop"/>
    <n v="142.86666666666667"/>
    <n v="44.645833333333336"/>
    <x v="4"/>
    <s v="pop"/>
  </r>
  <r>
    <x v="0"/>
    <s v="US"/>
    <s v="USD"/>
    <n v="1355437052"/>
    <d v="2012-12-13T22:17:32"/>
    <n v="1352845052"/>
    <x v="1656"/>
    <x v="5"/>
    <b v="0"/>
    <n v="48"/>
    <b v="1"/>
    <s v="music/pop"/>
    <n v="100.33493333333334"/>
    <n v="156.77333333333334"/>
    <x v="4"/>
    <s v="pop"/>
  </r>
  <r>
    <x v="0"/>
    <s v="US"/>
    <s v="USD"/>
    <n v="1337885168"/>
    <d v="2012-05-24T18:46:08"/>
    <n v="1335293168"/>
    <x v="1657"/>
    <x v="5"/>
    <b v="0"/>
    <n v="221"/>
    <b v="1"/>
    <s v="music/pop"/>
    <n v="104.93380000000001"/>
    <n v="118.70339366515837"/>
    <x v="4"/>
    <s v="pop"/>
  </r>
  <r>
    <x v="0"/>
    <s v="US"/>
    <s v="USD"/>
    <n v="1355840400"/>
    <d v="2012-12-18T14:20:00"/>
    <n v="1352524767"/>
    <x v="1658"/>
    <x v="5"/>
    <b v="0"/>
    <n v="107"/>
    <b v="1"/>
    <s v="music/pop"/>
    <n v="132.23333333333335"/>
    <n v="74.149532710280369"/>
    <x v="4"/>
    <s v="pop"/>
  </r>
  <r>
    <x v="0"/>
    <s v="GB"/>
    <s v="GBP"/>
    <n v="1387281600"/>
    <d v="2013-12-17T12:00:00"/>
    <n v="1384811721"/>
    <x v="1659"/>
    <x v="4"/>
    <b v="0"/>
    <n v="45"/>
    <b v="1"/>
    <s v="music/pop"/>
    <n v="112.79999999999998"/>
    <n v="12.533333333333333"/>
    <x v="4"/>
    <s v="pop"/>
  </r>
  <r>
    <x v="0"/>
    <s v="IT"/>
    <s v="EUR"/>
    <n v="1462053540"/>
    <d v="2016-04-30T21:59:00"/>
    <n v="1459355950"/>
    <x v="1660"/>
    <x v="2"/>
    <b v="0"/>
    <n v="36"/>
    <b v="1"/>
    <s v="music/pop"/>
    <n v="1253.75"/>
    <n v="27.861111111111111"/>
    <x v="4"/>
    <s v="pop"/>
  </r>
  <r>
    <x v="0"/>
    <s v="AT"/>
    <s v="EUR"/>
    <n v="1453064400"/>
    <d v="2016-01-17T21:00:00"/>
    <n v="1449359831"/>
    <x v="1661"/>
    <x v="0"/>
    <b v="0"/>
    <n v="101"/>
    <b v="1"/>
    <s v="music/pop"/>
    <n v="102.50632911392405"/>
    <n v="80.178217821782184"/>
    <x v="4"/>
    <s v="pop"/>
  </r>
  <r>
    <x v="0"/>
    <s v="US"/>
    <s v="USD"/>
    <n v="1325310336"/>
    <d v="2011-12-31T05:45:36"/>
    <n v="1320122736"/>
    <x v="1662"/>
    <x v="6"/>
    <b v="0"/>
    <n v="62"/>
    <b v="1"/>
    <s v="music/pop"/>
    <n v="102.6375"/>
    <n v="132.43548387096774"/>
    <x v="4"/>
    <s v="pop"/>
  </r>
  <r>
    <x v="0"/>
    <s v="US"/>
    <s v="USD"/>
    <n v="1422750707"/>
    <d v="2015-02-01T00:31:47"/>
    <n v="1420158707"/>
    <x v="1663"/>
    <x v="0"/>
    <b v="0"/>
    <n v="32"/>
    <b v="1"/>
    <s v="music/pop"/>
    <n v="108"/>
    <n v="33.75"/>
    <x v="4"/>
    <s v="pop"/>
  </r>
  <r>
    <x v="0"/>
    <s v="US"/>
    <s v="USD"/>
    <n v="1331870340"/>
    <d v="2012-03-16T03:59:00"/>
    <n v="1328033818"/>
    <x v="1664"/>
    <x v="5"/>
    <b v="0"/>
    <n v="89"/>
    <b v="1"/>
    <s v="music/pop"/>
    <n v="122.40879999999999"/>
    <n v="34.384494382022467"/>
    <x v="4"/>
    <s v="pop"/>
  </r>
  <r>
    <x v="0"/>
    <s v="US"/>
    <s v="USD"/>
    <n v="1298343600"/>
    <d v="2011-02-22T03:00:00"/>
    <n v="1295624113"/>
    <x v="1665"/>
    <x v="6"/>
    <b v="0"/>
    <n v="93"/>
    <b v="1"/>
    <s v="music/pop"/>
    <n v="119.45714285714286"/>
    <n v="44.956989247311824"/>
    <x v="4"/>
    <s v="pop"/>
  </r>
  <r>
    <x v="0"/>
    <s v="US"/>
    <s v="USD"/>
    <n v="1364447073"/>
    <d v="2013-03-28T05:04:33"/>
    <n v="1361858673"/>
    <x v="1666"/>
    <x v="4"/>
    <b v="0"/>
    <n v="98"/>
    <b v="1"/>
    <s v="music/pop"/>
    <n v="160.88"/>
    <n v="41.04081632653061"/>
    <x v="4"/>
    <s v="pop"/>
  </r>
  <r>
    <x v="0"/>
    <s v="US"/>
    <s v="USD"/>
    <n v="1394521140"/>
    <d v="2014-03-11T06:59:00"/>
    <n v="1392169298"/>
    <x v="1667"/>
    <x v="3"/>
    <b v="0"/>
    <n v="82"/>
    <b v="1"/>
    <s v="music/pop"/>
    <n v="126.85294117647059"/>
    <n v="52.597560975609753"/>
    <x v="4"/>
    <s v="pop"/>
  </r>
  <r>
    <x v="0"/>
    <s v="US"/>
    <s v="USD"/>
    <n v="1322454939"/>
    <d v="2011-11-28T04:35:39"/>
    <n v="1319859339"/>
    <x v="1668"/>
    <x v="6"/>
    <b v="0"/>
    <n v="116"/>
    <b v="1"/>
    <s v="music/pop"/>
    <n v="102.6375"/>
    <n v="70.784482758620683"/>
    <x v="4"/>
    <s v="pop"/>
  </r>
  <r>
    <x v="0"/>
    <s v="US"/>
    <s v="USD"/>
    <n v="1464729276"/>
    <d v="2016-05-31T21:14:36"/>
    <n v="1459545276"/>
    <x v="1669"/>
    <x v="2"/>
    <b v="0"/>
    <n v="52"/>
    <b v="1"/>
    <s v="music/pop"/>
    <n v="139.75"/>
    <n v="53.75"/>
    <x v="4"/>
    <s v="pop"/>
  </r>
  <r>
    <x v="0"/>
    <s v="US"/>
    <s v="USD"/>
    <n v="1278302400"/>
    <d v="2010-07-05T04:00:00"/>
    <n v="1273961999"/>
    <x v="1670"/>
    <x v="7"/>
    <b v="0"/>
    <n v="23"/>
    <b v="1"/>
    <s v="music/pop"/>
    <n v="102.60000000000001"/>
    <n v="44.608695652173914"/>
    <x v="4"/>
    <s v="pop"/>
  </r>
  <r>
    <x v="0"/>
    <s v="US"/>
    <s v="USD"/>
    <n v="1470056614"/>
    <d v="2016-08-01T13:03:34"/>
    <n v="1467464614"/>
    <x v="1671"/>
    <x v="2"/>
    <b v="0"/>
    <n v="77"/>
    <b v="1"/>
    <s v="music/pop"/>
    <n v="100.67349999999999"/>
    <n v="26.148961038961041"/>
    <x v="4"/>
    <s v="pop"/>
  </r>
  <r>
    <x v="0"/>
    <s v="US"/>
    <s v="USD"/>
    <n v="1338824730"/>
    <d v="2012-06-04T15:45:30"/>
    <n v="1336232730"/>
    <x v="1672"/>
    <x v="5"/>
    <b v="0"/>
    <n v="49"/>
    <b v="1"/>
    <s v="music/pop"/>
    <n v="112.94117647058823"/>
    <n v="39.183673469387756"/>
    <x v="4"/>
    <s v="pop"/>
  </r>
  <r>
    <x v="0"/>
    <s v="US"/>
    <s v="USD"/>
    <n v="1425675892"/>
    <d v="2015-03-06T21:04:52"/>
    <n v="1423083892"/>
    <x v="1673"/>
    <x v="0"/>
    <b v="0"/>
    <n v="59"/>
    <b v="1"/>
    <s v="music/pop"/>
    <n v="128.09523809523807"/>
    <n v="45.593220338983052"/>
    <x v="4"/>
    <s v="pop"/>
  </r>
  <r>
    <x v="0"/>
    <s v="US"/>
    <s v="USD"/>
    <n v="1471503540"/>
    <d v="2016-08-18T06:59:00"/>
    <n v="1468852306"/>
    <x v="1674"/>
    <x v="2"/>
    <b v="0"/>
    <n v="113"/>
    <b v="1"/>
    <s v="music/pop"/>
    <n v="201.7"/>
    <n v="89.247787610619469"/>
    <x v="4"/>
    <s v="pop"/>
  </r>
  <r>
    <x v="0"/>
    <s v="US"/>
    <s v="USD"/>
    <n v="1318802580"/>
    <d v="2011-10-16T22:03:00"/>
    <n v="1316194540"/>
    <x v="1675"/>
    <x v="6"/>
    <b v="0"/>
    <n v="34"/>
    <b v="1"/>
    <s v="music/pop"/>
    <n v="137.416"/>
    <n v="40.416470588235299"/>
    <x v="4"/>
    <s v="pop"/>
  </r>
  <r>
    <x v="0"/>
    <s v="US"/>
    <s v="USD"/>
    <n v="1334980740"/>
    <d v="2012-04-21T03:59:00"/>
    <n v="1330968347"/>
    <x v="1676"/>
    <x v="5"/>
    <b v="0"/>
    <n v="42"/>
    <b v="1"/>
    <s v="music/pop"/>
    <n v="115.33333333333333"/>
    <n v="82.38095238095238"/>
    <x v="4"/>
    <s v="pop"/>
  </r>
  <r>
    <x v="0"/>
    <s v="ES"/>
    <s v="EUR"/>
    <n v="1460786340"/>
    <d v="2016-04-16T05:59:00"/>
    <n v="1455615976"/>
    <x v="1677"/>
    <x v="2"/>
    <b v="0"/>
    <n v="42"/>
    <b v="1"/>
    <s v="music/pop"/>
    <n v="111.66666666666667"/>
    <n v="159.52380952380952"/>
    <x v="4"/>
    <s v="pop"/>
  </r>
  <r>
    <x v="0"/>
    <s v="US"/>
    <s v="USD"/>
    <n v="1391718671"/>
    <d v="2014-02-06T20:31:11"/>
    <n v="1390509071"/>
    <x v="1678"/>
    <x v="3"/>
    <b v="0"/>
    <n v="49"/>
    <b v="1"/>
    <s v="music/pop"/>
    <n v="118.39999999999999"/>
    <n v="36.244897959183675"/>
    <x v="4"/>
    <s v="pop"/>
  </r>
  <r>
    <x v="0"/>
    <s v="US"/>
    <s v="USD"/>
    <n v="1311298745"/>
    <d v="2011-07-22T01:39:05"/>
    <n v="1309311545"/>
    <x v="1679"/>
    <x v="6"/>
    <b v="0"/>
    <n v="56"/>
    <b v="1"/>
    <s v="music/pop"/>
    <n v="175"/>
    <n v="62.5"/>
    <x v="4"/>
    <s v="pop"/>
  </r>
  <r>
    <x v="0"/>
    <s v="US"/>
    <s v="USD"/>
    <n v="1405188667"/>
    <d v="2014-07-12T18:11:07"/>
    <n v="1402596667"/>
    <x v="1680"/>
    <x v="3"/>
    <b v="0"/>
    <n v="25"/>
    <b v="1"/>
    <s v="music/pop"/>
    <n v="117.5"/>
    <n v="47"/>
    <x v="4"/>
    <s v="pop"/>
  </r>
  <r>
    <x v="3"/>
    <s v="US"/>
    <s v="USD"/>
    <n v="1490752800"/>
    <d v="2017-03-29T02:00:00"/>
    <n v="1486522484"/>
    <x v="1681"/>
    <x v="1"/>
    <b v="0"/>
    <n v="884"/>
    <b v="0"/>
    <s v="music/faith"/>
    <n v="101.42212307692309"/>
    <n v="74.575090497737563"/>
    <x v="4"/>
    <s v="faith"/>
  </r>
  <r>
    <x v="3"/>
    <s v="US"/>
    <s v="USD"/>
    <n v="1492142860"/>
    <d v="2017-04-14T04:07:40"/>
    <n v="1486962460"/>
    <x v="1682"/>
    <x v="1"/>
    <b v="0"/>
    <n v="0"/>
    <b v="0"/>
    <s v="music/faith"/>
    <n v="0"/>
    <e v="#DIV/0!"/>
    <x v="4"/>
    <s v="faith"/>
  </r>
  <r>
    <x v="3"/>
    <s v="FR"/>
    <s v="EUR"/>
    <n v="1491590738"/>
    <d v="2017-04-07T18:45:38"/>
    <n v="1489517138"/>
    <x v="1683"/>
    <x v="1"/>
    <b v="0"/>
    <n v="10"/>
    <b v="0"/>
    <s v="music/faith"/>
    <n v="21.714285714285715"/>
    <n v="76"/>
    <x v="4"/>
    <s v="faith"/>
  </r>
  <r>
    <x v="3"/>
    <s v="US"/>
    <s v="USD"/>
    <n v="1489775641"/>
    <d v="2017-03-17T18:34:01"/>
    <n v="1487360041"/>
    <x v="1684"/>
    <x v="1"/>
    <b v="0"/>
    <n v="101"/>
    <b v="0"/>
    <s v="music/faith"/>
    <n v="109.125"/>
    <n v="86.43564356435644"/>
    <x v="4"/>
    <s v="faith"/>
  </r>
  <r>
    <x v="3"/>
    <s v="US"/>
    <s v="USD"/>
    <n v="1490331623"/>
    <d v="2017-03-24T05:00:23"/>
    <n v="1487743223"/>
    <x v="1685"/>
    <x v="1"/>
    <b v="0"/>
    <n v="15"/>
    <b v="0"/>
    <s v="music/faith"/>
    <n v="102.85714285714285"/>
    <n v="24"/>
    <x v="4"/>
    <s v="faith"/>
  </r>
  <r>
    <x v="3"/>
    <s v="CA"/>
    <s v="CAD"/>
    <n v="1493320519"/>
    <d v="2017-04-27T19:15:19"/>
    <n v="1488140119"/>
    <x v="1686"/>
    <x v="1"/>
    <b v="0"/>
    <n v="1"/>
    <b v="0"/>
    <s v="music/faith"/>
    <n v="0.36"/>
    <n v="18"/>
    <x v="4"/>
    <s v="faith"/>
  </r>
  <r>
    <x v="3"/>
    <s v="US"/>
    <s v="USD"/>
    <n v="1491855300"/>
    <d v="2017-04-10T20:15:00"/>
    <n v="1488935245"/>
    <x v="1687"/>
    <x v="1"/>
    <b v="0"/>
    <n v="39"/>
    <b v="0"/>
    <s v="music/faith"/>
    <n v="31.25"/>
    <n v="80.128205128205124"/>
    <x v="4"/>
    <s v="faith"/>
  </r>
  <r>
    <x v="3"/>
    <s v="US"/>
    <s v="USD"/>
    <n v="1491738594"/>
    <d v="2017-04-09T11:49:54"/>
    <n v="1489150194"/>
    <x v="1688"/>
    <x v="1"/>
    <b v="0"/>
    <n v="7"/>
    <b v="0"/>
    <s v="music/faith"/>
    <n v="44.3"/>
    <n v="253.14285714285714"/>
    <x v="4"/>
    <s v="faith"/>
  </r>
  <r>
    <x v="3"/>
    <s v="US"/>
    <s v="USD"/>
    <n v="1489700230"/>
    <d v="2017-03-16T21:37:10"/>
    <n v="1487111830"/>
    <x v="1689"/>
    <x v="1"/>
    <b v="0"/>
    <n v="14"/>
    <b v="0"/>
    <s v="music/faith"/>
    <n v="100"/>
    <n v="171.42857142857142"/>
    <x v="4"/>
    <s v="faith"/>
  </r>
  <r>
    <x v="3"/>
    <s v="US"/>
    <s v="USD"/>
    <n v="1491470442"/>
    <d v="2017-04-06T09:20:42"/>
    <n v="1488882042"/>
    <x v="1690"/>
    <x v="1"/>
    <b v="0"/>
    <n v="11"/>
    <b v="0"/>
    <s v="music/faith"/>
    <n v="25.4"/>
    <n v="57.727272727272727"/>
    <x v="4"/>
    <s v="faith"/>
  </r>
  <r>
    <x v="3"/>
    <s v="US"/>
    <s v="USD"/>
    <n v="1491181200"/>
    <d v="2017-04-03T01:00:00"/>
    <n v="1488387008"/>
    <x v="1691"/>
    <x v="1"/>
    <b v="0"/>
    <n v="38"/>
    <b v="0"/>
    <s v="music/faith"/>
    <n v="33.473333333333329"/>
    <n v="264.26315789473682"/>
    <x v="4"/>
    <s v="faith"/>
  </r>
  <r>
    <x v="3"/>
    <s v="US"/>
    <s v="USD"/>
    <n v="1490572740"/>
    <d v="2017-03-26T23:59:00"/>
    <n v="1487734667"/>
    <x v="1692"/>
    <x v="1"/>
    <b v="0"/>
    <n v="15"/>
    <b v="0"/>
    <s v="music/faith"/>
    <n v="47.8"/>
    <n v="159.33333333333334"/>
    <x v="4"/>
    <s v="faith"/>
  </r>
  <r>
    <x v="3"/>
    <s v="GB"/>
    <s v="GBP"/>
    <n v="1491768000"/>
    <d v="2017-04-09T20:00:00"/>
    <n v="1489097112"/>
    <x v="1693"/>
    <x v="1"/>
    <b v="0"/>
    <n v="8"/>
    <b v="0"/>
    <s v="music/faith"/>
    <n v="9.3333333333333339"/>
    <n v="35"/>
    <x v="4"/>
    <s v="faith"/>
  </r>
  <r>
    <x v="3"/>
    <s v="US"/>
    <s v="USD"/>
    <n v="1490589360"/>
    <d v="2017-03-27T04:36:00"/>
    <n v="1488038674"/>
    <x v="1694"/>
    <x v="1"/>
    <b v="0"/>
    <n v="1"/>
    <b v="0"/>
    <s v="music/faith"/>
    <n v="0.05"/>
    <n v="5"/>
    <x v="4"/>
    <s v="faith"/>
  </r>
  <r>
    <x v="3"/>
    <s v="US"/>
    <s v="USD"/>
    <n v="1491786000"/>
    <d v="2017-04-10T01:00:00"/>
    <n v="1488847514"/>
    <x v="1695"/>
    <x v="1"/>
    <b v="0"/>
    <n v="23"/>
    <b v="0"/>
    <s v="music/faith"/>
    <n v="11.708333333333334"/>
    <n v="61.086956521739133"/>
    <x v="4"/>
    <s v="faith"/>
  </r>
  <r>
    <x v="3"/>
    <s v="US"/>
    <s v="USD"/>
    <n v="1491007211"/>
    <d v="2017-04-01T00:40:11"/>
    <n v="1488418811"/>
    <x v="1696"/>
    <x v="1"/>
    <b v="0"/>
    <n v="0"/>
    <b v="0"/>
    <s v="music/faith"/>
    <n v="0"/>
    <e v="#DIV/0!"/>
    <x v="4"/>
    <s v="faith"/>
  </r>
  <r>
    <x v="3"/>
    <s v="US"/>
    <s v="USD"/>
    <n v="1491781648"/>
    <d v="2017-04-09T23:47:28"/>
    <n v="1489193248"/>
    <x v="1697"/>
    <x v="1"/>
    <b v="0"/>
    <n v="22"/>
    <b v="0"/>
    <s v="music/faith"/>
    <n v="20.208000000000002"/>
    <n v="114.81818181818181"/>
    <x v="4"/>
    <s v="faith"/>
  </r>
  <r>
    <x v="3"/>
    <s v="US"/>
    <s v="USD"/>
    <n v="1490499180"/>
    <d v="2017-03-26T03:33:00"/>
    <n v="1488430760"/>
    <x v="1698"/>
    <x v="1"/>
    <b v="0"/>
    <n v="0"/>
    <b v="0"/>
    <s v="music/faith"/>
    <n v="0"/>
    <e v="#DIV/0!"/>
    <x v="4"/>
    <s v="faith"/>
  </r>
  <r>
    <x v="3"/>
    <s v="US"/>
    <s v="USD"/>
    <n v="1491943445"/>
    <d v="2017-04-11T20:44:05"/>
    <n v="1489351445"/>
    <x v="1699"/>
    <x v="1"/>
    <b v="0"/>
    <n v="4"/>
    <b v="0"/>
    <s v="music/faith"/>
    <n v="4.2311459353574925"/>
    <n v="54"/>
    <x v="4"/>
    <s v="faith"/>
  </r>
  <r>
    <x v="3"/>
    <s v="US"/>
    <s v="USD"/>
    <n v="1491019200"/>
    <d v="2017-04-01T04:00:00"/>
    <n v="1488418990"/>
    <x v="1700"/>
    <x v="1"/>
    <b v="0"/>
    <n v="79"/>
    <b v="0"/>
    <s v="music/faith"/>
    <n v="26.06"/>
    <n v="65.974683544303801"/>
    <x v="4"/>
    <s v="faith"/>
  </r>
  <r>
    <x v="2"/>
    <s v="US"/>
    <s v="USD"/>
    <n v="1421337405"/>
    <d v="2015-01-15T15:56:45"/>
    <n v="1418745405"/>
    <x v="1701"/>
    <x v="3"/>
    <b v="0"/>
    <n v="2"/>
    <b v="0"/>
    <s v="music/faith"/>
    <n v="0.19801980198019803"/>
    <n v="5"/>
    <x v="4"/>
    <s v="faith"/>
  </r>
  <r>
    <x v="2"/>
    <s v="US"/>
    <s v="USD"/>
    <n v="1427745150"/>
    <d v="2015-03-30T19:52:30"/>
    <n v="1425156750"/>
    <x v="1702"/>
    <x v="0"/>
    <b v="0"/>
    <n v="1"/>
    <b v="0"/>
    <s v="music/faith"/>
    <n v="6.0606060606060606E-3"/>
    <n v="1"/>
    <x v="4"/>
    <s v="faith"/>
  </r>
  <r>
    <x v="2"/>
    <s v="US"/>
    <s v="USD"/>
    <n v="1441003537"/>
    <d v="2015-08-31T06:45:37"/>
    <n v="1435819537"/>
    <x v="1703"/>
    <x v="0"/>
    <b v="0"/>
    <n v="2"/>
    <b v="0"/>
    <s v="music/faith"/>
    <n v="1.02"/>
    <n v="25.5"/>
    <x v="4"/>
    <s v="faith"/>
  </r>
  <r>
    <x v="2"/>
    <s v="US"/>
    <s v="USD"/>
    <n v="1424056873"/>
    <d v="2015-02-16T03:21:13"/>
    <n v="1421464873"/>
    <x v="1704"/>
    <x v="0"/>
    <b v="0"/>
    <n v="11"/>
    <b v="0"/>
    <s v="music/faith"/>
    <n v="65.100000000000009"/>
    <n v="118.36363636363636"/>
    <x v="4"/>
    <s v="faith"/>
  </r>
  <r>
    <x v="2"/>
    <s v="US"/>
    <s v="USD"/>
    <n v="1441814400"/>
    <d v="2015-09-09T16:00:00"/>
    <n v="1440807846"/>
    <x v="1705"/>
    <x v="0"/>
    <b v="0"/>
    <n v="0"/>
    <b v="0"/>
    <s v="music/faith"/>
    <n v="0"/>
    <e v="#DIV/0!"/>
    <x v="4"/>
    <s v="faith"/>
  </r>
  <r>
    <x v="2"/>
    <s v="DE"/>
    <s v="EUR"/>
    <n v="1440314472"/>
    <d v="2015-08-23T07:21:12"/>
    <n v="1435130472"/>
    <x v="1706"/>
    <x v="0"/>
    <b v="0"/>
    <n v="0"/>
    <b v="0"/>
    <s v="music/faith"/>
    <n v="0"/>
    <e v="#DIV/0!"/>
    <x v="4"/>
    <s v="faith"/>
  </r>
  <r>
    <x v="2"/>
    <s v="US"/>
    <s v="USD"/>
    <n v="1459181895"/>
    <d v="2016-03-28T16:18:15"/>
    <n v="1456593495"/>
    <x v="1707"/>
    <x v="2"/>
    <b v="0"/>
    <n v="9"/>
    <b v="0"/>
    <s v="music/faith"/>
    <n v="9.74"/>
    <n v="54.111111111111114"/>
    <x v="4"/>
    <s v="faith"/>
  </r>
  <r>
    <x v="2"/>
    <s v="US"/>
    <s v="USD"/>
    <n v="1462135706"/>
    <d v="2016-05-01T20:48:26"/>
    <n v="1458679706"/>
    <x v="1708"/>
    <x v="2"/>
    <b v="0"/>
    <n v="0"/>
    <b v="0"/>
    <s v="music/faith"/>
    <n v="0"/>
    <e v="#DIV/0!"/>
    <x v="4"/>
    <s v="faith"/>
  </r>
  <r>
    <x v="2"/>
    <s v="US"/>
    <s v="USD"/>
    <n v="1409513940"/>
    <d v="2014-08-31T19:39:00"/>
    <n v="1405949514"/>
    <x v="1709"/>
    <x v="3"/>
    <b v="0"/>
    <n v="4"/>
    <b v="0"/>
    <s v="music/faith"/>
    <n v="4.8571428571428568"/>
    <n v="21.25"/>
    <x v="4"/>
    <s v="faith"/>
  </r>
  <r>
    <x v="2"/>
    <s v="DE"/>
    <s v="EUR"/>
    <n v="1453122000"/>
    <d v="2016-01-18T13:00:00"/>
    <n v="1449151888"/>
    <x v="1710"/>
    <x v="0"/>
    <b v="0"/>
    <n v="1"/>
    <b v="0"/>
    <s v="music/faith"/>
    <n v="0.67999999999999994"/>
    <n v="34"/>
    <x v="4"/>
    <s v="faith"/>
  </r>
  <r>
    <x v="2"/>
    <s v="US"/>
    <s v="USD"/>
    <n v="1409585434"/>
    <d v="2014-09-01T15:30:34"/>
    <n v="1406907034"/>
    <x v="1711"/>
    <x v="3"/>
    <b v="0"/>
    <n v="2"/>
    <b v="0"/>
    <s v="music/faith"/>
    <n v="10.5"/>
    <n v="525"/>
    <x v="4"/>
    <s v="faith"/>
  </r>
  <r>
    <x v="2"/>
    <s v="US"/>
    <s v="USD"/>
    <n v="1435701353"/>
    <d v="2015-06-30T21:55:53"/>
    <n v="1430517353"/>
    <x v="1712"/>
    <x v="0"/>
    <b v="0"/>
    <n v="0"/>
    <b v="0"/>
    <s v="music/faith"/>
    <n v="0"/>
    <e v="#DIV/0!"/>
    <x v="4"/>
    <s v="faith"/>
  </r>
  <r>
    <x v="2"/>
    <s v="US"/>
    <s v="USD"/>
    <n v="1412536412"/>
    <d v="2014-10-05T19:13:32"/>
    <n v="1409944412"/>
    <x v="1713"/>
    <x v="3"/>
    <b v="0"/>
    <n v="1"/>
    <b v="0"/>
    <s v="music/faith"/>
    <n v="1.6666666666666667"/>
    <n v="50"/>
    <x v="4"/>
    <s v="faith"/>
  </r>
  <r>
    <x v="2"/>
    <s v="US"/>
    <s v="USD"/>
    <n v="1430517761"/>
    <d v="2015-05-01T22:02:41"/>
    <n v="1427925761"/>
    <x v="1714"/>
    <x v="0"/>
    <b v="0"/>
    <n v="17"/>
    <b v="0"/>
    <s v="music/faith"/>
    <n v="7.8680000000000003"/>
    <n v="115.70588235294117"/>
    <x v="4"/>
    <s v="faith"/>
  </r>
  <r>
    <x v="2"/>
    <s v="US"/>
    <s v="USD"/>
    <n v="1427772120"/>
    <d v="2015-03-31T03:22:00"/>
    <n v="1425186785"/>
    <x v="1715"/>
    <x v="0"/>
    <b v="0"/>
    <n v="2"/>
    <b v="0"/>
    <s v="music/faith"/>
    <n v="0.22"/>
    <n v="5.5"/>
    <x v="4"/>
    <s v="faith"/>
  </r>
  <r>
    <x v="2"/>
    <s v="US"/>
    <s v="USD"/>
    <n v="1481295099"/>
    <d v="2016-12-09T14:51:39"/>
    <n v="1477835499"/>
    <x v="1716"/>
    <x v="2"/>
    <b v="0"/>
    <n v="3"/>
    <b v="0"/>
    <s v="music/faith"/>
    <n v="7.5"/>
    <n v="50"/>
    <x v="4"/>
    <s v="faith"/>
  </r>
  <r>
    <x v="2"/>
    <s v="US"/>
    <s v="USD"/>
    <n v="1461211200"/>
    <d v="2016-04-21T04:00:00"/>
    <n v="1459467238"/>
    <x v="1717"/>
    <x v="2"/>
    <b v="0"/>
    <n v="41"/>
    <b v="0"/>
    <s v="music/faith"/>
    <n v="42.725880551301685"/>
    <n v="34.024390243902438"/>
    <x v="4"/>
    <s v="faith"/>
  </r>
  <r>
    <x v="2"/>
    <s v="US"/>
    <s v="USD"/>
    <n v="1463201940"/>
    <d v="2016-05-14T04:59:00"/>
    <n v="1459435149"/>
    <x v="1718"/>
    <x v="2"/>
    <b v="0"/>
    <n v="2"/>
    <b v="0"/>
    <s v="music/faith"/>
    <n v="0.2142857142857143"/>
    <n v="37.5"/>
    <x v="4"/>
    <s v="faith"/>
  </r>
  <r>
    <x v="2"/>
    <s v="US"/>
    <s v="USD"/>
    <n v="1410958191"/>
    <d v="2014-09-17T12:49:51"/>
    <n v="1408366191"/>
    <x v="1719"/>
    <x v="3"/>
    <b v="0"/>
    <n v="3"/>
    <b v="0"/>
    <s v="music/faith"/>
    <n v="0.87500000000000011"/>
    <n v="11.666666666666666"/>
    <x v="4"/>
    <s v="faith"/>
  </r>
  <r>
    <x v="2"/>
    <s v="US"/>
    <s v="USD"/>
    <n v="1415562471"/>
    <d v="2014-11-09T19:47:51"/>
    <n v="1412966871"/>
    <x v="1720"/>
    <x v="3"/>
    <b v="0"/>
    <n v="8"/>
    <b v="0"/>
    <s v="music/faith"/>
    <n v="5.625"/>
    <n v="28.125"/>
    <x v="4"/>
    <s v="faith"/>
  </r>
  <r>
    <x v="2"/>
    <s v="US"/>
    <s v="USD"/>
    <n v="1449831863"/>
    <d v="2015-12-11T11:04:23"/>
    <n v="1447239863"/>
    <x v="1721"/>
    <x v="0"/>
    <b v="0"/>
    <n v="0"/>
    <b v="0"/>
    <s v="music/faith"/>
    <n v="0"/>
    <e v="#DIV/0!"/>
    <x v="4"/>
    <s v="faith"/>
  </r>
  <r>
    <x v="2"/>
    <s v="US"/>
    <s v="USD"/>
    <n v="1459642200"/>
    <d v="2016-04-03T00:10:00"/>
    <n v="1456441429"/>
    <x v="1722"/>
    <x v="2"/>
    <b v="0"/>
    <n v="1"/>
    <b v="0"/>
    <s v="music/faith"/>
    <n v="3.4722222222222224E-2"/>
    <n v="1"/>
    <x v="4"/>
    <s v="faith"/>
  </r>
  <r>
    <x v="2"/>
    <s v="US"/>
    <s v="USD"/>
    <n v="1435730400"/>
    <d v="2015-07-01T06:00:00"/>
    <n v="1430855315"/>
    <x v="1723"/>
    <x v="0"/>
    <b v="0"/>
    <n v="3"/>
    <b v="0"/>
    <s v="music/faith"/>
    <n v="6.5"/>
    <n v="216.66666666666666"/>
    <x v="4"/>
    <s v="faith"/>
  </r>
  <r>
    <x v="2"/>
    <s v="US"/>
    <s v="USD"/>
    <n v="1414707762"/>
    <d v="2014-10-30T22:22:42"/>
    <n v="1412115762"/>
    <x v="1724"/>
    <x v="3"/>
    <b v="0"/>
    <n v="4"/>
    <b v="0"/>
    <s v="music/faith"/>
    <n v="0.58333333333333337"/>
    <n v="8.75"/>
    <x v="4"/>
    <s v="faith"/>
  </r>
  <r>
    <x v="2"/>
    <s v="US"/>
    <s v="USD"/>
    <n v="1408922049"/>
    <d v="2014-08-24T23:14:09"/>
    <n v="1406330049"/>
    <x v="1725"/>
    <x v="3"/>
    <b v="0"/>
    <n v="9"/>
    <b v="0"/>
    <s v="music/faith"/>
    <n v="10.181818181818182"/>
    <n v="62.222222222222221"/>
    <x v="4"/>
    <s v="faith"/>
  </r>
  <r>
    <x v="2"/>
    <s v="US"/>
    <s v="USD"/>
    <n v="1403906664"/>
    <d v="2014-06-27T22:04:24"/>
    <n v="1401401064"/>
    <x v="1726"/>
    <x v="3"/>
    <b v="0"/>
    <n v="16"/>
    <b v="0"/>
    <s v="music/faith"/>
    <n v="33.784615384615385"/>
    <n v="137.25"/>
    <x v="4"/>
    <s v="faith"/>
  </r>
  <r>
    <x v="2"/>
    <s v="GB"/>
    <s v="GBP"/>
    <n v="1428231600"/>
    <d v="2015-04-05T11:00:00"/>
    <n v="1423520177"/>
    <x v="1727"/>
    <x v="0"/>
    <b v="0"/>
    <n v="1"/>
    <b v="0"/>
    <s v="music/faith"/>
    <n v="3.3333333333333333E-2"/>
    <n v="1"/>
    <x v="4"/>
    <s v="faith"/>
  </r>
  <r>
    <x v="2"/>
    <s v="US"/>
    <s v="USD"/>
    <n v="1445439674"/>
    <d v="2015-10-21T15:01:14"/>
    <n v="1442847674"/>
    <x v="1728"/>
    <x v="0"/>
    <b v="0"/>
    <n v="7"/>
    <b v="0"/>
    <s v="music/faith"/>
    <n v="68.400000000000006"/>
    <n v="122.14285714285714"/>
    <x v="4"/>
    <s v="faith"/>
  </r>
  <r>
    <x v="2"/>
    <s v="US"/>
    <s v="USD"/>
    <n v="1465521306"/>
    <d v="2016-06-10T01:15:06"/>
    <n v="1460337306"/>
    <x v="1729"/>
    <x v="2"/>
    <b v="0"/>
    <n v="0"/>
    <b v="0"/>
    <s v="music/faith"/>
    <n v="0"/>
    <e v="#DIV/0!"/>
    <x v="4"/>
    <s v="faith"/>
  </r>
  <r>
    <x v="2"/>
    <s v="US"/>
    <s v="USD"/>
    <n v="1445738783"/>
    <d v="2015-10-25T02:06:23"/>
    <n v="1443146783"/>
    <x v="1730"/>
    <x v="0"/>
    <b v="0"/>
    <n v="0"/>
    <b v="0"/>
    <s v="music/faith"/>
    <n v="0"/>
    <e v="#DIV/0!"/>
    <x v="4"/>
    <s v="faith"/>
  </r>
  <r>
    <x v="2"/>
    <s v="US"/>
    <s v="USD"/>
    <n v="1434034800"/>
    <d v="2015-06-11T15:00:00"/>
    <n v="1432849552"/>
    <x v="1731"/>
    <x v="0"/>
    <b v="0"/>
    <n v="0"/>
    <b v="0"/>
    <s v="music/faith"/>
    <n v="0"/>
    <e v="#DIV/0!"/>
    <x v="4"/>
    <s v="faith"/>
  </r>
  <r>
    <x v="2"/>
    <s v="US"/>
    <s v="USD"/>
    <n v="1452920400"/>
    <d v="2016-01-16T05:00:00"/>
    <n v="1447777481"/>
    <x v="1732"/>
    <x v="0"/>
    <b v="0"/>
    <n v="0"/>
    <b v="0"/>
    <s v="music/faith"/>
    <n v="0"/>
    <e v="#DIV/0!"/>
    <x v="4"/>
    <s v="faith"/>
  </r>
  <r>
    <x v="2"/>
    <s v="US"/>
    <s v="USD"/>
    <n v="1473802200"/>
    <d v="2016-09-13T21:30:00"/>
    <n v="1472746374"/>
    <x v="1733"/>
    <x v="2"/>
    <b v="0"/>
    <n v="0"/>
    <b v="0"/>
    <s v="music/faith"/>
    <n v="0"/>
    <e v="#DIV/0!"/>
    <x v="4"/>
    <s v="faith"/>
  </r>
  <r>
    <x v="2"/>
    <s v="US"/>
    <s v="USD"/>
    <n v="1431046356"/>
    <d v="2015-05-08T00:52:36"/>
    <n v="1428454356"/>
    <x v="1734"/>
    <x v="0"/>
    <b v="0"/>
    <n v="1"/>
    <b v="0"/>
    <s v="music/faith"/>
    <n v="2.2222222222222223E-2"/>
    <n v="1"/>
    <x v="4"/>
    <s v="faith"/>
  </r>
  <r>
    <x v="2"/>
    <s v="US"/>
    <s v="USD"/>
    <n v="1470598345"/>
    <d v="2016-08-07T19:32:25"/>
    <n v="1468006345"/>
    <x v="1735"/>
    <x v="2"/>
    <b v="0"/>
    <n v="2"/>
    <b v="0"/>
    <s v="music/faith"/>
    <n v="11"/>
    <n v="55"/>
    <x v="4"/>
    <s v="faith"/>
  </r>
  <r>
    <x v="2"/>
    <s v="US"/>
    <s v="USD"/>
    <n v="1447018833"/>
    <d v="2015-11-08T21:40:33"/>
    <n v="1444423233"/>
    <x v="1736"/>
    <x v="0"/>
    <b v="0"/>
    <n v="1"/>
    <b v="0"/>
    <s v="music/faith"/>
    <n v="0.73333333333333328"/>
    <n v="22"/>
    <x v="4"/>
    <s v="faith"/>
  </r>
  <r>
    <x v="2"/>
    <s v="US"/>
    <s v="USD"/>
    <n v="1437432392"/>
    <d v="2015-07-20T22:46:32"/>
    <n v="1434840392"/>
    <x v="1737"/>
    <x v="0"/>
    <b v="0"/>
    <n v="15"/>
    <b v="0"/>
    <s v="music/faith"/>
    <n v="21.25"/>
    <n v="56.666666666666664"/>
    <x v="4"/>
    <s v="faith"/>
  </r>
  <r>
    <x v="2"/>
    <s v="US"/>
    <s v="USD"/>
    <n v="1412283542"/>
    <d v="2014-10-02T20:59:02"/>
    <n v="1409691542"/>
    <x v="1738"/>
    <x v="3"/>
    <b v="0"/>
    <n v="1"/>
    <b v="0"/>
    <s v="music/faith"/>
    <n v="0.4"/>
    <n v="20"/>
    <x v="4"/>
    <s v="faith"/>
  </r>
  <r>
    <x v="2"/>
    <s v="US"/>
    <s v="USD"/>
    <n v="1462391932"/>
    <d v="2016-05-04T19:58:52"/>
    <n v="1457297932"/>
    <x v="1739"/>
    <x v="2"/>
    <b v="0"/>
    <n v="1"/>
    <b v="0"/>
    <s v="music/faith"/>
    <n v="0.1"/>
    <n v="1"/>
    <x v="4"/>
    <s v="faith"/>
  </r>
  <r>
    <x v="2"/>
    <s v="US"/>
    <s v="USD"/>
    <n v="1437075422"/>
    <d v="2015-07-16T19:37:02"/>
    <n v="1434483422"/>
    <x v="1740"/>
    <x v="0"/>
    <b v="0"/>
    <n v="0"/>
    <b v="0"/>
    <s v="music/faith"/>
    <n v="0"/>
    <e v="#DIV/0!"/>
    <x v="4"/>
    <s v="faith"/>
  </r>
  <r>
    <x v="0"/>
    <s v="GB"/>
    <s v="GBP"/>
    <n v="1433948671"/>
    <d v="2015-06-10T15:04:31"/>
    <n v="1430060671"/>
    <x v="1741"/>
    <x v="0"/>
    <b v="0"/>
    <n v="52"/>
    <b v="1"/>
    <s v="photography/photobooks"/>
    <n v="110.83333333333334"/>
    <n v="25.576923076923077"/>
    <x v="8"/>
    <s v="photobooks"/>
  </r>
  <r>
    <x v="0"/>
    <s v="US"/>
    <s v="USD"/>
    <n v="1483822800"/>
    <d v="2017-01-07T21:00:00"/>
    <n v="1481058170"/>
    <x v="1742"/>
    <x v="2"/>
    <b v="0"/>
    <n v="34"/>
    <b v="1"/>
    <s v="photography/photobooks"/>
    <n v="108.74999999999999"/>
    <n v="63.970588235294116"/>
    <x v="8"/>
    <s v="photobooks"/>
  </r>
  <r>
    <x v="0"/>
    <s v="US"/>
    <s v="USD"/>
    <n v="1472270340"/>
    <d v="2016-08-27T03:59:00"/>
    <n v="1470348775"/>
    <x v="1743"/>
    <x v="2"/>
    <b v="0"/>
    <n v="67"/>
    <b v="1"/>
    <s v="photography/photobooks"/>
    <n v="100.41666666666667"/>
    <n v="89.925373134328353"/>
    <x v="8"/>
    <s v="photobooks"/>
  </r>
  <r>
    <x v="0"/>
    <s v="GB"/>
    <s v="GBP"/>
    <n v="1425821477"/>
    <d v="2015-03-08T13:31:17"/>
    <n v="1421937077"/>
    <x v="1744"/>
    <x v="0"/>
    <b v="0"/>
    <n v="70"/>
    <b v="1"/>
    <s v="photography/photobooks"/>
    <n v="118.45454545454545"/>
    <n v="93.071428571428569"/>
    <x v="8"/>
    <s v="photobooks"/>
  </r>
  <r>
    <x v="0"/>
    <s v="US"/>
    <s v="USD"/>
    <n v="1482372000"/>
    <d v="2016-12-22T02:00:00"/>
    <n v="1479276838"/>
    <x v="1745"/>
    <x v="2"/>
    <b v="0"/>
    <n v="89"/>
    <b v="1"/>
    <s v="photography/photobooks"/>
    <n v="114.01428571428571"/>
    <n v="89.674157303370791"/>
    <x v="8"/>
    <s v="photobooks"/>
  </r>
  <r>
    <x v="0"/>
    <s v="US"/>
    <s v="USD"/>
    <n v="1479952800"/>
    <d v="2016-11-24T02:00:00"/>
    <n v="1477368867"/>
    <x v="1746"/>
    <x v="2"/>
    <b v="0"/>
    <n v="107"/>
    <b v="1"/>
    <s v="photography/photobooks"/>
    <n v="148.10000000000002"/>
    <n v="207.61682242990653"/>
    <x v="8"/>
    <s v="photobooks"/>
  </r>
  <r>
    <x v="0"/>
    <s v="GB"/>
    <s v="GBP"/>
    <n v="1447426800"/>
    <d v="2015-11-13T15:00:00"/>
    <n v="1444904830"/>
    <x v="1747"/>
    <x v="0"/>
    <b v="0"/>
    <n v="159"/>
    <b v="1"/>
    <s v="photography/photobooks"/>
    <n v="104.95555555555556"/>
    <n v="59.408805031446541"/>
    <x v="8"/>
    <s v="photobooks"/>
  </r>
  <r>
    <x v="0"/>
    <s v="CA"/>
    <s v="CAD"/>
    <n v="1441234143"/>
    <d v="2015-09-02T22:49:03"/>
    <n v="1438642143"/>
    <x v="1748"/>
    <x v="0"/>
    <b v="0"/>
    <n v="181"/>
    <b v="1"/>
    <s v="photography/photobooks"/>
    <n v="129.94800000000001"/>
    <n v="358.97237569060775"/>
    <x v="8"/>
    <s v="photobooks"/>
  </r>
  <r>
    <x v="0"/>
    <s v="LU"/>
    <s v="EUR"/>
    <n v="1488394800"/>
    <d v="2017-03-01T19:00:00"/>
    <n v="1485213921"/>
    <x v="1749"/>
    <x v="1"/>
    <b v="0"/>
    <n v="131"/>
    <b v="1"/>
    <s v="photography/photobooks"/>
    <n v="123.48756218905473"/>
    <n v="94.736641221374043"/>
    <x v="8"/>
    <s v="photobooks"/>
  </r>
  <r>
    <x v="0"/>
    <s v="US"/>
    <s v="USD"/>
    <n v="1461096304"/>
    <d v="2016-04-19T20:05:04"/>
    <n v="1458936304"/>
    <x v="1750"/>
    <x v="2"/>
    <b v="0"/>
    <n v="125"/>
    <b v="1"/>
    <s v="photography/photobooks"/>
    <n v="201.62"/>
    <n v="80.647999999999996"/>
    <x v="8"/>
    <s v="photobooks"/>
  </r>
  <r>
    <x v="0"/>
    <s v="US"/>
    <s v="USD"/>
    <n v="1426787123"/>
    <d v="2015-03-19T17:45:23"/>
    <n v="1424198723"/>
    <x v="1751"/>
    <x v="0"/>
    <b v="0"/>
    <n v="61"/>
    <b v="1"/>
    <s v="photography/photobooks"/>
    <n v="102.89999999999999"/>
    <n v="168.68852459016392"/>
    <x v="8"/>
    <s v="photobooks"/>
  </r>
  <r>
    <x v="0"/>
    <s v="GB"/>
    <s v="GBP"/>
    <n v="1476425082"/>
    <d v="2016-10-14T06:04:42"/>
    <n v="1473833082"/>
    <x v="1752"/>
    <x v="2"/>
    <b v="0"/>
    <n v="90"/>
    <b v="1"/>
    <s v="photography/photobooks"/>
    <n v="260.16666666666663"/>
    <n v="34.68888888888889"/>
    <x v="8"/>
    <s v="photobooks"/>
  </r>
  <r>
    <x v="0"/>
    <s v="DK"/>
    <s v="DKK"/>
    <n v="1458579568"/>
    <d v="2016-03-21T16:59:28"/>
    <n v="1455991168"/>
    <x v="1753"/>
    <x v="2"/>
    <b v="0"/>
    <n v="35"/>
    <b v="1"/>
    <s v="photography/photobooks"/>
    <n v="108"/>
    <n v="462.85714285714283"/>
    <x v="8"/>
    <s v="photobooks"/>
  </r>
  <r>
    <x v="0"/>
    <s v="CA"/>
    <s v="CAD"/>
    <n v="1428091353"/>
    <d v="2015-04-03T20:02:33"/>
    <n v="1425502953"/>
    <x v="1754"/>
    <x v="0"/>
    <b v="0"/>
    <n v="90"/>
    <b v="1"/>
    <s v="photography/photobooks"/>
    <n v="110.52941176470587"/>
    <n v="104.38888888888889"/>
    <x v="8"/>
    <s v="photobooks"/>
  </r>
  <r>
    <x v="0"/>
    <s v="US"/>
    <s v="USD"/>
    <n v="1444071361"/>
    <d v="2015-10-05T18:56:01"/>
    <n v="1441479361"/>
    <x v="1755"/>
    <x v="0"/>
    <b v="0"/>
    <n v="4"/>
    <b v="1"/>
    <s v="photography/photobooks"/>
    <n v="120"/>
    <n v="7.5"/>
    <x v="8"/>
    <s v="photobooks"/>
  </r>
  <r>
    <x v="0"/>
    <s v="US"/>
    <s v="USD"/>
    <n v="1472443269"/>
    <d v="2016-08-29T04:01:09"/>
    <n v="1468987269"/>
    <x v="1756"/>
    <x v="2"/>
    <b v="0"/>
    <n v="120"/>
    <b v="1"/>
    <s v="photography/photobooks"/>
    <n v="102.82909090909091"/>
    <n v="47.13"/>
    <x v="8"/>
    <s v="photobooks"/>
  </r>
  <r>
    <x v="0"/>
    <s v="US"/>
    <s v="USD"/>
    <n v="1485631740"/>
    <d v="2017-01-28T19:29:00"/>
    <n v="1483041083"/>
    <x v="1757"/>
    <x v="2"/>
    <b v="0"/>
    <n v="14"/>
    <b v="1"/>
    <s v="photography/photobooks"/>
    <n v="115.99999999999999"/>
    <n v="414.28571428571428"/>
    <x v="8"/>
    <s v="photobooks"/>
  </r>
  <r>
    <x v="0"/>
    <s v="US"/>
    <s v="USD"/>
    <n v="1468536992"/>
    <d v="2016-07-14T22:56:32"/>
    <n v="1463352992"/>
    <x v="1758"/>
    <x v="2"/>
    <b v="0"/>
    <n v="27"/>
    <b v="1"/>
    <s v="photography/photobooks"/>
    <n v="114.7"/>
    <n v="42.481481481481481"/>
    <x v="8"/>
    <s v="photobooks"/>
  </r>
  <r>
    <x v="0"/>
    <s v="US"/>
    <s v="USD"/>
    <n v="1427309629"/>
    <d v="2015-03-25T18:53:49"/>
    <n v="1425585229"/>
    <x v="1759"/>
    <x v="0"/>
    <b v="0"/>
    <n v="49"/>
    <b v="1"/>
    <s v="photography/photobooks"/>
    <n v="106.60000000000001"/>
    <n v="108.77551020408163"/>
    <x v="8"/>
    <s v="photobooks"/>
  </r>
  <r>
    <x v="0"/>
    <s v="US"/>
    <s v="USD"/>
    <n v="1456416513"/>
    <d v="2016-02-25T16:08:33"/>
    <n v="1454688513"/>
    <x v="1760"/>
    <x v="2"/>
    <b v="0"/>
    <n v="102"/>
    <b v="1"/>
    <s v="photography/photobooks"/>
    <n v="165.44"/>
    <n v="81.098039215686271"/>
    <x v="8"/>
    <s v="photobooks"/>
  </r>
  <r>
    <x v="0"/>
    <s v="GB"/>
    <s v="GBP"/>
    <n v="1442065060"/>
    <d v="2015-09-12T13:37:40"/>
    <n v="1437745060"/>
    <x v="1761"/>
    <x v="0"/>
    <b v="0"/>
    <n v="3"/>
    <b v="1"/>
    <s v="photography/photobooks"/>
    <n v="155"/>
    <n v="51.666666666666664"/>
    <x v="8"/>
    <s v="photobooks"/>
  </r>
  <r>
    <x v="0"/>
    <s v="US"/>
    <s v="USD"/>
    <n v="1457739245"/>
    <d v="2016-03-11T23:34:05"/>
    <n v="1455147245"/>
    <x v="1762"/>
    <x v="2"/>
    <b v="0"/>
    <n v="25"/>
    <b v="1"/>
    <s v="photography/photobooks"/>
    <n v="885"/>
    <n v="35.4"/>
    <x v="8"/>
    <s v="photobooks"/>
  </r>
  <r>
    <x v="0"/>
    <s v="US"/>
    <s v="USD"/>
    <n v="1477255840"/>
    <d v="2016-10-23T20:50:40"/>
    <n v="1474663840"/>
    <x v="1763"/>
    <x v="2"/>
    <b v="0"/>
    <n v="118"/>
    <b v="1"/>
    <s v="photography/photobooks"/>
    <n v="101.90833333333333"/>
    <n v="103.63559322033899"/>
    <x v="8"/>
    <s v="photobooks"/>
  </r>
  <r>
    <x v="2"/>
    <s v="GB"/>
    <s v="GBP"/>
    <n v="1407065979"/>
    <d v="2014-08-03T11:39:39"/>
    <n v="1404560379"/>
    <x v="1764"/>
    <x v="3"/>
    <b v="1"/>
    <n v="39"/>
    <b v="0"/>
    <s v="photography/photobooks"/>
    <n v="19.600000000000001"/>
    <n v="55.282051282051285"/>
    <x v="8"/>
    <s v="photobooks"/>
  </r>
  <r>
    <x v="2"/>
    <s v="US"/>
    <s v="USD"/>
    <n v="1407972712"/>
    <d v="2014-08-13T23:31:52"/>
    <n v="1405380712"/>
    <x v="1765"/>
    <x v="3"/>
    <b v="1"/>
    <n v="103"/>
    <b v="0"/>
    <s v="photography/photobooks"/>
    <n v="59.467839999999995"/>
    <n v="72.16970873786407"/>
    <x v="8"/>
    <s v="photobooks"/>
  </r>
  <r>
    <x v="2"/>
    <s v="AU"/>
    <s v="AUD"/>
    <n v="1408999088"/>
    <d v="2014-08-25T20:38:08"/>
    <n v="1407184688"/>
    <x v="1766"/>
    <x v="3"/>
    <b v="1"/>
    <n v="0"/>
    <b v="0"/>
    <s v="photography/photobooks"/>
    <n v="0"/>
    <e v="#DIV/0!"/>
    <x v="8"/>
    <s v="photobooks"/>
  </r>
  <r>
    <x v="2"/>
    <s v="US"/>
    <s v="USD"/>
    <n v="1407080884"/>
    <d v="2014-08-03T15:48:04"/>
    <n v="1404488884"/>
    <x v="1767"/>
    <x v="3"/>
    <b v="1"/>
    <n v="39"/>
    <b v="0"/>
    <s v="photography/photobooks"/>
    <n v="45.72"/>
    <n v="58.615384615384613"/>
    <x v="8"/>
    <s v="photobooks"/>
  </r>
  <r>
    <x v="2"/>
    <s v="US"/>
    <s v="USD"/>
    <n v="1411824444"/>
    <d v="2014-09-27T13:27:24"/>
    <n v="1406640444"/>
    <x v="1768"/>
    <x v="3"/>
    <b v="1"/>
    <n v="15"/>
    <b v="0"/>
    <s v="photography/photobooks"/>
    <n v="3.74"/>
    <n v="12.466666666666667"/>
    <x v="8"/>
    <s v="photobooks"/>
  </r>
  <r>
    <x v="2"/>
    <s v="US"/>
    <s v="USD"/>
    <n v="1421177959"/>
    <d v="2015-01-13T19:39:19"/>
    <n v="1418585959"/>
    <x v="1769"/>
    <x v="3"/>
    <b v="1"/>
    <n v="22"/>
    <b v="0"/>
    <s v="photography/photobooks"/>
    <n v="2.7025000000000001"/>
    <n v="49.136363636363633"/>
    <x v="8"/>
    <s v="photobooks"/>
  </r>
  <r>
    <x v="2"/>
    <s v="US"/>
    <s v="USD"/>
    <n v="1413312194"/>
    <d v="2014-10-14T18:43:14"/>
    <n v="1410288194"/>
    <x v="1770"/>
    <x v="3"/>
    <b v="1"/>
    <n v="92"/>
    <b v="0"/>
    <s v="photography/photobooks"/>
    <n v="56.51428571428572"/>
    <n v="150.5"/>
    <x v="8"/>
    <s v="photobooks"/>
  </r>
  <r>
    <x v="2"/>
    <s v="GB"/>
    <s v="GBP"/>
    <n v="1414107040"/>
    <d v="2014-10-23T23:30:40"/>
    <n v="1411515040"/>
    <x v="1771"/>
    <x v="3"/>
    <b v="1"/>
    <n v="25"/>
    <b v="0"/>
    <s v="photography/photobooks"/>
    <n v="21.30952380952381"/>
    <n v="35.799999999999997"/>
    <x v="8"/>
    <s v="photobooks"/>
  </r>
  <r>
    <x v="2"/>
    <s v="GB"/>
    <s v="GBP"/>
    <n v="1404666836"/>
    <d v="2014-07-06T17:13:56"/>
    <n v="1399482836"/>
    <x v="1772"/>
    <x v="3"/>
    <b v="1"/>
    <n v="19"/>
    <b v="0"/>
    <s v="photography/photobooks"/>
    <n v="15.6"/>
    <n v="45.157894736842103"/>
    <x v="8"/>
    <s v="photobooks"/>
  </r>
  <r>
    <x v="2"/>
    <s v="US"/>
    <s v="USD"/>
    <n v="1421691298"/>
    <d v="2015-01-19T18:14:58"/>
    <n v="1417803298"/>
    <x v="1773"/>
    <x v="3"/>
    <b v="1"/>
    <n v="19"/>
    <b v="0"/>
    <s v="photography/photobooks"/>
    <n v="6.2566666666666677"/>
    <n v="98.78947368421052"/>
    <x v="8"/>
    <s v="photobooks"/>
  </r>
  <r>
    <x v="2"/>
    <s v="US"/>
    <s v="USD"/>
    <n v="1417273140"/>
    <d v="2014-11-29T14:59:00"/>
    <n v="1413609292"/>
    <x v="1774"/>
    <x v="3"/>
    <b v="1"/>
    <n v="13"/>
    <b v="0"/>
    <s v="photography/photobooks"/>
    <n v="45.92"/>
    <n v="88.307692307692307"/>
    <x v="8"/>
    <s v="photobooks"/>
  </r>
  <r>
    <x v="2"/>
    <s v="US"/>
    <s v="USD"/>
    <n v="1414193160"/>
    <d v="2014-10-24T23:26:00"/>
    <n v="1410305160"/>
    <x v="1775"/>
    <x v="3"/>
    <b v="1"/>
    <n v="124"/>
    <b v="0"/>
    <s v="photography/photobooks"/>
    <n v="65.101538461538468"/>
    <n v="170.62903225806451"/>
    <x v="8"/>
    <s v="photobooks"/>
  </r>
  <r>
    <x v="2"/>
    <s v="GB"/>
    <s v="GBP"/>
    <n v="1414623471"/>
    <d v="2014-10-29T22:57:51"/>
    <n v="1411513071"/>
    <x v="1776"/>
    <x v="3"/>
    <b v="1"/>
    <n v="4"/>
    <b v="0"/>
    <s v="photography/photobooks"/>
    <n v="6.7"/>
    <n v="83.75"/>
    <x v="8"/>
    <s v="photobooks"/>
  </r>
  <r>
    <x v="2"/>
    <s v="NL"/>
    <s v="EUR"/>
    <n v="1424421253"/>
    <d v="2015-02-20T08:34:13"/>
    <n v="1421829253"/>
    <x v="1777"/>
    <x v="0"/>
    <b v="1"/>
    <n v="10"/>
    <b v="0"/>
    <s v="photography/photobooks"/>
    <n v="13.5625"/>
    <n v="65.099999999999994"/>
    <x v="8"/>
    <s v="photobooks"/>
  </r>
  <r>
    <x v="2"/>
    <s v="US"/>
    <s v="USD"/>
    <n v="1427485395"/>
    <d v="2015-03-27T19:43:15"/>
    <n v="1423600995"/>
    <x v="1778"/>
    <x v="0"/>
    <b v="1"/>
    <n v="15"/>
    <b v="0"/>
    <s v="photography/photobooks"/>
    <n v="1.9900000000000002"/>
    <n v="66.333333333333329"/>
    <x v="8"/>
    <s v="photobooks"/>
  </r>
  <r>
    <x v="2"/>
    <s v="US"/>
    <s v="USD"/>
    <n v="1472834180"/>
    <d v="2016-09-02T16:36:20"/>
    <n v="1470242180"/>
    <x v="1779"/>
    <x v="2"/>
    <b v="1"/>
    <n v="38"/>
    <b v="0"/>
    <s v="photography/photobooks"/>
    <n v="36.236363636363642"/>
    <n v="104.89473684210526"/>
    <x v="8"/>
    <s v="photobooks"/>
  </r>
  <r>
    <x v="2"/>
    <s v="US"/>
    <s v="USD"/>
    <n v="1467469510"/>
    <d v="2016-07-02T14:25:10"/>
    <n v="1462285510"/>
    <x v="1780"/>
    <x v="2"/>
    <b v="1"/>
    <n v="152"/>
    <b v="0"/>
    <s v="photography/photobooks"/>
    <n v="39.743333333333339"/>
    <n v="78.440789473684205"/>
    <x v="8"/>
    <s v="photobooks"/>
  </r>
  <r>
    <x v="2"/>
    <s v="US"/>
    <s v="USD"/>
    <n v="1473950945"/>
    <d v="2016-09-15T14:49:05"/>
    <n v="1471272545"/>
    <x v="1781"/>
    <x v="2"/>
    <b v="1"/>
    <n v="24"/>
    <b v="0"/>
    <s v="photography/photobooks"/>
    <n v="25.763636363636365"/>
    <n v="59.041666666666664"/>
    <x v="8"/>
    <s v="photobooks"/>
  </r>
  <r>
    <x v="2"/>
    <s v="US"/>
    <s v="USD"/>
    <n v="1456062489"/>
    <d v="2016-02-21T13:48:09"/>
    <n v="1453211289"/>
    <x v="1782"/>
    <x v="2"/>
    <b v="1"/>
    <n v="76"/>
    <b v="0"/>
    <s v="photography/photobooks"/>
    <n v="15.491428571428573"/>
    <n v="71.34210526315789"/>
    <x v="8"/>
    <s v="photobooks"/>
  </r>
  <r>
    <x v="2"/>
    <s v="US"/>
    <s v="USD"/>
    <n v="1432248478"/>
    <d v="2015-05-21T22:47:58"/>
    <n v="1429656478"/>
    <x v="1783"/>
    <x v="0"/>
    <b v="1"/>
    <n v="185"/>
    <b v="0"/>
    <s v="photography/photobooks"/>
    <n v="23.692499999999999"/>
    <n v="51.227027027027027"/>
    <x v="8"/>
    <s v="photobooks"/>
  </r>
  <r>
    <x v="2"/>
    <s v="US"/>
    <s v="USD"/>
    <n v="1422674700"/>
    <d v="2015-01-31T03:25:00"/>
    <n v="1419954240"/>
    <x v="1784"/>
    <x v="3"/>
    <b v="1"/>
    <n v="33"/>
    <b v="0"/>
    <s v="photography/photobooks"/>
    <n v="39.76"/>
    <n v="60.242424242424242"/>
    <x v="8"/>
    <s v="photobooks"/>
  </r>
  <r>
    <x v="2"/>
    <s v="US"/>
    <s v="USD"/>
    <n v="1413417600"/>
    <d v="2014-10-16T00:00:00"/>
    <n v="1410750855"/>
    <x v="1785"/>
    <x v="3"/>
    <b v="1"/>
    <n v="108"/>
    <b v="0"/>
    <s v="photography/photobooks"/>
    <n v="20.220833333333331"/>
    <n v="44.935185185185183"/>
    <x v="8"/>
    <s v="photobooks"/>
  </r>
  <r>
    <x v="2"/>
    <s v="NL"/>
    <s v="EUR"/>
    <n v="1418649177"/>
    <d v="2014-12-15T13:12:57"/>
    <n v="1416057177"/>
    <x v="1786"/>
    <x v="3"/>
    <b v="1"/>
    <n v="29"/>
    <b v="0"/>
    <s v="photography/photobooks"/>
    <n v="47.631578947368418"/>
    <n v="31.206896551724139"/>
    <x v="8"/>
    <s v="photobooks"/>
  </r>
  <r>
    <x v="2"/>
    <s v="US"/>
    <s v="USD"/>
    <n v="1428158637"/>
    <d v="2015-04-04T14:43:57"/>
    <n v="1425570237"/>
    <x v="1787"/>
    <x v="0"/>
    <b v="1"/>
    <n v="24"/>
    <b v="0"/>
    <s v="photography/photobooks"/>
    <n v="15.329999999999998"/>
    <n v="63.875"/>
    <x v="8"/>
    <s v="photobooks"/>
  </r>
  <r>
    <x v="2"/>
    <s v="GB"/>
    <s v="GBP"/>
    <n v="1414795542"/>
    <d v="2014-10-31T22:45:42"/>
    <n v="1412203542"/>
    <x v="1788"/>
    <x v="3"/>
    <b v="1"/>
    <n v="4"/>
    <b v="0"/>
    <s v="photography/photobooks"/>
    <n v="1.3818181818181818"/>
    <n v="19"/>
    <x v="8"/>
    <s v="photobooks"/>
  </r>
  <r>
    <x v="2"/>
    <s v="US"/>
    <s v="USD"/>
    <n v="1421042403"/>
    <d v="2015-01-12T06:00:03"/>
    <n v="1415858403"/>
    <x v="1789"/>
    <x v="3"/>
    <b v="1"/>
    <n v="4"/>
    <b v="0"/>
    <s v="photography/photobooks"/>
    <n v="0.5"/>
    <n v="10"/>
    <x v="8"/>
    <s v="photobooks"/>
  </r>
  <r>
    <x v="2"/>
    <s v="US"/>
    <s v="USD"/>
    <n v="1423152678"/>
    <d v="2015-02-05T16:11:18"/>
    <n v="1420560678"/>
    <x v="1790"/>
    <x v="0"/>
    <b v="1"/>
    <n v="15"/>
    <b v="0"/>
    <s v="photography/photobooks"/>
    <n v="4.957575757575758"/>
    <n v="109.06666666666666"/>
    <x v="8"/>
    <s v="photobooks"/>
  </r>
  <r>
    <x v="2"/>
    <s v="GB"/>
    <s v="GBP"/>
    <n v="1422553565"/>
    <d v="2015-01-29T17:46:05"/>
    <n v="1417369565"/>
    <x v="1791"/>
    <x v="3"/>
    <b v="1"/>
    <n v="4"/>
    <b v="0"/>
    <s v="photography/photobooks"/>
    <n v="3.5666666666666664"/>
    <n v="26.75"/>
    <x v="8"/>
    <s v="photobooks"/>
  </r>
  <r>
    <x v="2"/>
    <s v="US"/>
    <s v="USD"/>
    <n v="1439189940"/>
    <d v="2015-08-10T06:59:00"/>
    <n v="1435970682"/>
    <x v="1792"/>
    <x v="0"/>
    <b v="1"/>
    <n v="139"/>
    <b v="0"/>
    <s v="photography/photobooks"/>
    <n v="61.124000000000002"/>
    <n v="109.93525179856115"/>
    <x v="8"/>
    <s v="photobooks"/>
  </r>
  <r>
    <x v="2"/>
    <s v="AU"/>
    <s v="AUD"/>
    <n v="1417127040"/>
    <d v="2014-11-27T22:24:00"/>
    <n v="1414531440"/>
    <x v="1793"/>
    <x v="3"/>
    <b v="1"/>
    <n v="2"/>
    <b v="0"/>
    <s v="photography/photobooks"/>
    <n v="1.3333333333333335"/>
    <n v="20"/>
    <x v="8"/>
    <s v="photobooks"/>
  </r>
  <r>
    <x v="2"/>
    <s v="US"/>
    <s v="USD"/>
    <n v="1423660422"/>
    <d v="2015-02-11T13:13:42"/>
    <n v="1420636422"/>
    <x v="1794"/>
    <x v="0"/>
    <b v="1"/>
    <n v="18"/>
    <b v="0"/>
    <s v="photography/photobooks"/>
    <n v="11.077777777777778"/>
    <n v="55.388888888888886"/>
    <x v="8"/>
    <s v="photobooks"/>
  </r>
  <r>
    <x v="2"/>
    <s v="DE"/>
    <s v="EUR"/>
    <n v="1476460800"/>
    <d v="2016-10-14T16:00:00"/>
    <n v="1473922541"/>
    <x v="1795"/>
    <x v="2"/>
    <b v="1"/>
    <n v="81"/>
    <b v="0"/>
    <s v="photography/photobooks"/>
    <n v="38.735714285714288"/>
    <n v="133.90123456790124"/>
    <x v="8"/>
    <s v="photobooks"/>
  </r>
  <r>
    <x v="2"/>
    <s v="GB"/>
    <s v="GBP"/>
    <n v="1469356366"/>
    <d v="2016-07-24T10:32:46"/>
    <n v="1464172366"/>
    <x v="1796"/>
    <x v="2"/>
    <b v="1"/>
    <n v="86"/>
    <b v="0"/>
    <s v="photography/photobooks"/>
    <n v="22.05263157894737"/>
    <n v="48.720930232558139"/>
    <x v="8"/>
    <s v="photobooks"/>
  </r>
  <r>
    <x v="2"/>
    <s v="US"/>
    <s v="USD"/>
    <n v="1481809189"/>
    <d v="2016-12-15T13:39:49"/>
    <n v="1479217189"/>
    <x v="1797"/>
    <x v="2"/>
    <b v="1"/>
    <n v="140"/>
    <b v="0"/>
    <s v="photography/photobooks"/>
    <n v="67.55"/>
    <n v="48.25"/>
    <x v="8"/>
    <s v="photobooks"/>
  </r>
  <r>
    <x v="2"/>
    <s v="US"/>
    <s v="USD"/>
    <n v="1454572233"/>
    <d v="2016-02-04T07:50:33"/>
    <n v="1449388233"/>
    <x v="1798"/>
    <x v="0"/>
    <b v="1"/>
    <n v="37"/>
    <b v="0"/>
    <s v="photography/photobooks"/>
    <n v="13.637499999999999"/>
    <n v="58.972972972972975"/>
    <x v="8"/>
    <s v="photobooks"/>
  </r>
  <r>
    <x v="2"/>
    <s v="GB"/>
    <s v="GBP"/>
    <n v="1415740408"/>
    <d v="2014-11-11T21:13:28"/>
    <n v="1414008808"/>
    <x v="1799"/>
    <x v="3"/>
    <b v="1"/>
    <n v="6"/>
    <b v="0"/>
    <s v="photography/photobooks"/>
    <n v="1.7457500000000001"/>
    <n v="11.638333333333334"/>
    <x v="8"/>
    <s v="photobooks"/>
  </r>
  <r>
    <x v="2"/>
    <s v="GB"/>
    <s v="GBP"/>
    <n v="1476109970"/>
    <d v="2016-10-10T14:32:50"/>
    <n v="1473517970"/>
    <x v="1800"/>
    <x v="2"/>
    <b v="1"/>
    <n v="113"/>
    <b v="0"/>
    <s v="photography/photobooks"/>
    <n v="20.44963251188932"/>
    <n v="83.716814159292042"/>
    <x v="8"/>
    <s v="photobooks"/>
  </r>
  <r>
    <x v="2"/>
    <s v="GB"/>
    <s v="GBP"/>
    <n v="1450181400"/>
    <d v="2015-12-15T12:10:00"/>
    <n v="1447429868"/>
    <x v="1801"/>
    <x v="0"/>
    <b v="1"/>
    <n v="37"/>
    <b v="0"/>
    <s v="photography/photobooks"/>
    <n v="13.852941176470587"/>
    <n v="63.648648648648646"/>
    <x v="8"/>
    <s v="photobooks"/>
  </r>
  <r>
    <x v="2"/>
    <s v="DE"/>
    <s v="EUR"/>
    <n v="1435442340"/>
    <d v="2015-06-27T21:59:00"/>
    <n v="1433416830"/>
    <x v="1802"/>
    <x v="0"/>
    <b v="1"/>
    <n v="18"/>
    <b v="0"/>
    <s v="photography/photobooks"/>
    <n v="48.485714285714288"/>
    <n v="94.277777777777771"/>
    <x v="8"/>
    <s v="photobooks"/>
  </r>
  <r>
    <x v="2"/>
    <s v="US"/>
    <s v="USD"/>
    <n v="1423878182"/>
    <d v="2015-02-14T01:43:02"/>
    <n v="1421199782"/>
    <x v="1803"/>
    <x v="0"/>
    <b v="1"/>
    <n v="75"/>
    <b v="0"/>
    <s v="photography/photobooks"/>
    <n v="30.8"/>
    <n v="71.86666666666666"/>
    <x v="8"/>
    <s v="photobooks"/>
  </r>
  <r>
    <x v="2"/>
    <s v="US"/>
    <s v="USD"/>
    <n v="1447521404"/>
    <d v="2015-11-14T17:16:44"/>
    <n v="1444061804"/>
    <x v="1804"/>
    <x v="0"/>
    <b v="1"/>
    <n v="52"/>
    <b v="0"/>
    <s v="photography/photobooks"/>
    <n v="35.174193548387095"/>
    <n v="104.84615384615384"/>
    <x v="8"/>
    <s v="photobooks"/>
  </r>
  <r>
    <x v="2"/>
    <s v="DE"/>
    <s v="EUR"/>
    <n v="1443808800"/>
    <d v="2015-10-02T18:00:00"/>
    <n v="1441048658"/>
    <x v="1805"/>
    <x v="0"/>
    <b v="1"/>
    <n v="122"/>
    <b v="0"/>
    <s v="photography/photobooks"/>
    <n v="36.404444444444444"/>
    <n v="67.139344262295083"/>
    <x v="8"/>
    <s v="photobooks"/>
  </r>
  <r>
    <x v="2"/>
    <s v="GB"/>
    <s v="GBP"/>
    <n v="1412090349"/>
    <d v="2014-09-30T15:19:09"/>
    <n v="1409066349"/>
    <x v="1806"/>
    <x v="3"/>
    <b v="1"/>
    <n v="8"/>
    <b v="0"/>
    <s v="photography/photobooks"/>
    <n v="2.9550000000000001"/>
    <n v="73.875"/>
    <x v="8"/>
    <s v="photobooks"/>
  </r>
  <r>
    <x v="2"/>
    <s v="US"/>
    <s v="USD"/>
    <n v="1411868313"/>
    <d v="2014-09-28T01:38:33"/>
    <n v="1409276313"/>
    <x v="1807"/>
    <x v="3"/>
    <b v="1"/>
    <n v="8"/>
    <b v="0"/>
    <s v="photography/photobooks"/>
    <n v="11.06"/>
    <n v="69.125"/>
    <x v="8"/>
    <s v="photobooks"/>
  </r>
  <r>
    <x v="2"/>
    <s v="US"/>
    <s v="USD"/>
    <n v="1486830030"/>
    <d v="2017-02-11T16:20:30"/>
    <n v="1483806030"/>
    <x v="1808"/>
    <x v="1"/>
    <b v="1"/>
    <n v="96"/>
    <b v="0"/>
    <s v="photography/photobooks"/>
    <n v="41.407142857142858"/>
    <n v="120.77083333333333"/>
    <x v="8"/>
    <s v="photobooks"/>
  </r>
  <r>
    <x v="2"/>
    <s v="CA"/>
    <s v="CAD"/>
    <n v="1425246439"/>
    <d v="2015-03-01T21:47:19"/>
    <n v="1422222439"/>
    <x v="1809"/>
    <x v="0"/>
    <b v="1"/>
    <n v="9"/>
    <b v="0"/>
    <s v="photography/photobooks"/>
    <n v="10.857142857142858"/>
    <n v="42.222222222222221"/>
    <x v="8"/>
    <s v="photobooks"/>
  </r>
  <r>
    <x v="2"/>
    <s v="US"/>
    <s v="USD"/>
    <n v="1408657826"/>
    <d v="2014-08-21T21:50:26"/>
    <n v="1407621026"/>
    <x v="1810"/>
    <x v="3"/>
    <b v="0"/>
    <n v="2"/>
    <b v="0"/>
    <s v="photography/photobooks"/>
    <n v="3.3333333333333335"/>
    <n v="7.5"/>
    <x v="8"/>
    <s v="photobooks"/>
  </r>
  <r>
    <x v="2"/>
    <s v="US"/>
    <s v="USD"/>
    <n v="1414123200"/>
    <d v="2014-10-24T04:00:00"/>
    <n v="1408962270"/>
    <x v="1811"/>
    <x v="3"/>
    <b v="0"/>
    <n v="26"/>
    <b v="0"/>
    <s v="photography/photobooks"/>
    <n v="7.407407407407407E-2"/>
    <n v="1.5384615384615385"/>
    <x v="8"/>
    <s v="photobooks"/>
  </r>
  <r>
    <x v="2"/>
    <s v="GB"/>
    <s v="GBP"/>
    <n v="1467531536"/>
    <d v="2016-07-03T07:38:56"/>
    <n v="1464939536"/>
    <x v="1812"/>
    <x v="2"/>
    <b v="0"/>
    <n v="23"/>
    <b v="0"/>
    <s v="photography/photobooks"/>
    <n v="13.307692307692307"/>
    <n v="37.608695652173914"/>
    <x v="8"/>
    <s v="photobooks"/>
  </r>
  <r>
    <x v="2"/>
    <s v="GB"/>
    <s v="GBP"/>
    <n v="1407532812"/>
    <d v="2014-08-08T21:20:12"/>
    <n v="1404940812"/>
    <x v="1813"/>
    <x v="3"/>
    <b v="0"/>
    <n v="0"/>
    <b v="0"/>
    <s v="photography/photobooks"/>
    <n v="0"/>
    <e v="#DIV/0!"/>
    <x v="8"/>
    <s v="photobooks"/>
  </r>
  <r>
    <x v="2"/>
    <s v="GB"/>
    <s v="GBP"/>
    <n v="1425108736"/>
    <d v="2015-02-28T07:32:16"/>
    <n v="1422516736"/>
    <x v="1814"/>
    <x v="0"/>
    <b v="0"/>
    <n v="140"/>
    <b v="0"/>
    <s v="photography/photobooks"/>
    <n v="49.183333333333337"/>
    <n v="42.157142857142858"/>
    <x v="8"/>
    <s v="photobooks"/>
  </r>
  <r>
    <x v="2"/>
    <s v="US"/>
    <s v="USD"/>
    <n v="1435787137"/>
    <d v="2015-07-01T21:45:37"/>
    <n v="1434577537"/>
    <x v="1815"/>
    <x v="0"/>
    <b v="0"/>
    <n v="0"/>
    <b v="0"/>
    <s v="photography/photobooks"/>
    <n v="0"/>
    <e v="#DIV/0!"/>
    <x v="8"/>
    <s v="photobooks"/>
  </r>
  <r>
    <x v="2"/>
    <s v="CH"/>
    <s v="CHF"/>
    <n v="1469473200"/>
    <d v="2016-07-25T19:00:00"/>
    <n v="1467061303"/>
    <x v="1816"/>
    <x v="2"/>
    <b v="0"/>
    <n v="6"/>
    <b v="0"/>
    <s v="photography/photobooks"/>
    <n v="2.036"/>
    <n v="84.833333333333329"/>
    <x v="8"/>
    <s v="photobooks"/>
  </r>
  <r>
    <x v="2"/>
    <s v="US"/>
    <s v="USD"/>
    <n v="1485759540"/>
    <d v="2017-01-30T06:59:00"/>
    <n v="1480607607"/>
    <x v="1817"/>
    <x v="2"/>
    <b v="0"/>
    <n v="100"/>
    <b v="0"/>
    <s v="photography/photobooks"/>
    <n v="52.327777777777776"/>
    <n v="94.19"/>
    <x v="8"/>
    <s v="photobooks"/>
  </r>
  <r>
    <x v="2"/>
    <s v="US"/>
    <s v="USD"/>
    <n v="1428035850"/>
    <d v="2015-04-03T04:37:30"/>
    <n v="1425447450"/>
    <x v="1818"/>
    <x v="0"/>
    <b v="0"/>
    <n v="0"/>
    <b v="0"/>
    <s v="photography/photobooks"/>
    <n v="0"/>
    <e v="#DIV/0!"/>
    <x v="8"/>
    <s v="photobooks"/>
  </r>
  <r>
    <x v="2"/>
    <s v="US"/>
    <s v="USD"/>
    <n v="1406743396"/>
    <d v="2014-07-30T18:03:16"/>
    <n v="1404151396"/>
    <x v="1819"/>
    <x v="3"/>
    <b v="0"/>
    <n v="4"/>
    <b v="0"/>
    <s v="photography/photobooks"/>
    <n v="2.083333333333333"/>
    <n v="6.25"/>
    <x v="8"/>
    <s v="photobooks"/>
  </r>
  <r>
    <x v="2"/>
    <s v="US"/>
    <s v="USD"/>
    <n v="1427850090"/>
    <d v="2015-04-01T01:01:30"/>
    <n v="1425261690"/>
    <x v="1820"/>
    <x v="0"/>
    <b v="0"/>
    <n v="8"/>
    <b v="0"/>
    <s v="photography/photobooks"/>
    <n v="6.565384615384616"/>
    <n v="213.375"/>
    <x v="8"/>
    <s v="photobooks"/>
  </r>
  <r>
    <x v="0"/>
    <s v="US"/>
    <s v="USD"/>
    <n v="1330760367"/>
    <d v="2012-03-03T07:39:27"/>
    <n v="1326872367"/>
    <x v="1821"/>
    <x v="5"/>
    <b v="0"/>
    <n v="57"/>
    <b v="1"/>
    <s v="music/rock"/>
    <n v="134.88999999999999"/>
    <n v="59.162280701754383"/>
    <x v="4"/>
    <s v="rock"/>
  </r>
  <r>
    <x v="0"/>
    <s v="CA"/>
    <s v="CAD"/>
    <n v="1391194860"/>
    <d v="2014-01-31T19:01:00"/>
    <n v="1388084862"/>
    <x v="1822"/>
    <x v="4"/>
    <b v="0"/>
    <n v="11"/>
    <b v="1"/>
    <s v="music/rock"/>
    <n v="100"/>
    <n v="27.272727272727273"/>
    <x v="4"/>
    <s v="rock"/>
  </r>
  <r>
    <x v="0"/>
    <s v="US"/>
    <s v="USD"/>
    <n v="1351095976"/>
    <d v="2012-10-24T16:26:16"/>
    <n v="1348503976"/>
    <x v="1823"/>
    <x v="5"/>
    <b v="0"/>
    <n v="33"/>
    <b v="1"/>
    <s v="music/rock"/>
    <n v="115.85714285714286"/>
    <n v="24.575757575757574"/>
    <x v="4"/>
    <s v="rock"/>
  </r>
  <r>
    <x v="0"/>
    <s v="US"/>
    <s v="USD"/>
    <n v="1389146880"/>
    <d v="2014-01-08T02:08:00"/>
    <n v="1387403967"/>
    <x v="1824"/>
    <x v="4"/>
    <b v="0"/>
    <n v="40"/>
    <b v="1"/>
    <s v="music/rock"/>
    <n v="100.06666666666666"/>
    <n v="75.05"/>
    <x v="4"/>
    <s v="rock"/>
  </r>
  <r>
    <x v="0"/>
    <s v="US"/>
    <s v="USD"/>
    <n v="1373572903"/>
    <d v="2013-07-11T20:01:43"/>
    <n v="1371585703"/>
    <x v="1825"/>
    <x v="4"/>
    <b v="0"/>
    <n v="50"/>
    <b v="1"/>
    <s v="music/rock"/>
    <n v="105.05"/>
    <n v="42.02"/>
    <x v="4"/>
    <s v="rock"/>
  </r>
  <r>
    <x v="0"/>
    <s v="US"/>
    <s v="USD"/>
    <n v="1392675017"/>
    <d v="2014-02-17T22:10:17"/>
    <n v="1390083017"/>
    <x v="1826"/>
    <x v="3"/>
    <b v="0"/>
    <n v="38"/>
    <b v="1"/>
    <s v="music/rock"/>
    <n v="101"/>
    <n v="53.157894736842103"/>
    <x v="4"/>
    <s v="rock"/>
  </r>
  <r>
    <x v="0"/>
    <s v="US"/>
    <s v="USD"/>
    <n v="1299138561"/>
    <d v="2011-03-03T07:49:21"/>
    <n v="1294818561"/>
    <x v="1827"/>
    <x v="6"/>
    <b v="0"/>
    <n v="96"/>
    <b v="1"/>
    <s v="music/rock"/>
    <n v="100.66250000000001"/>
    <n v="83.885416666666671"/>
    <x v="4"/>
    <s v="rock"/>
  </r>
  <r>
    <x v="0"/>
    <s v="US"/>
    <s v="USD"/>
    <n v="1399672800"/>
    <d v="2014-05-09T22:00:00"/>
    <n v="1396906530"/>
    <x v="1828"/>
    <x v="3"/>
    <b v="0"/>
    <n v="48"/>
    <b v="1"/>
    <s v="music/rock"/>
    <n v="100.16000000000001"/>
    <n v="417.33333333333331"/>
    <x v="4"/>
    <s v="rock"/>
  </r>
  <r>
    <x v="0"/>
    <s v="US"/>
    <s v="USD"/>
    <n v="1295647200"/>
    <d v="2011-01-21T22:00:00"/>
    <n v="1291428371"/>
    <x v="1829"/>
    <x v="7"/>
    <b v="0"/>
    <n v="33"/>
    <b v="1"/>
    <s v="music/rock"/>
    <n v="166.68333333333334"/>
    <n v="75.765151515151516"/>
    <x v="4"/>
    <s v="rock"/>
  </r>
  <r>
    <x v="0"/>
    <s v="US"/>
    <s v="USD"/>
    <n v="1393259107"/>
    <d v="2014-02-24T16:25:07"/>
    <n v="1390667107"/>
    <x v="1830"/>
    <x v="3"/>
    <b v="0"/>
    <n v="226"/>
    <b v="1"/>
    <s v="music/rock"/>
    <n v="101.53333333333335"/>
    <n v="67.389380530973455"/>
    <x v="4"/>
    <s v="rock"/>
  </r>
  <r>
    <x v="0"/>
    <s v="US"/>
    <s v="USD"/>
    <n v="1336866863"/>
    <d v="2012-05-12T23:54:23"/>
    <n v="1335570863"/>
    <x v="1831"/>
    <x v="5"/>
    <b v="0"/>
    <n v="14"/>
    <b v="1"/>
    <s v="music/rock"/>
    <n v="103"/>
    <n v="73.571428571428569"/>
    <x v="4"/>
    <s v="rock"/>
  </r>
  <r>
    <x v="0"/>
    <s v="US"/>
    <s v="USD"/>
    <n v="1299243427"/>
    <d v="2011-03-04T12:57:07"/>
    <n v="1296651427"/>
    <x v="1832"/>
    <x v="6"/>
    <b v="0"/>
    <n v="20"/>
    <b v="1"/>
    <s v="music/rock"/>
    <n v="142.85714285714286"/>
    <n v="25"/>
    <x v="4"/>
    <s v="rock"/>
  </r>
  <r>
    <x v="0"/>
    <s v="US"/>
    <s v="USD"/>
    <n v="1362211140"/>
    <d v="2013-03-02T07:59:00"/>
    <n v="1359421403"/>
    <x v="1833"/>
    <x v="4"/>
    <b v="0"/>
    <n v="25"/>
    <b v="1"/>
    <s v="music/rock"/>
    <n v="262.5"/>
    <n v="42"/>
    <x v="4"/>
    <s v="rock"/>
  </r>
  <r>
    <x v="0"/>
    <s v="US"/>
    <s v="USD"/>
    <n v="1422140895"/>
    <d v="2015-01-24T23:08:15"/>
    <n v="1418684895"/>
    <x v="1834"/>
    <x v="3"/>
    <b v="0"/>
    <n v="90"/>
    <b v="1"/>
    <s v="music/rock"/>
    <n v="118.05000000000001"/>
    <n v="131.16666666666666"/>
    <x v="4"/>
    <s v="rock"/>
  </r>
  <r>
    <x v="0"/>
    <s v="GB"/>
    <s v="GBP"/>
    <n v="1459439471"/>
    <d v="2016-03-31T15:51:11"/>
    <n v="1456851071"/>
    <x v="1835"/>
    <x v="2"/>
    <b v="0"/>
    <n v="11"/>
    <b v="1"/>
    <s v="music/rock"/>
    <n v="104"/>
    <n v="47.272727272727273"/>
    <x v="4"/>
    <s v="rock"/>
  </r>
  <r>
    <x v="0"/>
    <s v="US"/>
    <s v="USD"/>
    <n v="1361129129"/>
    <d v="2013-02-17T19:25:29"/>
    <n v="1359660329"/>
    <x v="1836"/>
    <x v="4"/>
    <b v="0"/>
    <n v="55"/>
    <b v="1"/>
    <s v="music/rock"/>
    <n v="200.34"/>
    <n v="182.12727272727273"/>
    <x v="4"/>
    <s v="rock"/>
  </r>
  <r>
    <x v="0"/>
    <s v="US"/>
    <s v="USD"/>
    <n v="1332029335"/>
    <d v="2012-03-18T00:08:55"/>
    <n v="1326848935"/>
    <x v="1837"/>
    <x v="5"/>
    <b v="0"/>
    <n v="30"/>
    <b v="1"/>
    <s v="music/rock"/>
    <n v="306.83333333333331"/>
    <n v="61.366666666666667"/>
    <x v="4"/>
    <s v="rock"/>
  </r>
  <r>
    <x v="0"/>
    <s v="US"/>
    <s v="USD"/>
    <n v="1317438000"/>
    <d v="2011-10-01T03:00:00"/>
    <n v="1314989557"/>
    <x v="1838"/>
    <x v="6"/>
    <b v="0"/>
    <n v="28"/>
    <b v="1"/>
    <s v="music/rock"/>
    <n v="100.149"/>
    <n v="35.767499999999998"/>
    <x v="4"/>
    <s v="rock"/>
  </r>
  <r>
    <x v="0"/>
    <s v="US"/>
    <s v="USD"/>
    <n v="1475342382"/>
    <d v="2016-10-01T17:19:42"/>
    <n v="1472750382"/>
    <x v="1839"/>
    <x v="2"/>
    <b v="0"/>
    <n v="45"/>
    <b v="1"/>
    <s v="music/rock"/>
    <n v="205.29999999999998"/>
    <n v="45.62222222222222"/>
    <x v="4"/>
    <s v="rock"/>
  </r>
  <r>
    <x v="0"/>
    <s v="US"/>
    <s v="USD"/>
    <n v="1367902740"/>
    <d v="2013-05-07T04:59:00"/>
    <n v="1366251510"/>
    <x v="1840"/>
    <x v="4"/>
    <b v="0"/>
    <n v="13"/>
    <b v="1"/>
    <s v="music/rock"/>
    <n v="108.88888888888889"/>
    <n v="75.384615384615387"/>
    <x v="4"/>
    <s v="rock"/>
  </r>
  <r>
    <x v="0"/>
    <s v="US"/>
    <s v="USD"/>
    <n v="1400561940"/>
    <d v="2014-05-20T04:59:00"/>
    <n v="1397679445"/>
    <x v="1841"/>
    <x v="3"/>
    <b v="0"/>
    <n v="40"/>
    <b v="1"/>
    <s v="music/rock"/>
    <n v="101.75"/>
    <n v="50.875"/>
    <x v="4"/>
    <s v="rock"/>
  </r>
  <r>
    <x v="0"/>
    <s v="US"/>
    <s v="USD"/>
    <n v="1425275940"/>
    <d v="2015-03-02T05:59:00"/>
    <n v="1422371381"/>
    <x v="1842"/>
    <x v="0"/>
    <b v="0"/>
    <n v="21"/>
    <b v="1"/>
    <s v="music/rock"/>
    <n v="125.25"/>
    <n v="119.28571428571429"/>
    <x v="4"/>
    <s v="rock"/>
  </r>
  <r>
    <x v="0"/>
    <s v="US"/>
    <s v="USD"/>
    <n v="1298245954"/>
    <d v="2011-02-20T23:52:34"/>
    <n v="1295653954"/>
    <x v="1843"/>
    <x v="6"/>
    <b v="0"/>
    <n v="134"/>
    <b v="1"/>
    <s v="music/rock"/>
    <n v="124.0061"/>
    <n v="92.541865671641801"/>
    <x v="4"/>
    <s v="rock"/>
  </r>
  <r>
    <x v="0"/>
    <s v="US"/>
    <s v="USD"/>
    <n v="1307761200"/>
    <d v="2011-06-11T03:00:00"/>
    <n v="1304464914"/>
    <x v="1844"/>
    <x v="6"/>
    <b v="0"/>
    <n v="20"/>
    <b v="1"/>
    <s v="music/rock"/>
    <n v="101.4"/>
    <n v="76.05"/>
    <x v="4"/>
    <s v="rock"/>
  </r>
  <r>
    <x v="0"/>
    <s v="US"/>
    <s v="USD"/>
    <n v="1466139300"/>
    <d v="2016-06-17T04:55:00"/>
    <n v="1464854398"/>
    <x v="1845"/>
    <x v="2"/>
    <b v="0"/>
    <n v="19"/>
    <b v="1"/>
    <s v="music/rock"/>
    <n v="100"/>
    <n v="52.631578947368418"/>
    <x v="4"/>
    <s v="rock"/>
  </r>
  <r>
    <x v="0"/>
    <s v="US"/>
    <s v="USD"/>
    <n v="1355585777"/>
    <d v="2012-12-15T15:36:17"/>
    <n v="1352993777"/>
    <x v="1846"/>
    <x v="5"/>
    <b v="0"/>
    <n v="209"/>
    <b v="1"/>
    <s v="music/rock"/>
    <n v="137.92666666666668"/>
    <n v="98.990430622009569"/>
    <x v="4"/>
    <s v="rock"/>
  </r>
  <r>
    <x v="0"/>
    <s v="US"/>
    <s v="USD"/>
    <n v="1429594832"/>
    <d v="2015-04-21T05:40:32"/>
    <n v="1427780432"/>
    <x v="1847"/>
    <x v="0"/>
    <b v="0"/>
    <n v="38"/>
    <b v="1"/>
    <s v="music/rock"/>
    <n v="120.88000000000001"/>
    <n v="79.526315789473685"/>
    <x v="4"/>
    <s v="rock"/>
  </r>
  <r>
    <x v="0"/>
    <s v="US"/>
    <s v="USD"/>
    <n v="1312095540"/>
    <d v="2011-07-31T06:59:00"/>
    <n v="1306608888"/>
    <x v="1848"/>
    <x v="6"/>
    <b v="0"/>
    <n v="24"/>
    <b v="1"/>
    <s v="music/rock"/>
    <n v="107.36666666666667"/>
    <n v="134.20833333333334"/>
    <x v="4"/>
    <s v="rock"/>
  </r>
  <r>
    <x v="0"/>
    <s v="US"/>
    <s v="USD"/>
    <n v="1350505059"/>
    <d v="2012-10-17T20:17:39"/>
    <n v="1347913059"/>
    <x v="1849"/>
    <x v="5"/>
    <b v="0"/>
    <n v="8"/>
    <b v="1"/>
    <s v="music/rock"/>
    <n v="100.33333333333334"/>
    <n v="37.625"/>
    <x v="4"/>
    <s v="rock"/>
  </r>
  <r>
    <x v="0"/>
    <s v="US"/>
    <s v="USD"/>
    <n v="1405033300"/>
    <d v="2014-07-10T23:01:40"/>
    <n v="1402441300"/>
    <x v="1850"/>
    <x v="3"/>
    <b v="0"/>
    <n v="179"/>
    <b v="1"/>
    <s v="music/rock"/>
    <n v="101.52222222222223"/>
    <n v="51.044692737430168"/>
    <x v="4"/>
    <s v="rock"/>
  </r>
  <r>
    <x v="0"/>
    <s v="US"/>
    <s v="USD"/>
    <n v="1406509200"/>
    <d v="2014-07-28T01:00:00"/>
    <n v="1404769538"/>
    <x v="1851"/>
    <x v="3"/>
    <b v="0"/>
    <n v="26"/>
    <b v="1"/>
    <s v="music/rock"/>
    <n v="100.07692307692308"/>
    <n v="50.03846153846154"/>
    <x v="4"/>
    <s v="rock"/>
  </r>
  <r>
    <x v="0"/>
    <s v="US"/>
    <s v="USD"/>
    <n v="1429920000"/>
    <d v="2015-04-25T00:00:00"/>
    <n v="1426703452"/>
    <x v="1852"/>
    <x v="0"/>
    <b v="0"/>
    <n v="131"/>
    <b v="1"/>
    <s v="music/rock"/>
    <n v="116.96666666666667"/>
    <n v="133.93129770992365"/>
    <x v="4"/>
    <s v="rock"/>
  </r>
  <r>
    <x v="0"/>
    <s v="US"/>
    <s v="USD"/>
    <n v="1352860017"/>
    <d v="2012-11-14T02:26:57"/>
    <n v="1348536417"/>
    <x v="1853"/>
    <x v="5"/>
    <b v="0"/>
    <n v="14"/>
    <b v="1"/>
    <s v="music/rock"/>
    <n v="101.875"/>
    <n v="58.214285714285715"/>
    <x v="4"/>
    <s v="rock"/>
  </r>
  <r>
    <x v="0"/>
    <s v="US"/>
    <s v="USD"/>
    <n v="1369355437"/>
    <d v="2013-05-24T00:30:37"/>
    <n v="1366763437"/>
    <x v="1854"/>
    <x v="4"/>
    <b v="0"/>
    <n v="174"/>
    <b v="1"/>
    <s v="music/rock"/>
    <n v="102.12366666666665"/>
    <n v="88.037643678160919"/>
    <x v="4"/>
    <s v="rock"/>
  </r>
  <r>
    <x v="0"/>
    <s v="CA"/>
    <s v="CAD"/>
    <n v="1389012940"/>
    <d v="2014-01-06T12:55:40"/>
    <n v="1385124940"/>
    <x v="1855"/>
    <x v="4"/>
    <b v="0"/>
    <n v="191"/>
    <b v="1"/>
    <s v="music/rock"/>
    <n v="154.05897142857143"/>
    <n v="70.576753926701571"/>
    <x v="4"/>
    <s v="rock"/>
  </r>
  <r>
    <x v="0"/>
    <s v="US"/>
    <s v="USD"/>
    <n v="1405715472"/>
    <d v="2014-07-18T20:31:12"/>
    <n v="1403901072"/>
    <x v="1856"/>
    <x v="3"/>
    <b v="0"/>
    <n v="38"/>
    <b v="1"/>
    <s v="music/rock"/>
    <n v="101.25"/>
    <n v="53.289473684210527"/>
    <x v="4"/>
    <s v="rock"/>
  </r>
  <r>
    <x v="0"/>
    <s v="US"/>
    <s v="USD"/>
    <n v="1410546413"/>
    <d v="2014-09-12T18:26:53"/>
    <n v="1407954413"/>
    <x v="1857"/>
    <x v="3"/>
    <b v="0"/>
    <n v="22"/>
    <b v="1"/>
    <s v="music/rock"/>
    <n v="100"/>
    <n v="136.36363636363637"/>
    <x v="4"/>
    <s v="rock"/>
  </r>
  <r>
    <x v="0"/>
    <s v="US"/>
    <s v="USD"/>
    <n v="1324014521"/>
    <d v="2011-12-16T05:48:41"/>
    <n v="1318826921"/>
    <x v="1858"/>
    <x v="6"/>
    <b v="0"/>
    <n v="149"/>
    <b v="1"/>
    <s v="music/rock"/>
    <n v="108.74800874800874"/>
    <n v="40.547315436241611"/>
    <x v="4"/>
    <s v="rock"/>
  </r>
  <r>
    <x v="0"/>
    <s v="US"/>
    <s v="USD"/>
    <n v="1316716129"/>
    <d v="2011-09-22T18:28:49"/>
    <n v="1314124129"/>
    <x v="1859"/>
    <x v="6"/>
    <b v="0"/>
    <n v="56"/>
    <b v="1"/>
    <s v="music/rock"/>
    <n v="131.83333333333334"/>
    <n v="70.625"/>
    <x v="4"/>
    <s v="rock"/>
  </r>
  <r>
    <x v="0"/>
    <s v="US"/>
    <s v="USD"/>
    <n v="1391706084"/>
    <d v="2014-02-06T17:01:24"/>
    <n v="1389891684"/>
    <x v="1860"/>
    <x v="3"/>
    <b v="0"/>
    <n v="19"/>
    <b v="1"/>
    <s v="music/rock"/>
    <n v="133.46666666666667"/>
    <n v="52.684210526315788"/>
    <x v="4"/>
    <s v="rock"/>
  </r>
  <r>
    <x v="2"/>
    <s v="GB"/>
    <s v="GBP"/>
    <n v="1422256341"/>
    <d v="2015-01-26T07:12:21"/>
    <n v="1419664341"/>
    <x v="1861"/>
    <x v="3"/>
    <b v="0"/>
    <n v="0"/>
    <b v="0"/>
    <s v="games/mobile games"/>
    <n v="0"/>
    <e v="#DIV/0!"/>
    <x v="6"/>
    <s v="mobile games"/>
  </r>
  <r>
    <x v="2"/>
    <s v="US"/>
    <s v="USD"/>
    <n v="1488958200"/>
    <d v="2017-03-08T07:30:00"/>
    <n v="1484912974"/>
    <x v="1862"/>
    <x v="1"/>
    <b v="0"/>
    <n v="16"/>
    <b v="0"/>
    <s v="games/mobile games"/>
    <n v="8.0833333333333321"/>
    <n v="90.9375"/>
    <x v="6"/>
    <s v="mobile games"/>
  </r>
  <r>
    <x v="2"/>
    <s v="US"/>
    <s v="USD"/>
    <n v="1402600085"/>
    <d v="2014-06-12T19:08:05"/>
    <n v="1400008085"/>
    <x v="1863"/>
    <x v="3"/>
    <b v="0"/>
    <n v="2"/>
    <b v="0"/>
    <s v="games/mobile games"/>
    <n v="0.4"/>
    <n v="5"/>
    <x v="6"/>
    <s v="mobile games"/>
  </r>
  <r>
    <x v="2"/>
    <s v="US"/>
    <s v="USD"/>
    <n v="1399223500"/>
    <d v="2014-05-04T17:11:40"/>
    <n v="1396631500"/>
    <x v="1864"/>
    <x v="3"/>
    <b v="0"/>
    <n v="48"/>
    <b v="0"/>
    <s v="games/mobile games"/>
    <n v="42.892307692307689"/>
    <n v="58.083333333333336"/>
    <x v="6"/>
    <s v="mobile games"/>
  </r>
  <r>
    <x v="2"/>
    <s v="GB"/>
    <s v="GBP"/>
    <n v="1478425747"/>
    <d v="2016-11-06T09:49:07"/>
    <n v="1475398147"/>
    <x v="1865"/>
    <x v="2"/>
    <b v="0"/>
    <n v="2"/>
    <b v="0"/>
    <s v="games/mobile games"/>
    <n v="3.6363636363636364E-3"/>
    <n v="2"/>
    <x v="6"/>
    <s v="mobile games"/>
  </r>
  <r>
    <x v="2"/>
    <s v="US"/>
    <s v="USD"/>
    <n v="1488340800"/>
    <d v="2017-03-01T04:00:00"/>
    <n v="1483768497"/>
    <x v="1866"/>
    <x v="1"/>
    <b v="0"/>
    <n v="2"/>
    <b v="0"/>
    <s v="games/mobile games"/>
    <n v="0.5"/>
    <n v="62.5"/>
    <x v="6"/>
    <s v="mobile games"/>
  </r>
  <r>
    <x v="2"/>
    <s v="US"/>
    <s v="USD"/>
    <n v="1478383912"/>
    <d v="2016-11-05T22:11:52"/>
    <n v="1475791912"/>
    <x v="1867"/>
    <x v="2"/>
    <b v="0"/>
    <n v="1"/>
    <b v="0"/>
    <s v="games/mobile games"/>
    <n v="0.05"/>
    <n v="10"/>
    <x v="6"/>
    <s v="mobile games"/>
  </r>
  <r>
    <x v="2"/>
    <s v="US"/>
    <s v="USD"/>
    <n v="1450166340"/>
    <d v="2015-12-15T07:59:00"/>
    <n v="1448044925"/>
    <x v="1868"/>
    <x v="0"/>
    <b v="0"/>
    <n v="17"/>
    <b v="0"/>
    <s v="games/mobile games"/>
    <n v="4.8680000000000003"/>
    <n v="71.588235294117652"/>
    <x v="6"/>
    <s v="mobile games"/>
  </r>
  <r>
    <x v="2"/>
    <s v="US"/>
    <s v="USD"/>
    <n v="1483488249"/>
    <d v="2017-01-04T00:04:09"/>
    <n v="1480896249"/>
    <x v="1869"/>
    <x v="2"/>
    <b v="0"/>
    <n v="0"/>
    <b v="0"/>
    <s v="games/mobile games"/>
    <n v="0"/>
    <e v="#DIV/0!"/>
    <x v="6"/>
    <s v="mobile games"/>
  </r>
  <r>
    <x v="2"/>
    <s v="US"/>
    <s v="USD"/>
    <n v="1454213820"/>
    <d v="2016-01-31T04:17:00"/>
    <n v="1451723535"/>
    <x v="1870"/>
    <x v="2"/>
    <b v="0"/>
    <n v="11"/>
    <b v="0"/>
    <s v="games/mobile games"/>
    <n v="10.314285714285715"/>
    <n v="32.81818181818182"/>
    <x v="6"/>
    <s v="mobile games"/>
  </r>
  <r>
    <x v="2"/>
    <s v="US"/>
    <s v="USD"/>
    <n v="1416512901"/>
    <d v="2014-11-20T19:48:21"/>
    <n v="1413053301"/>
    <x v="1871"/>
    <x v="3"/>
    <b v="0"/>
    <n v="95"/>
    <b v="0"/>
    <s v="games/mobile games"/>
    <n v="71.784615384615378"/>
    <n v="49.11578947368421"/>
    <x v="6"/>
    <s v="mobile games"/>
  </r>
  <r>
    <x v="2"/>
    <s v="US"/>
    <s v="USD"/>
    <n v="1435633602"/>
    <d v="2015-06-30T03:06:42"/>
    <n v="1433041602"/>
    <x v="1872"/>
    <x v="0"/>
    <b v="0"/>
    <n v="13"/>
    <b v="0"/>
    <s v="games/mobile games"/>
    <n v="1.06"/>
    <n v="16.307692307692307"/>
    <x v="6"/>
    <s v="mobile games"/>
  </r>
  <r>
    <x v="2"/>
    <s v="CA"/>
    <s v="CAD"/>
    <n v="1436373900"/>
    <d v="2015-07-08T16:45:00"/>
    <n v="1433861210"/>
    <x v="1873"/>
    <x v="0"/>
    <b v="0"/>
    <n v="2"/>
    <b v="0"/>
    <s v="games/mobile games"/>
    <n v="0.44999999999999996"/>
    <n v="18"/>
    <x v="6"/>
    <s v="mobile games"/>
  </r>
  <r>
    <x v="2"/>
    <s v="US"/>
    <s v="USD"/>
    <n v="1467155733"/>
    <d v="2016-06-28T23:15:33"/>
    <n v="1465427733"/>
    <x v="1874"/>
    <x v="2"/>
    <b v="0"/>
    <n v="2"/>
    <b v="0"/>
    <s v="games/mobile games"/>
    <n v="1.6250000000000001E-2"/>
    <n v="13"/>
    <x v="6"/>
    <s v="mobile games"/>
  </r>
  <r>
    <x v="2"/>
    <s v="US"/>
    <s v="USD"/>
    <n v="1470519308"/>
    <d v="2016-08-06T21:35:08"/>
    <n v="1465335308"/>
    <x v="1875"/>
    <x v="2"/>
    <b v="0"/>
    <n v="3"/>
    <b v="0"/>
    <s v="games/mobile games"/>
    <n v="0.51"/>
    <n v="17"/>
    <x v="6"/>
    <s v="mobile games"/>
  </r>
  <r>
    <x v="2"/>
    <s v="AU"/>
    <s v="AUD"/>
    <n v="1402901405"/>
    <d v="2014-06-16T06:50:05"/>
    <n v="1400309405"/>
    <x v="1876"/>
    <x v="3"/>
    <b v="0"/>
    <n v="0"/>
    <b v="0"/>
    <s v="games/mobile games"/>
    <n v="0"/>
    <e v="#DIV/0!"/>
    <x v="6"/>
    <s v="mobile games"/>
  </r>
  <r>
    <x v="2"/>
    <s v="US"/>
    <s v="USD"/>
    <n v="1425170525"/>
    <d v="2015-03-01T00:42:05"/>
    <n v="1422664925"/>
    <x v="1877"/>
    <x v="0"/>
    <b v="0"/>
    <n v="0"/>
    <b v="0"/>
    <s v="games/mobile games"/>
    <n v="0"/>
    <e v="#DIV/0!"/>
    <x v="6"/>
    <s v="mobile games"/>
  </r>
  <r>
    <x v="2"/>
    <s v="AU"/>
    <s v="AUD"/>
    <n v="1402618355"/>
    <d v="2014-06-13T00:12:35"/>
    <n v="1400026355"/>
    <x v="1878"/>
    <x v="3"/>
    <b v="0"/>
    <n v="0"/>
    <b v="0"/>
    <s v="games/mobile games"/>
    <n v="0"/>
    <e v="#DIV/0!"/>
    <x v="6"/>
    <s v="mobile games"/>
  </r>
  <r>
    <x v="2"/>
    <s v="ES"/>
    <s v="EUR"/>
    <n v="1457966129"/>
    <d v="2016-03-14T14:35:29"/>
    <n v="1455377729"/>
    <x v="1879"/>
    <x v="2"/>
    <b v="0"/>
    <n v="2"/>
    <b v="0"/>
    <s v="games/mobile games"/>
    <n v="0.12"/>
    <n v="3"/>
    <x v="6"/>
    <s v="mobile games"/>
  </r>
  <r>
    <x v="2"/>
    <s v="GB"/>
    <s v="GBP"/>
    <n v="1459341380"/>
    <d v="2016-03-30T12:36:20"/>
    <n v="1456839380"/>
    <x v="1880"/>
    <x v="2"/>
    <b v="0"/>
    <n v="24"/>
    <b v="0"/>
    <s v="games/mobile games"/>
    <n v="20.080000000000002"/>
    <n v="41.833333333333336"/>
    <x v="6"/>
    <s v="mobile games"/>
  </r>
  <r>
    <x v="0"/>
    <s v="US"/>
    <s v="USD"/>
    <n v="1425955189"/>
    <d v="2015-03-10T02:39:49"/>
    <n v="1423366789"/>
    <x v="1881"/>
    <x v="0"/>
    <b v="0"/>
    <n v="70"/>
    <b v="1"/>
    <s v="music/indie rock"/>
    <n v="172.68449999999999"/>
    <n v="49.338428571428572"/>
    <x v="4"/>
    <s v="indie rock"/>
  </r>
  <r>
    <x v="0"/>
    <s v="US"/>
    <s v="USD"/>
    <n v="1341964080"/>
    <d v="2012-07-10T23:48:00"/>
    <n v="1339109212"/>
    <x v="1882"/>
    <x v="5"/>
    <b v="0"/>
    <n v="81"/>
    <b v="1"/>
    <s v="music/indie rock"/>
    <n v="100.8955223880597"/>
    <n v="41.728395061728392"/>
    <x v="4"/>
    <s v="indie rock"/>
  </r>
  <r>
    <x v="0"/>
    <s v="US"/>
    <s v="USD"/>
    <n v="1333921508"/>
    <d v="2012-04-08T21:45:08"/>
    <n v="1331333108"/>
    <x v="1883"/>
    <x v="5"/>
    <b v="0"/>
    <n v="32"/>
    <b v="1"/>
    <s v="music/indie rock"/>
    <n v="104.8048048048048"/>
    <n v="32.71875"/>
    <x v="4"/>
    <s v="indie rock"/>
  </r>
  <r>
    <x v="0"/>
    <s v="US"/>
    <s v="USD"/>
    <n v="1354017600"/>
    <d v="2012-11-27T12:00:00"/>
    <n v="1350967535"/>
    <x v="1884"/>
    <x v="5"/>
    <b v="0"/>
    <n v="26"/>
    <b v="1"/>
    <s v="music/indie rock"/>
    <n v="135.1"/>
    <n v="51.96153846153846"/>
    <x v="4"/>
    <s v="indie rock"/>
  </r>
  <r>
    <x v="0"/>
    <s v="US"/>
    <s v="USD"/>
    <n v="1344636000"/>
    <d v="2012-08-10T22:00:00"/>
    <n v="1341800110"/>
    <x v="1885"/>
    <x v="5"/>
    <b v="0"/>
    <n v="105"/>
    <b v="1"/>
    <s v="music/indie rock"/>
    <n v="116.32786885245903"/>
    <n v="50.685714285714283"/>
    <x v="4"/>
    <s v="indie rock"/>
  </r>
  <r>
    <x v="0"/>
    <s v="US"/>
    <s v="USD"/>
    <n v="1415832338"/>
    <d v="2014-11-12T22:45:38"/>
    <n v="1413236738"/>
    <x v="1886"/>
    <x v="3"/>
    <b v="0"/>
    <n v="29"/>
    <b v="1"/>
    <s v="music/indie rock"/>
    <n v="102.08333333333333"/>
    <n v="42.241379310344826"/>
    <x v="4"/>
    <s v="indie rock"/>
  </r>
  <r>
    <x v="0"/>
    <s v="ES"/>
    <s v="EUR"/>
    <n v="1449178200"/>
    <d v="2015-12-03T21:30:00"/>
    <n v="1447614732"/>
    <x v="1887"/>
    <x v="0"/>
    <b v="0"/>
    <n v="8"/>
    <b v="1"/>
    <s v="music/indie rock"/>
    <n v="111.16666666666666"/>
    <n v="416.875"/>
    <x v="4"/>
    <s v="indie rock"/>
  </r>
  <r>
    <x v="0"/>
    <s v="US"/>
    <s v="USD"/>
    <n v="1275368340"/>
    <d v="2010-06-01T04:59:00"/>
    <n v="1272692732"/>
    <x v="1888"/>
    <x v="7"/>
    <b v="0"/>
    <n v="89"/>
    <b v="1"/>
    <s v="music/indie rock"/>
    <n v="166.08"/>
    <n v="46.651685393258425"/>
    <x v="4"/>
    <s v="indie rock"/>
  </r>
  <r>
    <x v="0"/>
    <s v="US"/>
    <s v="USD"/>
    <n v="1363024946"/>
    <d v="2013-03-11T18:02:26"/>
    <n v="1359140546"/>
    <x v="1889"/>
    <x v="4"/>
    <b v="0"/>
    <n v="44"/>
    <b v="1"/>
    <s v="music/indie rock"/>
    <n v="106.60000000000001"/>
    <n v="48.454545454545453"/>
    <x v="4"/>
    <s v="indie rock"/>
  </r>
  <r>
    <x v="0"/>
    <s v="US"/>
    <s v="USD"/>
    <n v="1355597528"/>
    <d v="2012-12-15T18:52:08"/>
    <n v="1353005528"/>
    <x v="1890"/>
    <x v="5"/>
    <b v="0"/>
    <n v="246"/>
    <b v="1"/>
    <s v="music/indie rock"/>
    <n v="144.58441666666667"/>
    <n v="70.5289837398374"/>
    <x v="4"/>
    <s v="indie rock"/>
  </r>
  <r>
    <x v="0"/>
    <s v="US"/>
    <s v="USD"/>
    <n v="1279778400"/>
    <d v="2010-07-22T06:00:00"/>
    <n v="1275851354"/>
    <x v="1891"/>
    <x v="7"/>
    <b v="0"/>
    <n v="120"/>
    <b v="1"/>
    <s v="music/indie rock"/>
    <n v="105.55000000000001"/>
    <n v="87.958333333333329"/>
    <x v="4"/>
    <s v="indie rock"/>
  </r>
  <r>
    <x v="0"/>
    <s v="US"/>
    <s v="USD"/>
    <n v="1307459881"/>
    <d v="2011-06-07T15:18:01"/>
    <n v="1304867881"/>
    <x v="1892"/>
    <x v="6"/>
    <b v="0"/>
    <n v="26"/>
    <b v="1"/>
    <s v="music/indie rock"/>
    <n v="136.60000000000002"/>
    <n v="26.26923076923077"/>
    <x v="4"/>
    <s v="indie rock"/>
  </r>
  <r>
    <x v="0"/>
    <s v="US"/>
    <s v="USD"/>
    <n v="1302926340"/>
    <d v="2011-04-16T03:59:00"/>
    <n v="1301524585"/>
    <x v="1893"/>
    <x v="6"/>
    <b v="0"/>
    <n v="45"/>
    <b v="1"/>
    <s v="music/indie rock"/>
    <n v="104"/>
    <n v="57.777777777777779"/>
    <x v="4"/>
    <s v="indie rock"/>
  </r>
  <r>
    <x v="0"/>
    <s v="US"/>
    <s v="USD"/>
    <n v="1329082983"/>
    <d v="2012-02-12T21:43:03"/>
    <n v="1326404583"/>
    <x v="1894"/>
    <x v="5"/>
    <b v="0"/>
    <n v="20"/>
    <b v="1"/>
    <s v="music/indie rock"/>
    <n v="114.5"/>
    <n v="57.25"/>
    <x v="4"/>
    <s v="indie rock"/>
  </r>
  <r>
    <x v="0"/>
    <s v="US"/>
    <s v="USD"/>
    <n v="1445363722"/>
    <d v="2015-10-20T17:55:22"/>
    <n v="1442771722"/>
    <x v="1895"/>
    <x v="0"/>
    <b v="0"/>
    <n v="47"/>
    <b v="1"/>
    <s v="music/indie rock"/>
    <n v="101.71957671957672"/>
    <n v="196.34042553191489"/>
    <x v="4"/>
    <s v="indie rock"/>
  </r>
  <r>
    <x v="0"/>
    <s v="US"/>
    <s v="USD"/>
    <n v="1334250165"/>
    <d v="2012-04-12T17:02:45"/>
    <n v="1331658165"/>
    <x v="1896"/>
    <x v="5"/>
    <b v="0"/>
    <n v="13"/>
    <b v="1"/>
    <s v="music/indie rock"/>
    <n v="123.94678492239468"/>
    <n v="43"/>
    <x v="4"/>
    <s v="indie rock"/>
  </r>
  <r>
    <x v="0"/>
    <s v="US"/>
    <s v="USD"/>
    <n v="1393966800"/>
    <d v="2014-03-04T21:00:00"/>
    <n v="1392040806"/>
    <x v="1897"/>
    <x v="3"/>
    <b v="0"/>
    <n v="183"/>
    <b v="1"/>
    <s v="music/indie rock"/>
    <n v="102.45669291338582"/>
    <n v="35.551912568306008"/>
    <x v="4"/>
    <s v="indie rock"/>
  </r>
  <r>
    <x v="0"/>
    <s v="US"/>
    <s v="USD"/>
    <n v="1454349600"/>
    <d v="2016-02-01T18:00:00"/>
    <n v="1451277473"/>
    <x v="1898"/>
    <x v="0"/>
    <b v="0"/>
    <n v="21"/>
    <b v="1"/>
    <s v="music/indie rock"/>
    <n v="144.5"/>
    <n v="68.80952380952381"/>
    <x v="4"/>
    <s v="indie rock"/>
  </r>
  <r>
    <x v="0"/>
    <s v="US"/>
    <s v="USD"/>
    <n v="1427319366"/>
    <d v="2015-03-25T21:36:06"/>
    <n v="1424730966"/>
    <x v="1899"/>
    <x v="0"/>
    <b v="0"/>
    <n v="42"/>
    <b v="1"/>
    <s v="music/indie rock"/>
    <n v="133.33333333333331"/>
    <n v="28.571428571428573"/>
    <x v="4"/>
    <s v="indie rock"/>
  </r>
  <r>
    <x v="0"/>
    <s v="US"/>
    <s v="USD"/>
    <n v="1349517540"/>
    <d v="2012-10-06T09:59:00"/>
    <n v="1347137731"/>
    <x v="1900"/>
    <x v="5"/>
    <b v="0"/>
    <n v="54"/>
    <b v="1"/>
    <s v="music/indie rock"/>
    <n v="109.3644"/>
    <n v="50.631666666666668"/>
    <x v="4"/>
    <s v="indie rock"/>
  </r>
  <r>
    <x v="2"/>
    <s v="GB"/>
    <s v="GBP"/>
    <n v="1432299600"/>
    <d v="2015-05-22T13:00:00"/>
    <n v="1429707729"/>
    <x v="1901"/>
    <x v="0"/>
    <b v="0"/>
    <n v="25"/>
    <b v="0"/>
    <s v="technology/gadgets"/>
    <n v="2.6969696969696968"/>
    <n v="106.8"/>
    <x v="2"/>
    <s v="gadgets"/>
  </r>
  <r>
    <x v="2"/>
    <s v="NL"/>
    <s v="EUR"/>
    <n v="1425495447"/>
    <d v="2015-03-04T18:57:27"/>
    <n v="1422903447"/>
    <x v="1902"/>
    <x v="0"/>
    <b v="0"/>
    <n v="3"/>
    <b v="0"/>
    <s v="technology/gadgets"/>
    <n v="1.2"/>
    <n v="4"/>
    <x v="2"/>
    <s v="gadgets"/>
  </r>
  <r>
    <x v="2"/>
    <s v="US"/>
    <s v="USD"/>
    <n v="1485541791"/>
    <d v="2017-01-27T18:29:51"/>
    <n v="1480357791"/>
    <x v="1903"/>
    <x v="2"/>
    <b v="0"/>
    <n v="41"/>
    <b v="0"/>
    <s v="technology/gadgets"/>
    <n v="46.6"/>
    <n v="34.097560975609753"/>
    <x v="2"/>
    <s v="gadgets"/>
  </r>
  <r>
    <x v="2"/>
    <s v="US"/>
    <s v="USD"/>
    <n v="1451752021"/>
    <d v="2016-01-02T16:27:01"/>
    <n v="1447864021"/>
    <x v="1904"/>
    <x v="0"/>
    <b v="0"/>
    <n v="2"/>
    <b v="0"/>
    <s v="technology/gadgets"/>
    <n v="0.1"/>
    <n v="25"/>
    <x v="2"/>
    <s v="gadgets"/>
  </r>
  <r>
    <x v="2"/>
    <s v="US"/>
    <s v="USD"/>
    <n v="1410127994"/>
    <d v="2014-09-07T22:13:14"/>
    <n v="1407535994"/>
    <x v="1905"/>
    <x v="3"/>
    <b v="0"/>
    <n v="4"/>
    <b v="0"/>
    <s v="technology/gadgets"/>
    <n v="0.16800000000000001"/>
    <n v="10.5"/>
    <x v="2"/>
    <s v="gadgets"/>
  </r>
  <r>
    <x v="2"/>
    <s v="US"/>
    <s v="USD"/>
    <n v="1466697983"/>
    <d v="2016-06-23T16:06:23"/>
    <n v="1464105983"/>
    <x v="1906"/>
    <x v="2"/>
    <b v="0"/>
    <n v="99"/>
    <b v="0"/>
    <s v="technology/gadgets"/>
    <n v="42.76"/>
    <n v="215.95959595959596"/>
    <x v="2"/>
    <s v="gadgets"/>
  </r>
  <r>
    <x v="2"/>
    <s v="US"/>
    <s v="USD"/>
    <n v="1400853925"/>
    <d v="2014-05-23T14:05:25"/>
    <n v="1399557925"/>
    <x v="1907"/>
    <x v="3"/>
    <b v="0"/>
    <n v="4"/>
    <b v="0"/>
    <s v="technology/gadgets"/>
    <n v="0.28333333333333333"/>
    <n v="21.25"/>
    <x v="2"/>
    <s v="gadgets"/>
  </r>
  <r>
    <x v="2"/>
    <s v="US"/>
    <s v="USD"/>
    <n v="1483048900"/>
    <d v="2016-12-29T22:01:40"/>
    <n v="1480456900"/>
    <x v="1908"/>
    <x v="2"/>
    <b v="0"/>
    <n v="4"/>
    <b v="0"/>
    <s v="technology/gadgets"/>
    <n v="1.7319999999999998"/>
    <n v="108.25"/>
    <x v="2"/>
    <s v="gadgets"/>
  </r>
  <r>
    <x v="2"/>
    <s v="US"/>
    <s v="USD"/>
    <n v="1414059479"/>
    <d v="2014-10-23T10:17:59"/>
    <n v="1411467479"/>
    <x v="1909"/>
    <x v="3"/>
    <b v="0"/>
    <n v="38"/>
    <b v="0"/>
    <s v="technology/gadgets"/>
    <n v="14.111428571428572"/>
    <n v="129.97368421052633"/>
    <x v="2"/>
    <s v="gadgets"/>
  </r>
  <r>
    <x v="2"/>
    <s v="NL"/>
    <s v="EUR"/>
    <n v="1446331500"/>
    <d v="2015-10-31T22:45:00"/>
    <n v="1442531217"/>
    <x v="1910"/>
    <x v="0"/>
    <b v="0"/>
    <n v="285"/>
    <b v="0"/>
    <s v="technology/gadgets"/>
    <n v="39.395294117647055"/>
    <n v="117.49473684210527"/>
    <x v="2"/>
    <s v="gadgets"/>
  </r>
  <r>
    <x v="2"/>
    <s v="NZ"/>
    <s v="NZD"/>
    <n v="1407545334"/>
    <d v="2014-08-09T00:48:54"/>
    <n v="1404953334"/>
    <x v="1911"/>
    <x v="3"/>
    <b v="0"/>
    <n v="1"/>
    <b v="0"/>
    <s v="technology/gadgets"/>
    <n v="2.3529411764705882E-2"/>
    <n v="10"/>
    <x v="2"/>
    <s v="gadgets"/>
  </r>
  <r>
    <x v="2"/>
    <s v="US"/>
    <s v="USD"/>
    <n v="1433395560"/>
    <d v="2015-06-04T05:26:00"/>
    <n v="1430803560"/>
    <x v="1912"/>
    <x v="0"/>
    <b v="0"/>
    <n v="42"/>
    <b v="0"/>
    <s v="technology/gadgets"/>
    <n v="59.3"/>
    <n v="70.595238095238102"/>
    <x v="2"/>
    <s v="gadgets"/>
  </r>
  <r>
    <x v="2"/>
    <s v="GB"/>
    <s v="GBP"/>
    <n v="1412770578"/>
    <d v="2014-10-08T12:16:18"/>
    <n v="1410178578"/>
    <x v="1913"/>
    <x v="3"/>
    <b v="0"/>
    <n v="26"/>
    <b v="0"/>
    <s v="technology/gadgets"/>
    <n v="1.3270833333333334"/>
    <n v="24.5"/>
    <x v="2"/>
    <s v="gadgets"/>
  </r>
  <r>
    <x v="2"/>
    <s v="US"/>
    <s v="USD"/>
    <n v="1414814340"/>
    <d v="2014-11-01T03:59:00"/>
    <n v="1413519073"/>
    <x v="1914"/>
    <x v="3"/>
    <b v="0"/>
    <n v="2"/>
    <b v="0"/>
    <s v="technology/gadgets"/>
    <n v="9.0090090090090094"/>
    <n v="30"/>
    <x v="2"/>
    <s v="gadgets"/>
  </r>
  <r>
    <x v="2"/>
    <s v="US"/>
    <s v="USD"/>
    <n v="1409620222"/>
    <d v="2014-09-02T01:10:22"/>
    <n v="1407892222"/>
    <x v="1915"/>
    <x v="3"/>
    <b v="0"/>
    <n v="4"/>
    <b v="0"/>
    <s v="technology/gadgets"/>
    <n v="1.6"/>
    <n v="2"/>
    <x v="2"/>
    <s v="gadgets"/>
  </r>
  <r>
    <x v="2"/>
    <s v="US"/>
    <s v="USD"/>
    <n v="1478542375"/>
    <d v="2016-11-07T18:12:55"/>
    <n v="1476378775"/>
    <x v="1916"/>
    <x v="2"/>
    <b v="0"/>
    <n v="6"/>
    <b v="0"/>
    <s v="technology/gadgets"/>
    <n v="0.51"/>
    <n v="17"/>
    <x v="2"/>
    <s v="gadgets"/>
  </r>
  <r>
    <x v="2"/>
    <s v="HK"/>
    <s v="HKD"/>
    <n v="1486708133"/>
    <d v="2017-02-10T06:28:53"/>
    <n v="1484116133"/>
    <x v="1917"/>
    <x v="1"/>
    <b v="0"/>
    <n v="70"/>
    <b v="0"/>
    <s v="technology/gadgets"/>
    <n v="52.570512820512818"/>
    <n v="2928.9285714285716"/>
    <x v="2"/>
    <s v="gadgets"/>
  </r>
  <r>
    <x v="2"/>
    <s v="US"/>
    <s v="USD"/>
    <n v="1407869851"/>
    <d v="2014-08-12T18:57:31"/>
    <n v="1404845851"/>
    <x v="1918"/>
    <x v="3"/>
    <b v="0"/>
    <n v="9"/>
    <b v="0"/>
    <s v="technology/gadgets"/>
    <n v="1.04"/>
    <n v="28.888888888888889"/>
    <x v="2"/>
    <s v="gadgets"/>
  </r>
  <r>
    <x v="2"/>
    <s v="US"/>
    <s v="USD"/>
    <n v="1432069249"/>
    <d v="2015-05-19T21:00:49"/>
    <n v="1429477249"/>
    <x v="1919"/>
    <x v="0"/>
    <b v="0"/>
    <n v="8"/>
    <b v="0"/>
    <s v="technology/gadgets"/>
    <n v="47.4"/>
    <n v="29.625"/>
    <x v="2"/>
    <s v="gadgets"/>
  </r>
  <r>
    <x v="2"/>
    <s v="GB"/>
    <s v="GBP"/>
    <n v="1445468400"/>
    <d v="2015-10-21T23:00:00"/>
    <n v="1443042061"/>
    <x v="1920"/>
    <x v="0"/>
    <b v="0"/>
    <n v="105"/>
    <b v="0"/>
    <s v="technology/gadgets"/>
    <n v="43.03"/>
    <n v="40.980952380952381"/>
    <x v="2"/>
    <s v="gadgets"/>
  </r>
  <r>
    <x v="0"/>
    <s v="US"/>
    <s v="USD"/>
    <n v="1342243143"/>
    <d v="2012-07-14T05:19:03"/>
    <n v="1339651143"/>
    <x v="1921"/>
    <x v="5"/>
    <b v="0"/>
    <n v="38"/>
    <b v="1"/>
    <s v="music/indie rock"/>
    <n v="136.80000000000001"/>
    <n v="54"/>
    <x v="4"/>
    <s v="indie rock"/>
  </r>
  <r>
    <x v="0"/>
    <s v="US"/>
    <s v="USD"/>
    <n v="1386828507"/>
    <d v="2013-12-12T06:08:27"/>
    <n v="1384236507"/>
    <x v="1922"/>
    <x v="4"/>
    <b v="0"/>
    <n v="64"/>
    <b v="1"/>
    <s v="music/indie rock"/>
    <n v="115.55"/>
    <n v="36.109375"/>
    <x v="4"/>
    <s v="indie rock"/>
  </r>
  <r>
    <x v="0"/>
    <s v="US"/>
    <s v="USD"/>
    <n v="1317099540"/>
    <d v="2011-09-27T04:59:00"/>
    <n v="1313612532"/>
    <x v="1923"/>
    <x v="6"/>
    <b v="0"/>
    <n v="13"/>
    <b v="1"/>
    <s v="music/indie rock"/>
    <n v="240.79999999999998"/>
    <n v="23.153846153846153"/>
    <x v="4"/>
    <s v="indie rock"/>
  </r>
  <r>
    <x v="0"/>
    <s v="US"/>
    <s v="USD"/>
    <n v="1389814380"/>
    <d v="2014-01-15T19:33:00"/>
    <n v="1387390555"/>
    <x v="1924"/>
    <x v="4"/>
    <b v="0"/>
    <n v="33"/>
    <b v="1"/>
    <s v="music/indie rock"/>
    <n v="114.39999999999999"/>
    <n v="104"/>
    <x v="4"/>
    <s v="indie rock"/>
  </r>
  <r>
    <x v="0"/>
    <s v="US"/>
    <s v="USD"/>
    <n v="1381449600"/>
    <d v="2013-10-11T00:00:00"/>
    <n v="1379540288"/>
    <x v="1925"/>
    <x v="4"/>
    <b v="0"/>
    <n v="52"/>
    <b v="1"/>
    <s v="music/indie rock"/>
    <n v="110.33333333333333"/>
    <n v="31.826923076923077"/>
    <x v="4"/>
    <s v="indie rock"/>
  </r>
  <r>
    <x v="0"/>
    <s v="US"/>
    <s v="USD"/>
    <n v="1288657560"/>
    <d v="2010-11-02T00:26:00"/>
    <n v="1286319256"/>
    <x v="1926"/>
    <x v="7"/>
    <b v="0"/>
    <n v="107"/>
    <b v="1"/>
    <s v="music/indie rock"/>
    <n v="195.37933333333334"/>
    <n v="27.3896261682243"/>
    <x v="4"/>
    <s v="indie rock"/>
  </r>
  <r>
    <x v="0"/>
    <s v="US"/>
    <s v="USD"/>
    <n v="1331182740"/>
    <d v="2012-03-08T04:59:00"/>
    <n v="1329856839"/>
    <x v="1927"/>
    <x v="5"/>
    <b v="0"/>
    <n v="11"/>
    <b v="1"/>
    <s v="music/indie rock"/>
    <n v="103.33333333333334"/>
    <n v="56.363636363636367"/>
    <x v="4"/>
    <s v="indie rock"/>
  </r>
  <r>
    <x v="0"/>
    <s v="US"/>
    <s v="USD"/>
    <n v="1367940794"/>
    <d v="2013-05-07T15:33:14"/>
    <n v="1365348794"/>
    <x v="1928"/>
    <x v="4"/>
    <b v="0"/>
    <n v="34"/>
    <b v="1"/>
    <s v="music/indie rock"/>
    <n v="103.1372549019608"/>
    <n v="77.352941176470594"/>
    <x v="4"/>
    <s v="indie rock"/>
  </r>
  <r>
    <x v="0"/>
    <s v="US"/>
    <s v="USD"/>
    <n v="1309825866"/>
    <d v="2011-07-05T00:31:06"/>
    <n v="1306197066"/>
    <x v="1929"/>
    <x v="6"/>
    <b v="0"/>
    <n v="75"/>
    <b v="1"/>
    <s v="music/indie rock"/>
    <n v="100.3125"/>
    <n v="42.8"/>
    <x v="4"/>
    <s v="indie rock"/>
  </r>
  <r>
    <x v="0"/>
    <s v="US"/>
    <s v="USD"/>
    <n v="1373203482"/>
    <d v="2013-07-07T13:24:42"/>
    <n v="1368019482"/>
    <x v="1930"/>
    <x v="4"/>
    <b v="0"/>
    <n v="26"/>
    <b v="1"/>
    <s v="music/indie rock"/>
    <n v="127"/>
    <n v="48.846153846153847"/>
    <x v="4"/>
    <s v="indie rock"/>
  </r>
  <r>
    <x v="0"/>
    <s v="US"/>
    <s v="USD"/>
    <n v="1337657400"/>
    <d v="2012-05-22T03:30:00"/>
    <n v="1336512309"/>
    <x v="1931"/>
    <x v="5"/>
    <b v="0"/>
    <n v="50"/>
    <b v="1"/>
    <s v="music/indie rock"/>
    <n v="120.601"/>
    <n v="48.240400000000001"/>
    <x v="4"/>
    <s v="indie rock"/>
  </r>
  <r>
    <x v="0"/>
    <s v="US"/>
    <s v="USD"/>
    <n v="1327433173"/>
    <d v="2012-01-24T19:26:13"/>
    <n v="1325618773"/>
    <x v="1932"/>
    <x v="5"/>
    <b v="0"/>
    <n v="80"/>
    <b v="1"/>
    <s v="music/indie rock"/>
    <n v="106.99047619047619"/>
    <n v="70.212500000000006"/>
    <x v="4"/>
    <s v="indie rock"/>
  </r>
  <r>
    <x v="0"/>
    <s v="US"/>
    <s v="USD"/>
    <n v="1411787307"/>
    <d v="2014-09-27T03:08:27"/>
    <n v="1409195307"/>
    <x v="1933"/>
    <x v="3"/>
    <b v="0"/>
    <n v="110"/>
    <b v="1"/>
    <s v="music/indie rock"/>
    <n v="172.43333333333334"/>
    <n v="94.054545454545448"/>
    <x v="4"/>
    <s v="indie rock"/>
  </r>
  <r>
    <x v="0"/>
    <s v="US"/>
    <s v="USD"/>
    <n v="1324789200"/>
    <d v="2011-12-25T05:00:00"/>
    <n v="1321649321"/>
    <x v="1934"/>
    <x v="6"/>
    <b v="0"/>
    <n v="77"/>
    <b v="1"/>
    <s v="music/indie rock"/>
    <n v="123.61999999999999"/>
    <n v="80.272727272727266"/>
    <x v="4"/>
    <s v="indie rock"/>
  </r>
  <r>
    <x v="0"/>
    <s v="US"/>
    <s v="USD"/>
    <n v="1403326740"/>
    <d v="2014-06-21T04:59:00"/>
    <n v="1400106171"/>
    <x v="1935"/>
    <x v="3"/>
    <b v="0"/>
    <n v="50"/>
    <b v="1"/>
    <s v="music/indie rock"/>
    <n v="108.4"/>
    <n v="54.2"/>
    <x v="4"/>
    <s v="indie rock"/>
  </r>
  <r>
    <x v="0"/>
    <s v="US"/>
    <s v="USD"/>
    <n v="1323151140"/>
    <d v="2011-12-06T05:59:00"/>
    <n v="1320528070"/>
    <x v="1936"/>
    <x v="6"/>
    <b v="0"/>
    <n v="145"/>
    <b v="1"/>
    <s v="music/indie rock"/>
    <n v="116.52013333333333"/>
    <n v="60.26903448275862"/>
    <x v="4"/>
    <s v="indie rock"/>
  </r>
  <r>
    <x v="0"/>
    <s v="US"/>
    <s v="USD"/>
    <n v="1339732740"/>
    <d v="2012-06-15T03:59:00"/>
    <n v="1338346281"/>
    <x v="1937"/>
    <x v="5"/>
    <b v="0"/>
    <n v="29"/>
    <b v="1"/>
    <s v="music/indie rock"/>
    <n v="187.245"/>
    <n v="38.740344827586206"/>
    <x v="4"/>
    <s v="indie rock"/>
  </r>
  <r>
    <x v="0"/>
    <s v="US"/>
    <s v="USD"/>
    <n v="1372741200"/>
    <d v="2013-07-02T05:00:00"/>
    <n v="1370067231"/>
    <x v="1938"/>
    <x v="4"/>
    <b v="0"/>
    <n v="114"/>
    <b v="1"/>
    <s v="music/indie rock"/>
    <n v="115.93333333333334"/>
    <n v="152.54385964912279"/>
    <x v="4"/>
    <s v="indie rock"/>
  </r>
  <r>
    <x v="0"/>
    <s v="US"/>
    <s v="USD"/>
    <n v="1362955108"/>
    <d v="2013-03-10T22:38:28"/>
    <n v="1360366708"/>
    <x v="1939"/>
    <x v="4"/>
    <b v="0"/>
    <n v="96"/>
    <b v="1"/>
    <s v="music/indie rock"/>
    <n v="110.7"/>
    <n v="115.3125"/>
    <x v="4"/>
    <s v="indie rock"/>
  </r>
  <r>
    <x v="0"/>
    <s v="US"/>
    <s v="USD"/>
    <n v="1308110340"/>
    <d v="2011-06-15T03:59:00"/>
    <n v="1304770233"/>
    <x v="1940"/>
    <x v="6"/>
    <b v="0"/>
    <n v="31"/>
    <b v="1"/>
    <s v="music/indie rock"/>
    <n v="170.92307692307693"/>
    <n v="35.838709677419352"/>
    <x v="4"/>
    <s v="indie rock"/>
  </r>
  <r>
    <x v="0"/>
    <s v="US"/>
    <s v="USD"/>
    <n v="1400137131"/>
    <d v="2014-05-15T06:58:51"/>
    <n v="1397545131"/>
    <x v="1941"/>
    <x v="3"/>
    <b v="1"/>
    <n v="4883"/>
    <b v="1"/>
    <s v="technology/hardware"/>
    <n v="126.11835600000001"/>
    <n v="64.570118779438872"/>
    <x v="2"/>
    <s v="hardware"/>
  </r>
  <r>
    <x v="0"/>
    <s v="US"/>
    <s v="USD"/>
    <n v="1309809140"/>
    <d v="2011-07-04T19:52:20"/>
    <n v="1302033140"/>
    <x v="1942"/>
    <x v="6"/>
    <b v="1"/>
    <n v="95"/>
    <b v="1"/>
    <s v="technology/hardware"/>
    <n v="138.44033333333334"/>
    <n v="87.436000000000007"/>
    <x v="2"/>
    <s v="hardware"/>
  </r>
  <r>
    <x v="0"/>
    <s v="US"/>
    <s v="USD"/>
    <n v="1470896916"/>
    <d v="2016-08-11T06:28:36"/>
    <n v="1467008916"/>
    <x v="1943"/>
    <x v="2"/>
    <b v="1"/>
    <n v="2478"/>
    <b v="1"/>
    <s v="technology/hardware"/>
    <n v="1705.2499999999998"/>
    <n v="68.815577078288939"/>
    <x v="2"/>
    <s v="hardware"/>
  </r>
  <r>
    <x v="0"/>
    <s v="US"/>
    <s v="USD"/>
    <n v="1398952890"/>
    <d v="2014-05-01T14:01:30"/>
    <n v="1396360890"/>
    <x v="1944"/>
    <x v="3"/>
    <b v="1"/>
    <n v="1789"/>
    <b v="1"/>
    <s v="technology/hardware"/>
    <n v="788.05550000000005"/>
    <n v="176.200223588597"/>
    <x v="2"/>
    <s v="hardware"/>
  </r>
  <r>
    <x v="0"/>
    <s v="ES"/>
    <s v="EUR"/>
    <n v="1436680958"/>
    <d v="2015-07-12T06:02:38"/>
    <n v="1433224958"/>
    <x v="1945"/>
    <x v="0"/>
    <b v="1"/>
    <n v="680"/>
    <b v="1"/>
    <s v="technology/hardware"/>
    <n v="348.01799999999997"/>
    <n v="511.79117647058825"/>
    <x v="2"/>
    <s v="hardware"/>
  </r>
  <r>
    <x v="0"/>
    <s v="US"/>
    <s v="USD"/>
    <n v="1397961361"/>
    <d v="2014-04-20T02:36:01"/>
    <n v="1392780961"/>
    <x v="1946"/>
    <x v="3"/>
    <b v="1"/>
    <n v="70"/>
    <b v="1"/>
    <s v="technology/hardware"/>
    <n v="149.74666666666667"/>
    <n v="160.44285714285715"/>
    <x v="2"/>
    <s v="hardware"/>
  </r>
  <r>
    <x v="0"/>
    <s v="US"/>
    <s v="USD"/>
    <n v="1258955940"/>
    <d v="2009-11-23T05:59:00"/>
    <n v="1255730520"/>
    <x v="1947"/>
    <x v="8"/>
    <b v="1"/>
    <n v="23"/>
    <b v="1"/>
    <s v="technology/hardware"/>
    <n v="100.63375000000001"/>
    <n v="35.003043478260871"/>
    <x v="2"/>
    <s v="hardware"/>
  </r>
  <r>
    <x v="0"/>
    <s v="US"/>
    <s v="USD"/>
    <n v="1465232520"/>
    <d v="2016-06-06T17:02:00"/>
    <n v="1460557809"/>
    <x v="1948"/>
    <x v="2"/>
    <b v="1"/>
    <n v="4245"/>
    <b v="1"/>
    <s v="technology/hardware"/>
    <n v="800.21100000000001"/>
    <n v="188.50671378091872"/>
    <x v="2"/>
    <s v="hardware"/>
  </r>
  <r>
    <x v="0"/>
    <s v="GB"/>
    <s v="GBP"/>
    <n v="1404986951"/>
    <d v="2014-07-10T10:09:11"/>
    <n v="1402394951"/>
    <x v="1949"/>
    <x v="3"/>
    <b v="1"/>
    <n v="943"/>
    <b v="1"/>
    <s v="technology/hardware"/>
    <n v="106.00260000000002"/>
    <n v="56.204984093319197"/>
    <x v="2"/>
    <s v="hardware"/>
  </r>
  <r>
    <x v="0"/>
    <s v="US"/>
    <s v="USD"/>
    <n v="1303446073"/>
    <d v="2011-04-22T04:21:13"/>
    <n v="1300767673"/>
    <x v="1950"/>
    <x v="6"/>
    <b v="1"/>
    <n v="1876"/>
    <b v="1"/>
    <s v="technology/hardware"/>
    <n v="200.51866666666669"/>
    <n v="51.3054157782516"/>
    <x v="2"/>
    <s v="hardware"/>
  </r>
  <r>
    <x v="0"/>
    <s v="US"/>
    <s v="USD"/>
    <n v="1478516737"/>
    <d v="2016-11-07T11:05:37"/>
    <n v="1475921137"/>
    <x v="1951"/>
    <x v="2"/>
    <b v="1"/>
    <n v="834"/>
    <b v="1"/>
    <s v="technology/hardware"/>
    <n v="212.44399999999999"/>
    <n v="127.36450839328538"/>
    <x v="2"/>
    <s v="hardware"/>
  </r>
  <r>
    <x v="0"/>
    <s v="CA"/>
    <s v="CAD"/>
    <n v="1381934015"/>
    <d v="2013-10-16T14:33:35"/>
    <n v="1378737215"/>
    <x v="1952"/>
    <x v="4"/>
    <b v="1"/>
    <n v="682"/>
    <b v="1"/>
    <s v="technology/hardware"/>
    <n v="198.47237142857145"/>
    <n v="101.85532258064516"/>
    <x v="2"/>
    <s v="hardware"/>
  </r>
  <r>
    <x v="0"/>
    <s v="US"/>
    <s v="USD"/>
    <n v="1330657200"/>
    <d v="2012-03-02T03:00:00"/>
    <n v="1328158065"/>
    <x v="1953"/>
    <x v="5"/>
    <b v="1"/>
    <n v="147"/>
    <b v="1"/>
    <s v="technology/hardware"/>
    <n v="225.94666666666666"/>
    <n v="230.55782312925169"/>
    <x v="2"/>
    <s v="hardware"/>
  </r>
  <r>
    <x v="0"/>
    <s v="US"/>
    <s v="USD"/>
    <n v="1457758800"/>
    <d v="2016-03-12T05:00:00"/>
    <n v="1453730176"/>
    <x v="1954"/>
    <x v="2"/>
    <b v="1"/>
    <n v="415"/>
    <b v="1"/>
    <s v="technology/hardware"/>
    <n v="698.94800000000009"/>
    <n v="842.10602409638557"/>
    <x v="2"/>
    <s v="hardware"/>
  </r>
  <r>
    <x v="0"/>
    <s v="US"/>
    <s v="USD"/>
    <n v="1337799600"/>
    <d v="2012-05-23T19:00:00"/>
    <n v="1334989881"/>
    <x v="1955"/>
    <x v="5"/>
    <b v="1"/>
    <n v="290"/>
    <b v="1"/>
    <s v="technology/hardware"/>
    <n v="398.59528571428569"/>
    <n v="577.27593103448271"/>
    <x v="2"/>
    <s v="hardware"/>
  </r>
  <r>
    <x v="0"/>
    <s v="US"/>
    <s v="USD"/>
    <n v="1429391405"/>
    <d v="2015-04-18T21:10:05"/>
    <n v="1425507005"/>
    <x v="1956"/>
    <x v="0"/>
    <b v="1"/>
    <n v="365"/>
    <b v="1"/>
    <s v="technology/hardware"/>
    <n v="294.0333333333333"/>
    <n v="483.34246575342468"/>
    <x v="2"/>
    <s v="hardware"/>
  </r>
  <r>
    <x v="0"/>
    <s v="US"/>
    <s v="USD"/>
    <n v="1351304513"/>
    <d v="2012-10-27T02:21:53"/>
    <n v="1348712513"/>
    <x v="1957"/>
    <x v="5"/>
    <b v="1"/>
    <n v="660"/>
    <b v="1"/>
    <s v="technology/hardware"/>
    <n v="167.50470000000001"/>
    <n v="76.138500000000008"/>
    <x v="2"/>
    <s v="hardware"/>
  </r>
  <r>
    <x v="0"/>
    <s v="US"/>
    <s v="USD"/>
    <n v="1364078561"/>
    <d v="2013-03-23T22:42:41"/>
    <n v="1361490161"/>
    <x v="1958"/>
    <x v="4"/>
    <b v="1"/>
    <n v="1356"/>
    <b v="1"/>
    <s v="technology/hardware"/>
    <n v="1435.5717142857143"/>
    <n v="74.107684365781708"/>
    <x v="2"/>
    <s v="hardware"/>
  </r>
  <r>
    <x v="0"/>
    <s v="US"/>
    <s v="USD"/>
    <n v="1412121600"/>
    <d v="2014-10-01T00:00:00"/>
    <n v="1408565860"/>
    <x v="1959"/>
    <x v="3"/>
    <b v="1"/>
    <n v="424"/>
    <b v="1"/>
    <s v="technology/hardware"/>
    <n v="156.73439999999999"/>
    <n v="36.965660377358489"/>
    <x v="2"/>
    <s v="hardware"/>
  </r>
  <r>
    <x v="0"/>
    <s v="SE"/>
    <s v="SEK"/>
    <n v="1419151341"/>
    <d v="2014-12-21T08:42:21"/>
    <n v="1416559341"/>
    <x v="1960"/>
    <x v="3"/>
    <b v="1"/>
    <n v="33"/>
    <b v="1"/>
    <s v="technology/hardware"/>
    <n v="117.90285714285716"/>
    <n v="2500.969696969697"/>
    <x v="2"/>
    <s v="hardware"/>
  </r>
  <r>
    <x v="0"/>
    <s v="US"/>
    <s v="USD"/>
    <n v="1349495940"/>
    <d v="2012-10-06T03:59:00"/>
    <n v="1346042417"/>
    <x v="1961"/>
    <x v="5"/>
    <b v="1"/>
    <n v="1633"/>
    <b v="1"/>
    <s v="technology/hardware"/>
    <n v="1105.3811999999998"/>
    <n v="67.690214329454989"/>
    <x v="2"/>
    <s v="hardware"/>
  </r>
  <r>
    <x v="0"/>
    <s v="US"/>
    <s v="USD"/>
    <n v="1400006636"/>
    <d v="2014-05-13T18:43:56"/>
    <n v="1397414636"/>
    <x v="1962"/>
    <x v="3"/>
    <b v="1"/>
    <n v="306"/>
    <b v="1"/>
    <s v="technology/hardware"/>
    <n v="192.92499999999998"/>
    <n v="63.04738562091503"/>
    <x v="2"/>
    <s v="hardware"/>
  </r>
  <r>
    <x v="0"/>
    <s v="GB"/>
    <s v="GBP"/>
    <n v="1410862734"/>
    <d v="2014-09-16T10:18:54"/>
    <n v="1407838734"/>
    <x v="1963"/>
    <x v="3"/>
    <b v="1"/>
    <n v="205"/>
    <b v="1"/>
    <s v="technology/hardware"/>
    <n v="126.8842105263158"/>
    <n v="117.6"/>
    <x v="2"/>
    <s v="hardware"/>
  </r>
  <r>
    <x v="0"/>
    <s v="IT"/>
    <s v="EUR"/>
    <n v="1461306772"/>
    <d v="2016-04-22T06:32:52"/>
    <n v="1458714772"/>
    <x v="1964"/>
    <x v="2"/>
    <b v="1"/>
    <n v="1281"/>
    <b v="1"/>
    <s v="technology/hardware"/>
    <n v="259.57748878923763"/>
    <n v="180.75185011709601"/>
    <x v="2"/>
    <s v="hardware"/>
  </r>
  <r>
    <x v="0"/>
    <s v="US"/>
    <s v="USD"/>
    <n v="1326330000"/>
    <d v="2012-01-12T01:00:00"/>
    <n v="1324433310"/>
    <x v="1965"/>
    <x v="6"/>
    <b v="1"/>
    <n v="103"/>
    <b v="1"/>
    <s v="technology/hardware"/>
    <n v="262.27999999999997"/>
    <n v="127.32038834951456"/>
    <x v="2"/>
    <s v="hardware"/>
  </r>
  <r>
    <x v="0"/>
    <s v="US"/>
    <s v="USD"/>
    <n v="1408021098"/>
    <d v="2014-08-14T12:58:18"/>
    <n v="1405429098"/>
    <x v="1966"/>
    <x v="3"/>
    <b v="1"/>
    <n v="1513"/>
    <b v="1"/>
    <s v="technology/hardware"/>
    <n v="206.74309000000002"/>
    <n v="136.6444745538665"/>
    <x v="2"/>
    <s v="hardware"/>
  </r>
  <r>
    <x v="0"/>
    <s v="US"/>
    <s v="USD"/>
    <n v="1398959729"/>
    <d v="2014-05-01T15:55:29"/>
    <n v="1396367729"/>
    <x v="1967"/>
    <x v="3"/>
    <b v="1"/>
    <n v="405"/>
    <b v="1"/>
    <s v="technology/hardware"/>
    <n v="370.13"/>
    <n v="182.78024691358024"/>
    <x v="2"/>
    <s v="hardware"/>
  </r>
  <r>
    <x v="0"/>
    <s v="US"/>
    <s v="USD"/>
    <n v="1480777515"/>
    <d v="2016-12-03T15:05:15"/>
    <n v="1478095515"/>
    <x v="1968"/>
    <x v="2"/>
    <b v="1"/>
    <n v="510"/>
    <b v="1"/>
    <s v="technology/hardware"/>
    <n v="284.96600000000001"/>
    <n v="279.37843137254902"/>
    <x v="2"/>
    <s v="hardware"/>
  </r>
  <r>
    <x v="0"/>
    <s v="GB"/>
    <s v="GBP"/>
    <n v="1470423668"/>
    <d v="2016-08-05T19:01:08"/>
    <n v="1467831668"/>
    <x v="1969"/>
    <x v="2"/>
    <b v="1"/>
    <n v="1887"/>
    <b v="1"/>
    <s v="technology/hardware"/>
    <n v="579.08000000000004"/>
    <n v="61.375728669846318"/>
    <x v="2"/>
    <s v="hardware"/>
  </r>
  <r>
    <x v="0"/>
    <s v="US"/>
    <s v="USD"/>
    <n v="1366429101"/>
    <d v="2013-04-20T03:38:21"/>
    <n v="1361248701"/>
    <x v="1970"/>
    <x v="4"/>
    <b v="1"/>
    <n v="701"/>
    <b v="1"/>
    <s v="technology/hardware"/>
    <n v="1131.8"/>
    <n v="80.727532097004286"/>
    <x v="2"/>
    <s v="hardware"/>
  </r>
  <r>
    <x v="0"/>
    <s v="US"/>
    <s v="USD"/>
    <n v="1384488000"/>
    <d v="2013-11-15T04:00:00"/>
    <n v="1381752061"/>
    <x v="1971"/>
    <x v="4"/>
    <b v="1"/>
    <n v="3863"/>
    <b v="1"/>
    <s v="technology/hardware"/>
    <n v="263.02771750000005"/>
    <n v="272.35590732591254"/>
    <x v="2"/>
    <s v="hardware"/>
  </r>
  <r>
    <x v="0"/>
    <s v="US"/>
    <s v="USD"/>
    <n v="1353201444"/>
    <d v="2012-11-18T01:17:24"/>
    <n v="1350605844"/>
    <x v="1972"/>
    <x v="5"/>
    <b v="1"/>
    <n v="238"/>
    <b v="1"/>
    <s v="technology/hardware"/>
    <n v="674.48"/>
    <n v="70.848739495798313"/>
    <x v="2"/>
    <s v="hardware"/>
  </r>
  <r>
    <x v="0"/>
    <s v="US"/>
    <s v="USD"/>
    <n v="1470466800"/>
    <d v="2016-08-06T07:00:00"/>
    <n v="1467134464"/>
    <x v="1973"/>
    <x v="2"/>
    <b v="1"/>
    <n v="2051"/>
    <b v="1"/>
    <s v="technology/hardware"/>
    <n v="256.83081313131316"/>
    <n v="247.94003412969283"/>
    <x v="2"/>
    <s v="hardware"/>
  </r>
  <r>
    <x v="0"/>
    <s v="GB"/>
    <s v="GBP"/>
    <n v="1376899269"/>
    <d v="2013-08-19T08:01:09"/>
    <n v="1371715269"/>
    <x v="1974"/>
    <x v="4"/>
    <b v="1"/>
    <n v="402"/>
    <b v="1"/>
    <s v="technology/hardware"/>
    <n v="375.49599999999998"/>
    <n v="186.81393034825871"/>
    <x v="2"/>
    <s v="hardware"/>
  </r>
  <r>
    <x v="0"/>
    <s v="US"/>
    <s v="USD"/>
    <n v="1362938851"/>
    <d v="2013-03-10T18:07:31"/>
    <n v="1360346851"/>
    <x v="1975"/>
    <x v="4"/>
    <b v="1"/>
    <n v="253"/>
    <b v="1"/>
    <s v="technology/hardware"/>
    <n v="208.70837499999996"/>
    <n v="131.98948616600788"/>
    <x v="2"/>
    <s v="hardware"/>
  </r>
  <r>
    <x v="0"/>
    <s v="GB"/>
    <s v="GBP"/>
    <n v="1373751325"/>
    <d v="2013-07-13T21:35:25"/>
    <n v="1371159325"/>
    <x v="1976"/>
    <x v="4"/>
    <b v="1"/>
    <n v="473"/>
    <b v="1"/>
    <s v="technology/hardware"/>
    <n v="346.6"/>
    <n v="29.310782241014799"/>
    <x v="2"/>
    <s v="hardware"/>
  </r>
  <r>
    <x v="0"/>
    <s v="US"/>
    <s v="USD"/>
    <n v="1450511940"/>
    <d v="2015-12-19T07:59:00"/>
    <n v="1446527540"/>
    <x v="1977"/>
    <x v="0"/>
    <b v="1"/>
    <n v="821"/>
    <b v="1"/>
    <s v="technology/hardware"/>
    <n v="402.33"/>
    <n v="245.02436053593178"/>
    <x v="2"/>
    <s v="hardware"/>
  </r>
  <r>
    <x v="0"/>
    <s v="US"/>
    <s v="USD"/>
    <n v="1339484400"/>
    <d v="2012-06-12T07:00:00"/>
    <n v="1336627492"/>
    <x v="1978"/>
    <x v="5"/>
    <b v="1"/>
    <n v="388"/>
    <b v="1"/>
    <s v="technology/hardware"/>
    <n v="1026.8451399999999"/>
    <n v="1323.2540463917526"/>
    <x v="2"/>
    <s v="hardware"/>
  </r>
  <r>
    <x v="0"/>
    <s v="US"/>
    <s v="USD"/>
    <n v="1447909140"/>
    <d v="2015-11-19T04:59:00"/>
    <n v="1444734146"/>
    <x v="1979"/>
    <x v="0"/>
    <b v="1"/>
    <n v="813"/>
    <b v="1"/>
    <s v="technology/hardware"/>
    <n v="114.901155"/>
    <n v="282.65966789667897"/>
    <x v="2"/>
    <s v="hardware"/>
  </r>
  <r>
    <x v="0"/>
    <s v="DE"/>
    <s v="EUR"/>
    <n v="1459684862"/>
    <d v="2016-04-03T12:01:02"/>
    <n v="1456232462"/>
    <x v="1980"/>
    <x v="2"/>
    <b v="1"/>
    <n v="1945"/>
    <b v="1"/>
    <s v="technology/hardware"/>
    <n v="354.82402000000002"/>
    <n v="91.214401028277635"/>
    <x v="2"/>
    <s v="hardware"/>
  </r>
  <r>
    <x v="2"/>
    <s v="CA"/>
    <s v="CAD"/>
    <n v="1404926665"/>
    <d v="2014-07-09T17:24:25"/>
    <n v="1402334665"/>
    <x v="1981"/>
    <x v="3"/>
    <b v="0"/>
    <n v="12"/>
    <b v="0"/>
    <s v="photography/people"/>
    <n v="5.08"/>
    <n v="31.75"/>
    <x v="8"/>
    <s v="people"/>
  </r>
  <r>
    <x v="2"/>
    <s v="HK"/>
    <s v="HKD"/>
    <n v="1480863887"/>
    <d v="2016-12-04T15:04:47"/>
    <n v="1478268287"/>
    <x v="1982"/>
    <x v="2"/>
    <b v="0"/>
    <n v="0"/>
    <b v="0"/>
    <s v="photography/people"/>
    <n v="0"/>
    <e v="#DIV/0!"/>
    <x v="8"/>
    <s v="people"/>
  </r>
  <r>
    <x v="2"/>
    <s v="US"/>
    <s v="USD"/>
    <n v="1472799600"/>
    <d v="2016-09-02T07:00:00"/>
    <n v="1470874618"/>
    <x v="1983"/>
    <x v="2"/>
    <b v="0"/>
    <n v="16"/>
    <b v="0"/>
    <s v="photography/people"/>
    <n v="4.3"/>
    <n v="88.6875"/>
    <x v="8"/>
    <s v="people"/>
  </r>
  <r>
    <x v="2"/>
    <s v="US"/>
    <s v="USD"/>
    <n v="1417377481"/>
    <d v="2014-11-30T19:58:01"/>
    <n v="1412189881"/>
    <x v="1984"/>
    <x v="3"/>
    <b v="0"/>
    <n v="7"/>
    <b v="0"/>
    <s v="photography/people"/>
    <n v="21.146666666666665"/>
    <n v="453.14285714285717"/>
    <x v="8"/>
    <s v="people"/>
  </r>
  <r>
    <x v="2"/>
    <s v="GB"/>
    <s v="GBP"/>
    <n v="1470178800"/>
    <d v="2016-08-02T23:00:00"/>
    <n v="1467650771"/>
    <x v="1985"/>
    <x v="2"/>
    <b v="0"/>
    <n v="4"/>
    <b v="0"/>
    <s v="photography/people"/>
    <n v="3.1875"/>
    <n v="12.75"/>
    <x v="8"/>
    <s v="people"/>
  </r>
  <r>
    <x v="2"/>
    <s v="GB"/>
    <s v="GBP"/>
    <n v="1457947483"/>
    <d v="2016-03-14T09:24:43"/>
    <n v="1455359083"/>
    <x v="1986"/>
    <x v="2"/>
    <b v="0"/>
    <n v="1"/>
    <b v="0"/>
    <s v="photography/people"/>
    <n v="0.05"/>
    <n v="1"/>
    <x v="8"/>
    <s v="people"/>
  </r>
  <r>
    <x v="2"/>
    <s v="GB"/>
    <s v="GBP"/>
    <n v="1425223276"/>
    <d v="2015-03-01T15:21:16"/>
    <n v="1422631276"/>
    <x v="1987"/>
    <x v="0"/>
    <b v="0"/>
    <n v="28"/>
    <b v="0"/>
    <s v="photography/people"/>
    <n v="42.472727272727276"/>
    <n v="83.428571428571431"/>
    <x v="8"/>
    <s v="people"/>
  </r>
  <r>
    <x v="2"/>
    <s v="US"/>
    <s v="USD"/>
    <n v="1440094742"/>
    <d v="2015-08-20T18:19:02"/>
    <n v="1437502742"/>
    <x v="1988"/>
    <x v="0"/>
    <b v="0"/>
    <n v="1"/>
    <b v="0"/>
    <s v="photography/people"/>
    <n v="0.41666666666666669"/>
    <n v="25"/>
    <x v="8"/>
    <s v="people"/>
  </r>
  <r>
    <x v="2"/>
    <s v="US"/>
    <s v="USD"/>
    <n v="1481473208"/>
    <d v="2016-12-11T16:20:08"/>
    <n v="1478881208"/>
    <x v="1989"/>
    <x v="2"/>
    <b v="0"/>
    <n v="1"/>
    <b v="0"/>
    <s v="photography/people"/>
    <n v="1"/>
    <n v="50"/>
    <x v="8"/>
    <s v="people"/>
  </r>
  <r>
    <x v="2"/>
    <s v="US"/>
    <s v="USD"/>
    <n v="1455338532"/>
    <d v="2016-02-13T04:42:12"/>
    <n v="1454042532"/>
    <x v="1990"/>
    <x v="2"/>
    <b v="0"/>
    <n v="5"/>
    <b v="0"/>
    <s v="photography/people"/>
    <n v="16.966666666666665"/>
    <n v="101.8"/>
    <x v="8"/>
    <s v="people"/>
  </r>
  <r>
    <x v="2"/>
    <s v="US"/>
    <s v="USD"/>
    <n v="1435958786"/>
    <d v="2015-07-03T21:26:26"/>
    <n v="1434144386"/>
    <x v="1991"/>
    <x v="0"/>
    <b v="0"/>
    <n v="3"/>
    <b v="0"/>
    <s v="photography/people"/>
    <n v="7.0000000000000009"/>
    <n v="46.666666666666664"/>
    <x v="8"/>
    <s v="people"/>
  </r>
  <r>
    <x v="2"/>
    <s v="US"/>
    <s v="USD"/>
    <n v="1424229991"/>
    <d v="2015-02-18T03:26:31"/>
    <n v="1421637991"/>
    <x v="1992"/>
    <x v="0"/>
    <b v="0"/>
    <n v="2"/>
    <b v="0"/>
    <s v="photography/people"/>
    <n v="0.13333333333333333"/>
    <n v="1"/>
    <x v="8"/>
    <s v="people"/>
  </r>
  <r>
    <x v="2"/>
    <s v="GB"/>
    <s v="GBP"/>
    <n v="1450706837"/>
    <d v="2015-12-21T14:07:17"/>
    <n v="1448114837"/>
    <x v="1993"/>
    <x v="0"/>
    <b v="0"/>
    <n v="0"/>
    <b v="0"/>
    <s v="photography/people"/>
    <n v="0"/>
    <e v="#DIV/0!"/>
    <x v="8"/>
    <s v="people"/>
  </r>
  <r>
    <x v="2"/>
    <s v="US"/>
    <s v="USD"/>
    <n v="1481072942"/>
    <d v="2016-12-07T01:09:02"/>
    <n v="1475885342"/>
    <x v="1994"/>
    <x v="2"/>
    <b v="0"/>
    <n v="0"/>
    <b v="0"/>
    <s v="photography/people"/>
    <n v="0"/>
    <e v="#DIV/0!"/>
    <x v="8"/>
    <s v="people"/>
  </r>
  <r>
    <x v="2"/>
    <s v="CA"/>
    <s v="CAD"/>
    <n v="1437082736"/>
    <d v="2015-07-16T21:38:56"/>
    <n v="1435354736"/>
    <x v="1995"/>
    <x v="0"/>
    <b v="0"/>
    <n v="3"/>
    <b v="0"/>
    <s v="photography/people"/>
    <n v="7.8"/>
    <n v="26"/>
    <x v="8"/>
    <s v="people"/>
  </r>
  <r>
    <x v="2"/>
    <s v="US"/>
    <s v="USD"/>
    <n v="1405021211"/>
    <d v="2014-07-10T19:40:11"/>
    <n v="1402429211"/>
    <x v="1996"/>
    <x v="3"/>
    <b v="0"/>
    <n v="0"/>
    <b v="0"/>
    <s v="photography/people"/>
    <n v="0"/>
    <e v="#DIV/0!"/>
    <x v="8"/>
    <s v="people"/>
  </r>
  <r>
    <x v="2"/>
    <s v="US"/>
    <s v="USD"/>
    <n v="1409091612"/>
    <d v="2014-08-26T22:20:12"/>
    <n v="1406499612"/>
    <x v="1997"/>
    <x v="3"/>
    <b v="0"/>
    <n v="0"/>
    <b v="0"/>
    <s v="photography/people"/>
    <n v="0"/>
    <e v="#DIV/0!"/>
    <x v="8"/>
    <s v="people"/>
  </r>
  <r>
    <x v="2"/>
    <s v="US"/>
    <s v="USD"/>
    <n v="1406861438"/>
    <d v="2014-08-01T02:50:38"/>
    <n v="1402973438"/>
    <x v="1998"/>
    <x v="3"/>
    <b v="0"/>
    <n v="3"/>
    <b v="0"/>
    <s v="photography/people"/>
    <n v="26.200000000000003"/>
    <n v="218.33333333333334"/>
    <x v="8"/>
    <s v="people"/>
  </r>
  <r>
    <x v="2"/>
    <s v="GB"/>
    <s v="GBP"/>
    <n v="1415882108"/>
    <d v="2014-11-13T12:35:08"/>
    <n v="1413286508"/>
    <x v="1999"/>
    <x v="3"/>
    <b v="0"/>
    <n v="7"/>
    <b v="0"/>
    <s v="photography/people"/>
    <n v="0.76129032258064511"/>
    <n v="33.714285714285715"/>
    <x v="8"/>
    <s v="people"/>
  </r>
  <r>
    <x v="2"/>
    <s v="CA"/>
    <s v="CAD"/>
    <n v="1452120613"/>
    <d v="2016-01-06T22:50:13"/>
    <n v="1449528613"/>
    <x v="2000"/>
    <x v="0"/>
    <b v="0"/>
    <n v="25"/>
    <b v="0"/>
    <s v="photography/people"/>
    <n v="12.5"/>
    <n v="25"/>
    <x v="8"/>
    <s v="people"/>
  </r>
  <r>
    <x v="0"/>
    <s v="DE"/>
    <s v="EUR"/>
    <n v="1434139200"/>
    <d v="2015-06-12T20:00:00"/>
    <n v="1431406916"/>
    <x v="2001"/>
    <x v="0"/>
    <b v="1"/>
    <n v="1637"/>
    <b v="1"/>
    <s v="technology/hardware"/>
    <n v="382.12909090909091"/>
    <n v="128.38790470372632"/>
    <x v="2"/>
    <s v="hardware"/>
  </r>
  <r>
    <x v="0"/>
    <s v="US"/>
    <s v="USD"/>
    <n v="1485191143"/>
    <d v="2017-01-23T17:05:43"/>
    <n v="1482599143"/>
    <x v="2002"/>
    <x v="2"/>
    <b v="1"/>
    <n v="1375"/>
    <b v="1"/>
    <s v="technology/hardware"/>
    <n v="216.79422000000002"/>
    <n v="78.834261818181815"/>
    <x v="2"/>
    <s v="hardware"/>
  </r>
  <r>
    <x v="0"/>
    <s v="US"/>
    <s v="USD"/>
    <n v="1278111600"/>
    <d v="2010-07-02T23:00:00"/>
    <n v="1276830052"/>
    <x v="2003"/>
    <x v="7"/>
    <b v="1"/>
    <n v="17"/>
    <b v="1"/>
    <s v="technology/hardware"/>
    <n v="312"/>
    <n v="91.764705882352942"/>
    <x v="2"/>
    <s v="hardware"/>
  </r>
  <r>
    <x v="0"/>
    <s v="US"/>
    <s v="USD"/>
    <n v="1405002663"/>
    <d v="2014-07-10T14:31:03"/>
    <n v="1402410663"/>
    <x v="2004"/>
    <x v="3"/>
    <b v="1"/>
    <n v="354"/>
    <b v="1"/>
    <s v="technology/hardware"/>
    <n v="234.42048"/>
    <n v="331.10237288135596"/>
    <x v="2"/>
    <s v="hardware"/>
  </r>
  <r>
    <x v="0"/>
    <s v="US"/>
    <s v="USD"/>
    <n v="1381895940"/>
    <d v="2013-10-16T03:59:00"/>
    <n v="1379532618"/>
    <x v="2005"/>
    <x v="4"/>
    <b v="1"/>
    <n v="191"/>
    <b v="1"/>
    <s v="technology/hardware"/>
    <n v="123.68010000000001"/>
    <n v="194.26193717277485"/>
    <x v="2"/>
    <s v="hardware"/>
  </r>
  <r>
    <x v="0"/>
    <s v="US"/>
    <s v="USD"/>
    <n v="1417611645"/>
    <d v="2014-12-03T13:00:45"/>
    <n v="1414584045"/>
    <x v="2006"/>
    <x v="3"/>
    <b v="1"/>
    <n v="303"/>
    <b v="1"/>
    <s v="technology/hardware"/>
    <n v="247.84"/>
    <n v="408.97689768976898"/>
    <x v="2"/>
    <s v="hardware"/>
  </r>
  <r>
    <x v="0"/>
    <s v="US"/>
    <s v="USD"/>
    <n v="1282622400"/>
    <d v="2010-08-24T04:00:00"/>
    <n v="1276891586"/>
    <x v="2007"/>
    <x v="7"/>
    <b v="1"/>
    <n v="137"/>
    <b v="1"/>
    <s v="technology/hardware"/>
    <n v="115.7092"/>
    <n v="84.459270072992695"/>
    <x v="2"/>
    <s v="hardware"/>
  </r>
  <r>
    <x v="0"/>
    <s v="US"/>
    <s v="USD"/>
    <n v="1316442622"/>
    <d v="2011-09-19T14:30:22"/>
    <n v="1312641022"/>
    <x v="2008"/>
    <x v="6"/>
    <b v="1"/>
    <n v="41"/>
    <b v="1"/>
    <s v="technology/hardware"/>
    <n v="117.07484768810599"/>
    <n v="44.853658536585364"/>
    <x v="2"/>
    <s v="hardware"/>
  </r>
  <r>
    <x v="0"/>
    <s v="DE"/>
    <s v="EUR"/>
    <n v="1479890743"/>
    <d v="2016-11-23T08:45:43"/>
    <n v="1476776743"/>
    <x v="2009"/>
    <x v="2"/>
    <b v="1"/>
    <n v="398"/>
    <b v="1"/>
    <s v="technology/hardware"/>
    <n v="305.15800000000002"/>
    <n v="383.3643216080402"/>
    <x v="2"/>
    <s v="hardware"/>
  </r>
  <r>
    <x v="0"/>
    <s v="US"/>
    <s v="USD"/>
    <n v="1471564491"/>
    <d v="2016-08-18T23:54:51"/>
    <n v="1468972491"/>
    <x v="2010"/>
    <x v="2"/>
    <b v="1"/>
    <n v="1737"/>
    <b v="1"/>
    <s v="technology/hardware"/>
    <n v="320.05299999999994"/>
    <n v="55.276856649395505"/>
    <x v="2"/>
    <s v="hardware"/>
  </r>
  <r>
    <x v="0"/>
    <s v="AT"/>
    <s v="EUR"/>
    <n v="1452553200"/>
    <d v="2016-01-11T23:00:00"/>
    <n v="1449650173"/>
    <x v="2011"/>
    <x v="0"/>
    <b v="1"/>
    <n v="971"/>
    <b v="1"/>
    <s v="technology/hardware"/>
    <n v="819.56399999999996"/>
    <n v="422.02059732234807"/>
    <x v="2"/>
    <s v="hardware"/>
  </r>
  <r>
    <x v="0"/>
    <s v="US"/>
    <s v="USD"/>
    <n v="1423165441"/>
    <d v="2015-02-05T19:44:01"/>
    <n v="1420573441"/>
    <x v="2012"/>
    <x v="0"/>
    <b v="1"/>
    <n v="183"/>
    <b v="1"/>
    <s v="technology/hardware"/>
    <n v="234.90000000000003"/>
    <n v="64.180327868852459"/>
    <x v="2"/>
    <s v="hardware"/>
  </r>
  <r>
    <x v="0"/>
    <s v="US"/>
    <s v="USD"/>
    <n v="1468019014"/>
    <d v="2016-07-08T23:03:34"/>
    <n v="1462835014"/>
    <x v="2013"/>
    <x v="2"/>
    <b v="1"/>
    <n v="4562"/>
    <b v="1"/>
    <s v="technology/hardware"/>
    <n v="494.91374999999999"/>
    <n v="173.57781674704077"/>
    <x v="2"/>
    <s v="hardware"/>
  </r>
  <r>
    <x v="0"/>
    <s v="US"/>
    <s v="USD"/>
    <n v="1364184539"/>
    <d v="2013-03-25T04:08:59"/>
    <n v="1361250539"/>
    <x v="2014"/>
    <x v="4"/>
    <b v="1"/>
    <n v="26457"/>
    <b v="1"/>
    <s v="technology/hardware"/>
    <n v="7813.7822333333334"/>
    <n v="88.601680840609291"/>
    <x v="2"/>
    <s v="hardware"/>
  </r>
  <r>
    <x v="0"/>
    <s v="US"/>
    <s v="USD"/>
    <n v="1315602163"/>
    <d v="2011-09-09T21:02:43"/>
    <n v="1313010163"/>
    <x v="2015"/>
    <x v="6"/>
    <b v="1"/>
    <n v="162"/>
    <b v="1"/>
    <s v="technology/hardware"/>
    <n v="113.00013888888888"/>
    <n v="50.222283950617282"/>
    <x v="2"/>
    <s v="hardware"/>
  </r>
  <r>
    <x v="0"/>
    <s v="US"/>
    <s v="USD"/>
    <n v="1362863299"/>
    <d v="2013-03-09T21:08:19"/>
    <n v="1360271299"/>
    <x v="2016"/>
    <x v="4"/>
    <b v="1"/>
    <n v="479"/>
    <b v="1"/>
    <s v="technology/hardware"/>
    <n v="921.54219999999998"/>
    <n v="192.38876826722338"/>
    <x v="2"/>
    <s v="hardware"/>
  </r>
  <r>
    <x v="0"/>
    <s v="US"/>
    <s v="USD"/>
    <n v="1332561600"/>
    <d v="2012-03-24T04:00:00"/>
    <n v="1329873755"/>
    <x v="2017"/>
    <x v="5"/>
    <b v="1"/>
    <n v="426"/>
    <b v="1"/>
    <s v="technology/hardware"/>
    <n v="125.10239999999999"/>
    <n v="73.416901408450698"/>
    <x v="2"/>
    <s v="hardware"/>
  </r>
  <r>
    <x v="0"/>
    <s v="IE"/>
    <s v="EUR"/>
    <n v="1439455609"/>
    <d v="2015-08-13T08:46:49"/>
    <n v="1436863609"/>
    <x v="2018"/>
    <x v="0"/>
    <b v="1"/>
    <n v="450"/>
    <b v="1"/>
    <s v="technology/hardware"/>
    <n v="102.24343076923077"/>
    <n v="147.68495555555555"/>
    <x v="2"/>
    <s v="hardware"/>
  </r>
  <r>
    <x v="0"/>
    <s v="US"/>
    <s v="USD"/>
    <n v="1474563621"/>
    <d v="2016-09-22T17:00:21"/>
    <n v="1471971621"/>
    <x v="2019"/>
    <x v="2"/>
    <b v="1"/>
    <n v="1780"/>
    <b v="1"/>
    <s v="technology/hardware"/>
    <n v="484.90975000000003"/>
    <n v="108.96848314606741"/>
    <x v="2"/>
    <s v="hardware"/>
  </r>
  <r>
    <x v="0"/>
    <s v="US"/>
    <s v="USD"/>
    <n v="1400108640"/>
    <d v="2014-05-14T23:04:00"/>
    <n v="1396923624"/>
    <x v="2020"/>
    <x v="3"/>
    <b v="1"/>
    <n v="122"/>
    <b v="1"/>
    <s v="technology/hardware"/>
    <n v="192.33333333333334"/>
    <n v="23.647540983606557"/>
    <x v="2"/>
    <s v="hardware"/>
  </r>
  <r>
    <x v="0"/>
    <s v="US"/>
    <s v="USD"/>
    <n v="1411522897"/>
    <d v="2014-09-24T01:41:37"/>
    <n v="1407634897"/>
    <x v="2021"/>
    <x v="3"/>
    <b v="1"/>
    <n v="95"/>
    <b v="1"/>
    <s v="technology/hardware"/>
    <n v="281.10000000000002"/>
    <n v="147.94736842105263"/>
    <x v="2"/>
    <s v="hardware"/>
  </r>
  <r>
    <x v="0"/>
    <s v="US"/>
    <s v="USD"/>
    <n v="1465652372"/>
    <d v="2016-06-11T13:39:32"/>
    <n v="1463060372"/>
    <x v="2022"/>
    <x v="2"/>
    <b v="1"/>
    <n v="325"/>
    <b v="1"/>
    <s v="technology/hardware"/>
    <n v="125.13700000000001"/>
    <n v="385.03692307692307"/>
    <x v="2"/>
    <s v="hardware"/>
  </r>
  <r>
    <x v="0"/>
    <s v="US"/>
    <s v="USD"/>
    <n v="1434017153"/>
    <d v="2015-06-11T10:05:53"/>
    <n v="1431425153"/>
    <x v="2023"/>
    <x v="0"/>
    <b v="1"/>
    <n v="353"/>
    <b v="1"/>
    <s v="technology/hardware"/>
    <n v="161.459"/>
    <n v="457.39093484419266"/>
    <x v="2"/>
    <s v="hardware"/>
  </r>
  <r>
    <x v="0"/>
    <s v="US"/>
    <s v="USD"/>
    <n v="1344826800"/>
    <d v="2012-08-13T03:00:00"/>
    <n v="1341875544"/>
    <x v="2024"/>
    <x v="5"/>
    <b v="1"/>
    <n v="105"/>
    <b v="1"/>
    <s v="technology/hardware"/>
    <n v="585.35"/>
    <n v="222.99047619047619"/>
    <x v="2"/>
    <s v="hardware"/>
  </r>
  <r>
    <x v="0"/>
    <s v="DE"/>
    <s v="EUR"/>
    <n v="1433996746"/>
    <d v="2015-06-11T04:25:46"/>
    <n v="1431404746"/>
    <x v="2025"/>
    <x v="0"/>
    <b v="1"/>
    <n v="729"/>
    <b v="1"/>
    <s v="technology/hardware"/>
    <n v="201.14999999999998"/>
    <n v="220.74074074074073"/>
    <x v="2"/>
    <s v="hardware"/>
  </r>
  <r>
    <x v="0"/>
    <s v="US"/>
    <s v="USD"/>
    <n v="1398052740"/>
    <d v="2014-04-21T03:59:00"/>
    <n v="1394127585"/>
    <x v="2026"/>
    <x v="3"/>
    <b v="1"/>
    <n v="454"/>
    <b v="1"/>
    <s v="technology/hardware"/>
    <n v="133.48307999999997"/>
    <n v="73.503898678414089"/>
    <x v="2"/>
    <s v="hardware"/>
  </r>
  <r>
    <x v="0"/>
    <s v="US"/>
    <s v="USD"/>
    <n v="1427740319"/>
    <d v="2015-03-30T18:31:59"/>
    <n v="1423855919"/>
    <x v="2027"/>
    <x v="0"/>
    <b v="1"/>
    <n v="539"/>
    <b v="1"/>
    <s v="technology/hardware"/>
    <n v="120.24900000000001"/>
    <n v="223.09647495361781"/>
    <x v="2"/>
    <s v="hardware"/>
  </r>
  <r>
    <x v="0"/>
    <s v="US"/>
    <s v="USD"/>
    <n v="1268690100"/>
    <d v="2010-03-15T21:55:00"/>
    <n v="1265493806"/>
    <x v="2028"/>
    <x v="7"/>
    <b v="1"/>
    <n v="79"/>
    <b v="1"/>
    <s v="technology/hardware"/>
    <n v="126.16666666666667"/>
    <n v="47.911392405063289"/>
    <x v="2"/>
    <s v="hardware"/>
  </r>
  <r>
    <x v="0"/>
    <s v="US"/>
    <s v="USD"/>
    <n v="1409099481"/>
    <d v="2014-08-27T00:31:21"/>
    <n v="1406507481"/>
    <x v="2029"/>
    <x v="3"/>
    <b v="1"/>
    <n v="94"/>
    <b v="1"/>
    <s v="technology/hardware"/>
    <n v="361.2"/>
    <n v="96.063829787234042"/>
    <x v="2"/>
    <s v="hardware"/>
  </r>
  <r>
    <x v="0"/>
    <s v="GB"/>
    <s v="GBP"/>
    <n v="1354233296"/>
    <d v="2012-11-29T23:54:56"/>
    <n v="1351641296"/>
    <x v="2030"/>
    <x v="5"/>
    <b v="1"/>
    <n v="625"/>
    <b v="1"/>
    <s v="technology/hardware"/>
    <n v="226.239013671875"/>
    <n v="118.6144"/>
    <x v="2"/>
    <s v="hardware"/>
  </r>
  <r>
    <x v="0"/>
    <s v="NL"/>
    <s v="EUR"/>
    <n v="1420765200"/>
    <d v="2015-01-09T01:00:00"/>
    <n v="1417506853"/>
    <x v="2031"/>
    <x v="3"/>
    <b v="1"/>
    <n v="508"/>
    <b v="1"/>
    <s v="technology/hardware"/>
    <n v="120.35"/>
    <n v="118.45472440944881"/>
    <x v="2"/>
    <s v="hardware"/>
  </r>
  <r>
    <x v="0"/>
    <s v="US"/>
    <s v="USD"/>
    <n v="1481778000"/>
    <d v="2016-12-15T05:00:00"/>
    <n v="1479216874"/>
    <x v="2032"/>
    <x v="2"/>
    <b v="1"/>
    <n v="531"/>
    <b v="1"/>
    <s v="technology/hardware"/>
    <n v="304.18799999999999"/>
    <n v="143.21468926553672"/>
    <x v="2"/>
    <s v="hardware"/>
  </r>
  <r>
    <x v="0"/>
    <s v="US"/>
    <s v="USD"/>
    <n v="1398477518"/>
    <d v="2014-04-26T01:58:38"/>
    <n v="1395885518"/>
    <x v="2033"/>
    <x v="3"/>
    <b v="1"/>
    <n v="158"/>
    <b v="1"/>
    <s v="technology/hardware"/>
    <n v="178.67599999999999"/>
    <n v="282.71518987341773"/>
    <x v="2"/>
    <s v="hardware"/>
  </r>
  <r>
    <x v="0"/>
    <s v="US"/>
    <s v="USD"/>
    <n v="1430981880"/>
    <d v="2015-05-07T06:58:00"/>
    <n v="1426216033"/>
    <x v="2034"/>
    <x v="0"/>
    <b v="1"/>
    <n v="508"/>
    <b v="1"/>
    <s v="technology/hardware"/>
    <n v="386.81998717948721"/>
    <n v="593.93620078740162"/>
    <x v="2"/>
    <s v="hardware"/>
  </r>
  <r>
    <x v="0"/>
    <s v="US"/>
    <s v="USD"/>
    <n v="1450486800"/>
    <d v="2015-12-19T01:00:00"/>
    <n v="1446562807"/>
    <x v="2035"/>
    <x v="0"/>
    <b v="1"/>
    <n v="644"/>
    <b v="1"/>
    <s v="technology/hardware"/>
    <n v="211.03642500000004"/>
    <n v="262.15704968944101"/>
    <x v="2"/>
    <s v="hardware"/>
  </r>
  <r>
    <x v="0"/>
    <s v="US"/>
    <s v="USD"/>
    <n v="1399668319"/>
    <d v="2014-05-09T20:45:19"/>
    <n v="1397076319"/>
    <x v="2036"/>
    <x v="3"/>
    <b v="1"/>
    <n v="848"/>
    <b v="1"/>
    <s v="technology/hardware"/>
    <n v="131.66833333333335"/>
    <n v="46.580778301886795"/>
    <x v="2"/>
    <s v="hardware"/>
  </r>
  <r>
    <x v="0"/>
    <s v="US"/>
    <s v="USD"/>
    <n v="1388383353"/>
    <d v="2013-12-30T06:02:33"/>
    <n v="1383195753"/>
    <x v="2037"/>
    <x v="4"/>
    <b v="1"/>
    <n v="429"/>
    <b v="1"/>
    <s v="technology/hardware"/>
    <n v="300.47639999999996"/>
    <n v="70.041118881118877"/>
    <x v="2"/>
    <s v="hardware"/>
  </r>
  <r>
    <x v="0"/>
    <s v="GB"/>
    <s v="GBP"/>
    <n v="1372701600"/>
    <d v="2013-07-01T18:00:00"/>
    <n v="1369895421"/>
    <x v="2038"/>
    <x v="4"/>
    <b v="1"/>
    <n v="204"/>
    <b v="1"/>
    <s v="technology/hardware"/>
    <n v="420.51249999999999"/>
    <n v="164.90686274509804"/>
    <x v="2"/>
    <s v="hardware"/>
  </r>
  <r>
    <x v="0"/>
    <s v="US"/>
    <s v="USD"/>
    <n v="1480568340"/>
    <d v="2016-12-01T04:59:00"/>
    <n v="1477996325"/>
    <x v="2039"/>
    <x v="2"/>
    <b v="1"/>
    <n v="379"/>
    <b v="1"/>
    <s v="technology/hardware"/>
    <n v="136.21680000000001"/>
    <n v="449.26385224274406"/>
    <x v="2"/>
    <s v="hardware"/>
  </r>
  <r>
    <x v="0"/>
    <s v="US"/>
    <s v="USD"/>
    <n v="1384557303"/>
    <d v="2013-11-15T23:15:03"/>
    <n v="1383257703"/>
    <x v="2040"/>
    <x v="4"/>
    <b v="1"/>
    <n v="271"/>
    <b v="1"/>
    <s v="technology/hardware"/>
    <n v="248.17133333333334"/>
    <n v="27.472841328413285"/>
    <x v="2"/>
    <s v="hardware"/>
  </r>
  <r>
    <x v="0"/>
    <s v="US"/>
    <s v="USD"/>
    <n v="1478785027"/>
    <d v="2016-11-10T13:37:07"/>
    <n v="1476189427"/>
    <x v="2041"/>
    <x v="2"/>
    <b v="0"/>
    <n v="120"/>
    <b v="1"/>
    <s v="technology/hardware"/>
    <n v="181.86315789473684"/>
    <n v="143.97499999999999"/>
    <x v="2"/>
    <s v="hardware"/>
  </r>
  <r>
    <x v="0"/>
    <s v="US"/>
    <s v="USD"/>
    <n v="1453481974"/>
    <d v="2016-01-22T16:59:34"/>
    <n v="1448297974"/>
    <x v="2042"/>
    <x v="0"/>
    <b v="0"/>
    <n v="140"/>
    <b v="1"/>
    <s v="technology/hardware"/>
    <n v="123.53"/>
    <n v="88.23571428571428"/>
    <x v="2"/>
    <s v="hardware"/>
  </r>
  <r>
    <x v="0"/>
    <s v="US"/>
    <s v="USD"/>
    <n v="1481432340"/>
    <d v="2016-12-11T04:59:00"/>
    <n v="1476764077"/>
    <x v="2043"/>
    <x v="2"/>
    <b v="0"/>
    <n v="193"/>
    <b v="1"/>
    <s v="technology/hardware"/>
    <n v="506.20938628158842"/>
    <n v="36.326424870466319"/>
    <x v="2"/>
    <s v="hardware"/>
  </r>
  <r>
    <x v="0"/>
    <s v="US"/>
    <s v="USD"/>
    <n v="1434212714"/>
    <d v="2015-06-13T16:25:14"/>
    <n v="1431620714"/>
    <x v="2044"/>
    <x v="0"/>
    <b v="0"/>
    <n v="180"/>
    <b v="1"/>
    <s v="technology/hardware"/>
    <n v="108.21333333333334"/>
    <n v="90.177777777777777"/>
    <x v="2"/>
    <s v="hardware"/>
  </r>
  <r>
    <x v="0"/>
    <s v="US"/>
    <s v="USD"/>
    <n v="1341799647"/>
    <d v="2012-07-09T02:07:27"/>
    <n v="1339207647"/>
    <x v="2045"/>
    <x v="5"/>
    <b v="0"/>
    <n v="263"/>
    <b v="1"/>
    <s v="technology/hardware"/>
    <n v="819.18387755102037"/>
    <n v="152.62361216730039"/>
    <x v="2"/>
    <s v="hardware"/>
  </r>
  <r>
    <x v="0"/>
    <s v="US"/>
    <s v="USD"/>
    <n v="1369282044"/>
    <d v="2013-05-23T04:07:24"/>
    <n v="1366690044"/>
    <x v="2046"/>
    <x v="4"/>
    <b v="0"/>
    <n v="217"/>
    <b v="1"/>
    <s v="technology/hardware"/>
    <n v="121.10000000000001"/>
    <n v="55.806451612903224"/>
    <x v="2"/>
    <s v="hardware"/>
  </r>
  <r>
    <x v="0"/>
    <s v="AU"/>
    <s v="AUD"/>
    <n v="1429228800"/>
    <d v="2015-04-17T00:00:00"/>
    <n v="1426714870"/>
    <x v="2047"/>
    <x v="0"/>
    <b v="0"/>
    <n v="443"/>
    <b v="1"/>
    <s v="technology/hardware"/>
    <n v="102.99897959183673"/>
    <n v="227.85327313769753"/>
    <x v="2"/>
    <s v="hardware"/>
  </r>
  <r>
    <x v="0"/>
    <s v="US"/>
    <s v="USD"/>
    <n v="1369323491"/>
    <d v="2013-05-23T15:38:11"/>
    <n v="1366731491"/>
    <x v="2048"/>
    <x v="4"/>
    <b v="0"/>
    <n v="1373"/>
    <b v="1"/>
    <s v="technology/hardware"/>
    <n v="148.33229411764705"/>
    <n v="91.82989803350327"/>
    <x v="2"/>
    <s v="hardware"/>
  </r>
  <r>
    <x v="0"/>
    <s v="GB"/>
    <s v="GBP"/>
    <n v="1386025140"/>
    <d v="2013-12-02T22:59:00"/>
    <n v="1382963963"/>
    <x v="2049"/>
    <x v="4"/>
    <b v="0"/>
    <n v="742"/>
    <b v="1"/>
    <s v="technology/hardware"/>
    <n v="120.19070000000001"/>
    <n v="80.991037735849048"/>
    <x v="2"/>
    <s v="hardware"/>
  </r>
  <r>
    <x v="0"/>
    <s v="US"/>
    <s v="USD"/>
    <n v="1433036578"/>
    <d v="2015-05-31T01:42:58"/>
    <n v="1429580578"/>
    <x v="2050"/>
    <x v="0"/>
    <b v="0"/>
    <n v="170"/>
    <b v="1"/>
    <s v="technology/hardware"/>
    <n v="473.27000000000004"/>
    <n v="278.39411764705881"/>
    <x v="2"/>
    <s v="hardware"/>
  </r>
  <r>
    <x v="0"/>
    <s v="US"/>
    <s v="USD"/>
    <n v="1388017937"/>
    <d v="2013-12-26T00:32:17"/>
    <n v="1385425937"/>
    <x v="2051"/>
    <x v="4"/>
    <b v="0"/>
    <n v="242"/>
    <b v="1"/>
    <s v="technology/hardware"/>
    <n v="130.36250000000001"/>
    <n v="43.095041322314053"/>
    <x v="2"/>
    <s v="hardware"/>
  </r>
  <r>
    <x v="0"/>
    <s v="US"/>
    <s v="USD"/>
    <n v="1455933653"/>
    <d v="2016-02-20T02:00:53"/>
    <n v="1452045653"/>
    <x v="2052"/>
    <x v="2"/>
    <b v="0"/>
    <n v="541"/>
    <b v="1"/>
    <s v="technology/hardware"/>
    <n v="353.048"/>
    <n v="326.29205175600737"/>
    <x v="2"/>
    <s v="hardware"/>
  </r>
  <r>
    <x v="0"/>
    <s v="US"/>
    <s v="USD"/>
    <n v="1448466551"/>
    <d v="2015-11-25T15:49:11"/>
    <n v="1445870951"/>
    <x v="2053"/>
    <x v="0"/>
    <b v="0"/>
    <n v="121"/>
    <b v="1"/>
    <s v="technology/hardware"/>
    <n v="101.02"/>
    <n v="41.743801652892564"/>
    <x v="2"/>
    <s v="hardware"/>
  </r>
  <r>
    <x v="0"/>
    <s v="GB"/>
    <s v="GBP"/>
    <n v="1399033810"/>
    <d v="2014-05-02T12:30:10"/>
    <n v="1396441810"/>
    <x v="2054"/>
    <x v="3"/>
    <b v="0"/>
    <n v="621"/>
    <b v="1"/>
    <s v="technology/hardware"/>
    <n v="113.59142857142857"/>
    <n v="64.020933977455712"/>
    <x v="2"/>
    <s v="hardware"/>
  </r>
  <r>
    <x v="0"/>
    <s v="US"/>
    <s v="USD"/>
    <n v="1417579200"/>
    <d v="2014-12-03T04:00:00"/>
    <n v="1415031043"/>
    <x v="2055"/>
    <x v="3"/>
    <b v="0"/>
    <n v="101"/>
    <b v="1"/>
    <s v="technology/hardware"/>
    <n v="167.41666666666666"/>
    <n v="99.455445544554451"/>
    <x v="2"/>
    <s v="hardware"/>
  </r>
  <r>
    <x v="0"/>
    <s v="US"/>
    <s v="USD"/>
    <n v="1366222542"/>
    <d v="2013-04-17T18:15:42"/>
    <n v="1363630542"/>
    <x v="2056"/>
    <x v="4"/>
    <b v="0"/>
    <n v="554"/>
    <b v="1"/>
    <s v="technology/hardware"/>
    <n v="153.452"/>
    <n v="138.49458483754512"/>
    <x v="2"/>
    <s v="hardware"/>
  </r>
  <r>
    <x v="0"/>
    <s v="GB"/>
    <s v="GBP"/>
    <n v="1456487532"/>
    <d v="2016-02-26T11:52:12"/>
    <n v="1453895532"/>
    <x v="2057"/>
    <x v="2"/>
    <b v="0"/>
    <n v="666"/>
    <b v="1"/>
    <s v="technology/hardware"/>
    <n v="202.23220000000001"/>
    <n v="45.547792792792798"/>
    <x v="2"/>
    <s v="hardware"/>
  </r>
  <r>
    <x v="0"/>
    <s v="GB"/>
    <s v="GBP"/>
    <n v="1425326400"/>
    <d v="2015-03-02T20:00:00"/>
    <n v="1421916830"/>
    <x v="2058"/>
    <x v="0"/>
    <b v="0"/>
    <n v="410"/>
    <b v="1"/>
    <s v="technology/hardware"/>
    <n v="168.28125"/>
    <n v="10.507317073170732"/>
    <x v="2"/>
    <s v="hardware"/>
  </r>
  <r>
    <x v="0"/>
    <s v="US"/>
    <s v="USD"/>
    <n v="1454277540"/>
    <d v="2016-01-31T21:59:00"/>
    <n v="1450880854"/>
    <x v="2059"/>
    <x v="0"/>
    <b v="0"/>
    <n v="375"/>
    <b v="1"/>
    <s v="technology/hardware"/>
    <n v="143.45666666666668"/>
    <n v="114.76533333333333"/>
    <x v="2"/>
    <s v="hardware"/>
  </r>
  <r>
    <x v="0"/>
    <s v="US"/>
    <s v="USD"/>
    <n v="1406129150"/>
    <d v="2014-07-23T15:25:50"/>
    <n v="1400945150"/>
    <x v="2060"/>
    <x v="3"/>
    <b v="0"/>
    <n v="1364"/>
    <b v="1"/>
    <s v="technology/hardware"/>
    <n v="196.4"/>
    <n v="35.997067448680355"/>
    <x v="2"/>
    <s v="hardware"/>
  </r>
  <r>
    <x v="0"/>
    <s v="US"/>
    <s v="USD"/>
    <n v="1483208454"/>
    <d v="2016-12-31T18:20:54"/>
    <n v="1480616454"/>
    <x v="2061"/>
    <x v="2"/>
    <b v="0"/>
    <n v="35"/>
    <b v="1"/>
    <s v="technology/hardware"/>
    <n v="107.91999999999999"/>
    <n v="154.17142857142858"/>
    <x v="2"/>
    <s v="hardware"/>
  </r>
  <r>
    <x v="0"/>
    <s v="DK"/>
    <s v="DKK"/>
    <n v="1458807098"/>
    <d v="2016-03-24T08:11:38"/>
    <n v="1456218698"/>
    <x v="2062"/>
    <x v="2"/>
    <b v="0"/>
    <n v="203"/>
    <b v="1"/>
    <s v="technology/hardware"/>
    <n v="114.97699999999999"/>
    <n v="566.38916256157631"/>
    <x v="2"/>
    <s v="hardware"/>
  </r>
  <r>
    <x v="0"/>
    <s v="DE"/>
    <s v="EUR"/>
    <n v="1463333701"/>
    <d v="2016-05-15T17:35:01"/>
    <n v="1460482501"/>
    <x v="2063"/>
    <x v="2"/>
    <b v="0"/>
    <n v="49"/>
    <b v="1"/>
    <s v="technology/hardware"/>
    <n v="148.04999999999998"/>
    <n v="120.85714285714286"/>
    <x v="2"/>
    <s v="hardware"/>
  </r>
  <r>
    <x v="0"/>
    <s v="US"/>
    <s v="USD"/>
    <n v="1370001600"/>
    <d v="2013-05-31T12:00:00"/>
    <n v="1366879523"/>
    <x v="2064"/>
    <x v="4"/>
    <b v="0"/>
    <n v="5812"/>
    <b v="1"/>
    <s v="technology/hardware"/>
    <n v="191.16676082790633"/>
    <n v="86.163845492085343"/>
    <x v="2"/>
    <s v="hardware"/>
  </r>
  <r>
    <x v="0"/>
    <s v="GB"/>
    <s v="GBP"/>
    <n v="1387958429"/>
    <d v="2013-12-25T08:00:29"/>
    <n v="1385366429"/>
    <x v="2065"/>
    <x v="4"/>
    <b v="0"/>
    <n v="1556"/>
    <b v="1"/>
    <s v="technology/hardware"/>
    <n v="199.215125"/>
    <n v="51.212114395886893"/>
    <x v="2"/>
    <s v="hardware"/>
  </r>
  <r>
    <x v="0"/>
    <s v="US"/>
    <s v="USD"/>
    <n v="1408818683"/>
    <d v="2014-08-23T18:31:23"/>
    <n v="1406226683"/>
    <x v="2066"/>
    <x v="3"/>
    <b v="0"/>
    <n v="65"/>
    <b v="1"/>
    <s v="technology/hardware"/>
    <n v="218.6"/>
    <n v="67.261538461538464"/>
    <x v="2"/>
    <s v="hardware"/>
  </r>
  <r>
    <x v="0"/>
    <s v="GB"/>
    <s v="GBP"/>
    <n v="1432499376"/>
    <d v="2015-05-24T20:29:36"/>
    <n v="1429648176"/>
    <x v="2067"/>
    <x v="0"/>
    <b v="0"/>
    <n v="10"/>
    <b v="1"/>
    <s v="technology/hardware"/>
    <n v="126.86868686868686"/>
    <n v="62.8"/>
    <x v="2"/>
    <s v="hardware"/>
  </r>
  <r>
    <x v="0"/>
    <s v="US"/>
    <s v="USD"/>
    <n v="1476994315"/>
    <d v="2016-10-20T20:11:55"/>
    <n v="1474402315"/>
    <x v="2068"/>
    <x v="2"/>
    <b v="0"/>
    <n v="76"/>
    <b v="1"/>
    <s v="technology/hardware"/>
    <n v="105.22388000000001"/>
    <n v="346.13118421052633"/>
    <x v="2"/>
    <s v="hardware"/>
  </r>
  <r>
    <x v="0"/>
    <s v="US"/>
    <s v="USD"/>
    <n v="1451776791"/>
    <d v="2016-01-02T23:19:51"/>
    <n v="1449098391"/>
    <x v="2069"/>
    <x v="0"/>
    <b v="0"/>
    <n v="263"/>
    <b v="1"/>
    <s v="technology/hardware"/>
    <n v="128.40666000000002"/>
    <n v="244.11912547528519"/>
    <x v="2"/>
    <s v="hardware"/>
  </r>
  <r>
    <x v="0"/>
    <s v="DE"/>
    <s v="EUR"/>
    <n v="1467128723"/>
    <d v="2016-06-28T15:45:23"/>
    <n v="1464536723"/>
    <x v="2070"/>
    <x v="2"/>
    <b v="0"/>
    <n v="1530"/>
    <b v="1"/>
    <s v="technology/hardware"/>
    <n v="317.3272"/>
    <n v="259.25424836601309"/>
    <x v="2"/>
    <s v="hardware"/>
  </r>
  <r>
    <x v="0"/>
    <s v="US"/>
    <s v="USD"/>
    <n v="1475390484"/>
    <d v="2016-10-02T06:41:24"/>
    <n v="1471502484"/>
    <x v="2071"/>
    <x v="2"/>
    <b v="0"/>
    <n v="278"/>
    <b v="1"/>
    <s v="technology/hardware"/>
    <n v="280.73"/>
    <n v="201.96402877697841"/>
    <x v="2"/>
    <s v="hardware"/>
  </r>
  <r>
    <x v="0"/>
    <s v="US"/>
    <s v="USD"/>
    <n v="1462629432"/>
    <d v="2016-05-07T13:57:12"/>
    <n v="1460037432"/>
    <x v="2072"/>
    <x v="2"/>
    <b v="0"/>
    <n v="350"/>
    <b v="1"/>
    <s v="technology/hardware"/>
    <n v="110.73146853146854"/>
    <n v="226.20857142857142"/>
    <x v="2"/>
    <s v="hardware"/>
  </r>
  <r>
    <x v="0"/>
    <s v="US"/>
    <s v="USD"/>
    <n v="1431100918"/>
    <d v="2015-05-08T16:01:58"/>
    <n v="1427212918"/>
    <x v="2073"/>
    <x v="0"/>
    <b v="0"/>
    <n v="470"/>
    <b v="1"/>
    <s v="technology/hardware"/>
    <n v="152.60429999999999"/>
    <n v="324.69"/>
    <x v="2"/>
    <s v="hardware"/>
  </r>
  <r>
    <x v="0"/>
    <s v="US"/>
    <s v="USD"/>
    <n v="1462564182"/>
    <d v="2016-05-06T19:49:42"/>
    <n v="1459972182"/>
    <x v="2074"/>
    <x v="2"/>
    <b v="0"/>
    <n v="3"/>
    <b v="1"/>
    <s v="technology/hardware"/>
    <n v="102.49999999999999"/>
    <n v="205"/>
    <x v="2"/>
    <s v="hardware"/>
  </r>
  <r>
    <x v="0"/>
    <s v="US"/>
    <s v="USD"/>
    <n v="1374769288"/>
    <d v="2013-07-25T16:21:28"/>
    <n v="1372177288"/>
    <x v="2075"/>
    <x v="4"/>
    <b v="0"/>
    <n v="8200"/>
    <b v="1"/>
    <s v="technology/hardware"/>
    <n v="1678.3738373837384"/>
    <n v="20.465926829268295"/>
    <x v="2"/>
    <s v="hardware"/>
  </r>
  <r>
    <x v="0"/>
    <s v="GB"/>
    <s v="GBP"/>
    <n v="1406149689"/>
    <d v="2014-07-23T21:08:09"/>
    <n v="1402693689"/>
    <x v="2076"/>
    <x v="3"/>
    <b v="0"/>
    <n v="8359"/>
    <b v="1"/>
    <s v="technology/hardware"/>
    <n v="543.349156424581"/>
    <n v="116.35303146309367"/>
    <x v="2"/>
    <s v="hardware"/>
  </r>
  <r>
    <x v="0"/>
    <s v="US"/>
    <s v="USD"/>
    <n v="1433538000"/>
    <d v="2015-06-05T21:00:00"/>
    <n v="1428541276"/>
    <x v="2077"/>
    <x v="0"/>
    <b v="0"/>
    <n v="188"/>
    <b v="1"/>
    <s v="technology/hardware"/>
    <n v="115.50800000000001"/>
    <n v="307.20212765957444"/>
    <x v="2"/>
    <s v="hardware"/>
  </r>
  <r>
    <x v="0"/>
    <s v="ES"/>
    <s v="EUR"/>
    <n v="1482085857"/>
    <d v="2016-12-18T18:30:57"/>
    <n v="1479493857"/>
    <x v="2078"/>
    <x v="2"/>
    <b v="0"/>
    <n v="48"/>
    <b v="1"/>
    <s v="technology/hardware"/>
    <n v="131.20499999999998"/>
    <n v="546.6875"/>
    <x v="2"/>
    <s v="hardware"/>
  </r>
  <r>
    <x v="0"/>
    <s v="GB"/>
    <s v="GBP"/>
    <n v="1435258800"/>
    <d v="2015-06-25T19:00:00"/>
    <n v="1432659793"/>
    <x v="2079"/>
    <x v="0"/>
    <b v="0"/>
    <n v="607"/>
    <b v="1"/>
    <s v="technology/hardware"/>
    <n v="288.17"/>
    <n v="47.474464579901152"/>
    <x v="2"/>
    <s v="hardware"/>
  </r>
  <r>
    <x v="0"/>
    <s v="US"/>
    <s v="USD"/>
    <n v="1447286300"/>
    <d v="2015-11-11T23:58:20"/>
    <n v="1444690700"/>
    <x v="2080"/>
    <x v="0"/>
    <b v="0"/>
    <n v="50"/>
    <b v="1"/>
    <s v="technology/hardware"/>
    <n v="507.8"/>
    <n v="101.56"/>
    <x v="2"/>
    <s v="hardware"/>
  </r>
  <r>
    <x v="0"/>
    <s v="US"/>
    <s v="USD"/>
    <n v="1337144340"/>
    <d v="2012-05-16T04:59:00"/>
    <n v="1333597555"/>
    <x v="2081"/>
    <x v="5"/>
    <b v="0"/>
    <n v="55"/>
    <b v="1"/>
    <s v="music/indie rock"/>
    <n v="114.57142857142857"/>
    <n v="72.909090909090907"/>
    <x v="4"/>
    <s v="indie rock"/>
  </r>
  <r>
    <x v="0"/>
    <s v="US"/>
    <s v="USD"/>
    <n v="1322106796"/>
    <d v="2011-11-24T03:53:16"/>
    <n v="1316919196"/>
    <x v="2082"/>
    <x v="6"/>
    <b v="0"/>
    <n v="38"/>
    <b v="1"/>
    <s v="music/indie rock"/>
    <n v="110.73333333333333"/>
    <n v="43.710526315789473"/>
    <x v="4"/>
    <s v="indie rock"/>
  </r>
  <r>
    <x v="0"/>
    <s v="US"/>
    <s v="USD"/>
    <n v="1338830395"/>
    <d v="2012-06-04T17:19:55"/>
    <n v="1336238395"/>
    <x v="2083"/>
    <x v="5"/>
    <b v="0"/>
    <n v="25"/>
    <b v="1"/>
    <s v="music/indie rock"/>
    <n v="113.33333333333333"/>
    <n v="34"/>
    <x v="4"/>
    <s v="indie rock"/>
  </r>
  <r>
    <x v="0"/>
    <s v="US"/>
    <s v="USD"/>
    <n v="1399186740"/>
    <d v="2014-05-04T06:59:00"/>
    <n v="1396468782"/>
    <x v="2084"/>
    <x v="3"/>
    <b v="0"/>
    <n v="46"/>
    <b v="1"/>
    <s v="music/indie rock"/>
    <n v="108.33333333333333"/>
    <n v="70.652173913043484"/>
    <x v="4"/>
    <s v="indie rock"/>
  </r>
  <r>
    <x v="0"/>
    <s v="US"/>
    <s v="USD"/>
    <n v="1342382587"/>
    <d v="2012-07-15T20:03:07"/>
    <n v="1339790587"/>
    <x v="2085"/>
    <x v="5"/>
    <b v="0"/>
    <n v="83"/>
    <b v="1"/>
    <s v="music/indie rock"/>
    <n v="123.53333333333335"/>
    <n v="89.301204819277103"/>
    <x v="4"/>
    <s v="indie rock"/>
  </r>
  <r>
    <x v="0"/>
    <s v="US"/>
    <s v="USD"/>
    <n v="1323838740"/>
    <d v="2011-12-14T04:59:00"/>
    <n v="1321200332"/>
    <x v="2086"/>
    <x v="6"/>
    <b v="0"/>
    <n v="35"/>
    <b v="1"/>
    <s v="music/indie rock"/>
    <n v="100.69999999999999"/>
    <n v="115.08571428571429"/>
    <x v="4"/>
    <s v="indie rock"/>
  </r>
  <r>
    <x v="0"/>
    <s v="US"/>
    <s v="USD"/>
    <n v="1315457658"/>
    <d v="2011-09-08T04:54:18"/>
    <n v="1312865658"/>
    <x v="2087"/>
    <x v="6"/>
    <b v="0"/>
    <n v="25"/>
    <b v="1"/>
    <s v="music/indie rock"/>
    <n v="103.53333333333335"/>
    <n v="62.12"/>
    <x v="4"/>
    <s v="indie rock"/>
  </r>
  <r>
    <x v="0"/>
    <s v="US"/>
    <s v="USD"/>
    <n v="1284177540"/>
    <d v="2010-09-11T03:59:00"/>
    <n v="1281028152"/>
    <x v="2088"/>
    <x v="7"/>
    <b v="0"/>
    <n v="75"/>
    <b v="1"/>
    <s v="music/indie rock"/>
    <n v="115.51066666666668"/>
    <n v="46.204266666666669"/>
    <x v="4"/>
    <s v="indie rock"/>
  </r>
  <r>
    <x v="0"/>
    <s v="US"/>
    <s v="USD"/>
    <n v="1375408194"/>
    <d v="2013-08-02T01:49:54"/>
    <n v="1372384194"/>
    <x v="2089"/>
    <x v="4"/>
    <b v="0"/>
    <n v="62"/>
    <b v="1"/>
    <s v="music/indie rock"/>
    <n v="120.4004"/>
    <n v="48.54854838709678"/>
    <x v="4"/>
    <s v="indie rock"/>
  </r>
  <r>
    <x v="0"/>
    <s v="US"/>
    <s v="USD"/>
    <n v="1361696955"/>
    <d v="2013-02-24T09:09:15"/>
    <n v="1359104955"/>
    <x v="2090"/>
    <x v="4"/>
    <b v="0"/>
    <n v="160"/>
    <b v="1"/>
    <s v="music/indie rock"/>
    <n v="115.040375"/>
    <n v="57.520187499999999"/>
    <x v="4"/>
    <s v="indie rock"/>
  </r>
  <r>
    <x v="0"/>
    <s v="US"/>
    <s v="USD"/>
    <n v="1299009600"/>
    <d v="2011-03-01T20:00:00"/>
    <n v="1294818278"/>
    <x v="2091"/>
    <x v="6"/>
    <b v="0"/>
    <n v="246"/>
    <b v="1"/>
    <s v="music/indie rock"/>
    <n v="120.46777777777777"/>
    <n v="88.147154471544724"/>
    <x v="4"/>
    <s v="indie rock"/>
  </r>
  <r>
    <x v="0"/>
    <s v="US"/>
    <s v="USD"/>
    <n v="1318006732"/>
    <d v="2011-10-07T16:58:52"/>
    <n v="1312822732"/>
    <x v="2092"/>
    <x v="6"/>
    <b v="0"/>
    <n v="55"/>
    <b v="1"/>
    <s v="music/indie rock"/>
    <n v="101.28333333333333"/>
    <n v="110.49090909090908"/>
    <x v="4"/>
    <s v="indie rock"/>
  </r>
  <r>
    <x v="0"/>
    <s v="US"/>
    <s v="USD"/>
    <n v="1356211832"/>
    <d v="2012-12-22T21:30:32"/>
    <n v="1351024232"/>
    <x v="2093"/>
    <x v="5"/>
    <b v="0"/>
    <n v="23"/>
    <b v="1"/>
    <s v="music/indie rock"/>
    <n v="102.46666666666667"/>
    <n v="66.826086956521735"/>
    <x v="4"/>
    <s v="indie rock"/>
  </r>
  <r>
    <x v="0"/>
    <s v="US"/>
    <s v="USD"/>
    <n v="1330916400"/>
    <d v="2012-03-05T03:00:00"/>
    <n v="1327969730"/>
    <x v="2094"/>
    <x v="5"/>
    <b v="0"/>
    <n v="72"/>
    <b v="1"/>
    <s v="music/indie rock"/>
    <n v="120.54285714285714"/>
    <n v="58.597222222222221"/>
    <x v="4"/>
    <s v="indie rock"/>
  </r>
  <r>
    <x v="0"/>
    <s v="US"/>
    <s v="USD"/>
    <n v="1317576973"/>
    <d v="2011-10-02T17:36:13"/>
    <n v="1312392973"/>
    <x v="2095"/>
    <x v="6"/>
    <b v="0"/>
    <n v="22"/>
    <b v="1"/>
    <s v="music/indie rock"/>
    <n v="100"/>
    <n v="113.63636363636364"/>
    <x v="4"/>
    <s v="indie rock"/>
  </r>
  <r>
    <x v="0"/>
    <s v="US"/>
    <s v="USD"/>
    <n v="1351223940"/>
    <d v="2012-10-26T03:59:00"/>
    <n v="1349892735"/>
    <x v="2096"/>
    <x v="5"/>
    <b v="0"/>
    <n v="14"/>
    <b v="1"/>
    <s v="music/indie rock"/>
    <n v="101.66666666666666"/>
    <n v="43.571428571428569"/>
    <x v="4"/>
    <s v="indie rock"/>
  </r>
  <r>
    <x v="0"/>
    <s v="US"/>
    <s v="USD"/>
    <n v="1322751735"/>
    <d v="2011-12-01T15:02:15"/>
    <n v="1317564135"/>
    <x v="2097"/>
    <x v="6"/>
    <b v="0"/>
    <n v="38"/>
    <b v="1"/>
    <s v="music/indie rock"/>
    <n v="100"/>
    <n v="78.94736842105263"/>
    <x v="4"/>
    <s v="indie rock"/>
  </r>
  <r>
    <x v="0"/>
    <s v="US"/>
    <s v="USD"/>
    <n v="1331174635"/>
    <d v="2012-03-08T02:43:55"/>
    <n v="1328582635"/>
    <x v="2098"/>
    <x v="5"/>
    <b v="0"/>
    <n v="32"/>
    <b v="1"/>
    <s v="music/indie rock"/>
    <n v="100.33333333333334"/>
    <n v="188.125"/>
    <x v="4"/>
    <s v="indie rock"/>
  </r>
  <r>
    <x v="0"/>
    <s v="US"/>
    <s v="USD"/>
    <n v="1435808400"/>
    <d v="2015-07-02T03:40:00"/>
    <n v="1434650084"/>
    <x v="2099"/>
    <x v="0"/>
    <b v="0"/>
    <n v="63"/>
    <b v="1"/>
    <s v="music/indie rock"/>
    <n v="132.36666666666667"/>
    <n v="63.031746031746032"/>
    <x v="4"/>
    <s v="indie rock"/>
  </r>
  <r>
    <x v="0"/>
    <s v="US"/>
    <s v="USD"/>
    <n v="1341028740"/>
    <d v="2012-06-30T03:59:00"/>
    <n v="1339704141"/>
    <x v="2100"/>
    <x v="5"/>
    <b v="0"/>
    <n v="27"/>
    <b v="1"/>
    <s v="music/indie rock"/>
    <n v="136.66666666666666"/>
    <n v="30.37037037037037"/>
    <x v="4"/>
    <s v="indie rock"/>
  </r>
  <r>
    <x v="0"/>
    <s v="US"/>
    <s v="USD"/>
    <n v="1329104114"/>
    <d v="2012-02-13T03:35:14"/>
    <n v="1323920114"/>
    <x v="2101"/>
    <x v="6"/>
    <b v="0"/>
    <n v="44"/>
    <b v="1"/>
    <s v="music/indie rock"/>
    <n v="113.25"/>
    <n v="51.477272727272727"/>
    <x v="4"/>
    <s v="indie rock"/>
  </r>
  <r>
    <x v="0"/>
    <s v="US"/>
    <s v="USD"/>
    <n v="1304628648"/>
    <d v="2011-05-05T20:50:48"/>
    <n v="1302036648"/>
    <x v="2102"/>
    <x v="6"/>
    <b v="0"/>
    <n v="38"/>
    <b v="1"/>
    <s v="music/indie rock"/>
    <n v="136"/>
    <n v="35.789473684210527"/>
    <x v="4"/>
    <s v="indie rock"/>
  </r>
  <r>
    <x v="0"/>
    <s v="US"/>
    <s v="USD"/>
    <n v="1352488027"/>
    <d v="2012-11-09T19:07:07"/>
    <n v="1349892427"/>
    <x v="2103"/>
    <x v="5"/>
    <b v="0"/>
    <n v="115"/>
    <b v="1"/>
    <s v="music/indie rock"/>
    <n v="146.12318374694613"/>
    <n v="98.817391304347822"/>
    <x v="4"/>
    <s v="indie rock"/>
  </r>
  <r>
    <x v="0"/>
    <s v="US"/>
    <s v="USD"/>
    <n v="1369958400"/>
    <d v="2013-05-31T00:00:00"/>
    <n v="1367286434"/>
    <x v="2104"/>
    <x v="4"/>
    <b v="0"/>
    <n v="37"/>
    <b v="1"/>
    <s v="music/indie rock"/>
    <n v="129.5"/>
    <n v="28"/>
    <x v="4"/>
    <s v="indie rock"/>
  </r>
  <r>
    <x v="0"/>
    <s v="US"/>
    <s v="USD"/>
    <n v="1416542400"/>
    <d v="2014-11-21T04:00:00"/>
    <n v="1415472953"/>
    <x v="2105"/>
    <x v="3"/>
    <b v="0"/>
    <n v="99"/>
    <b v="1"/>
    <s v="music/indie rock"/>
    <n v="254"/>
    <n v="51.313131313131315"/>
    <x v="4"/>
    <s v="indie rock"/>
  </r>
  <r>
    <x v="0"/>
    <s v="US"/>
    <s v="USD"/>
    <n v="1359176974"/>
    <d v="2013-01-26T05:09:34"/>
    <n v="1356584974"/>
    <x v="2106"/>
    <x v="5"/>
    <b v="0"/>
    <n v="44"/>
    <b v="1"/>
    <s v="music/indie rock"/>
    <n v="107.04545454545456"/>
    <n v="53.522727272727273"/>
    <x v="4"/>
    <s v="indie rock"/>
  </r>
  <r>
    <x v="0"/>
    <s v="US"/>
    <s v="USD"/>
    <n v="1415815393"/>
    <d v="2014-11-12T18:03:13"/>
    <n v="1413997393"/>
    <x v="2107"/>
    <x v="3"/>
    <b v="0"/>
    <n v="58"/>
    <b v="1"/>
    <s v="music/indie rock"/>
    <n v="107.73299999999999"/>
    <n v="37.149310344827583"/>
    <x v="4"/>
    <s v="indie rock"/>
  </r>
  <r>
    <x v="0"/>
    <s v="US"/>
    <s v="USD"/>
    <n v="1347249300"/>
    <d v="2012-09-10T03:55:00"/>
    <n v="1344917580"/>
    <x v="2108"/>
    <x v="5"/>
    <b v="0"/>
    <n v="191"/>
    <b v="1"/>
    <s v="music/indie rock"/>
    <n v="107.31250000000001"/>
    <n v="89.895287958115176"/>
    <x v="4"/>
    <s v="indie rock"/>
  </r>
  <r>
    <x v="0"/>
    <s v="US"/>
    <s v="USD"/>
    <n v="1436115617"/>
    <d v="2015-07-05T17:00:17"/>
    <n v="1433523617"/>
    <x v="2109"/>
    <x v="0"/>
    <b v="0"/>
    <n v="40"/>
    <b v="1"/>
    <s v="music/indie rock"/>
    <n v="106.52500000000001"/>
    <n v="106.52500000000001"/>
    <x v="4"/>
    <s v="indie rock"/>
  </r>
  <r>
    <x v="0"/>
    <s v="US"/>
    <s v="USD"/>
    <n v="1401253140"/>
    <d v="2014-05-28T04:59:00"/>
    <n v="1398873969"/>
    <x v="2110"/>
    <x v="3"/>
    <b v="0"/>
    <n v="38"/>
    <b v="1"/>
    <s v="music/indie rock"/>
    <n v="100.35000000000001"/>
    <n v="52.815789473684212"/>
    <x v="4"/>
    <s v="indie rock"/>
  </r>
  <r>
    <x v="0"/>
    <s v="US"/>
    <s v="USD"/>
    <n v="1313370000"/>
    <d v="2011-08-15T01:00:00"/>
    <n v="1307594625"/>
    <x v="2111"/>
    <x v="6"/>
    <b v="0"/>
    <n v="39"/>
    <b v="1"/>
    <s v="music/indie rock"/>
    <n v="106.5"/>
    <n v="54.615384615384613"/>
    <x v="4"/>
    <s v="indie rock"/>
  </r>
  <r>
    <x v="0"/>
    <s v="US"/>
    <s v="USD"/>
    <n v="1366064193"/>
    <d v="2013-04-15T22:16:33"/>
    <n v="1364854593"/>
    <x v="2112"/>
    <x v="4"/>
    <b v="0"/>
    <n v="11"/>
    <b v="1"/>
    <s v="music/indie rock"/>
    <n v="100"/>
    <n v="27.272727272727273"/>
    <x v="4"/>
    <s v="indie rock"/>
  </r>
  <r>
    <x v="0"/>
    <s v="US"/>
    <s v="USD"/>
    <n v="1411505176"/>
    <d v="2014-09-23T20:46:16"/>
    <n v="1408481176"/>
    <x v="2113"/>
    <x v="3"/>
    <b v="0"/>
    <n v="107"/>
    <b v="1"/>
    <s v="music/indie rock"/>
    <n v="104.85714285714285"/>
    <n v="68.598130841121488"/>
    <x v="4"/>
    <s v="indie rock"/>
  </r>
  <r>
    <x v="0"/>
    <s v="US"/>
    <s v="USD"/>
    <n v="1291870740"/>
    <d v="2010-12-09T04:59:00"/>
    <n v="1286480070"/>
    <x v="2114"/>
    <x v="7"/>
    <b v="0"/>
    <n v="147"/>
    <b v="1"/>
    <s v="music/indie rock"/>
    <n v="104.69999999999999"/>
    <n v="35.612244897959187"/>
    <x v="4"/>
    <s v="indie rock"/>
  </r>
  <r>
    <x v="0"/>
    <s v="US"/>
    <s v="USD"/>
    <n v="1298167001"/>
    <d v="2011-02-20T01:56:41"/>
    <n v="1295575001"/>
    <x v="2115"/>
    <x v="6"/>
    <b v="0"/>
    <n v="36"/>
    <b v="1"/>
    <s v="music/indie rock"/>
    <n v="225.66666666666669"/>
    <n v="94.027777777777771"/>
    <x v="4"/>
    <s v="indie rock"/>
  </r>
  <r>
    <x v="0"/>
    <s v="US"/>
    <s v="USD"/>
    <n v="1349203203"/>
    <d v="2012-10-02T18:40:03"/>
    <n v="1345056003"/>
    <x v="2116"/>
    <x v="5"/>
    <b v="0"/>
    <n v="92"/>
    <b v="1"/>
    <s v="music/indie rock"/>
    <n v="100.90416666666667"/>
    <n v="526.45652173913038"/>
    <x v="4"/>
    <s v="indie rock"/>
  </r>
  <r>
    <x v="0"/>
    <s v="US"/>
    <s v="USD"/>
    <n v="1445921940"/>
    <d v="2015-10-27T04:59:00"/>
    <n v="1444699549"/>
    <x v="2117"/>
    <x v="0"/>
    <b v="0"/>
    <n v="35"/>
    <b v="1"/>
    <s v="music/indie rock"/>
    <n v="147.75"/>
    <n v="50.657142857142858"/>
    <x v="4"/>
    <s v="indie rock"/>
  </r>
  <r>
    <x v="0"/>
    <s v="US"/>
    <s v="USD"/>
    <n v="1311538136"/>
    <d v="2011-07-24T20:08:56"/>
    <n v="1308946136"/>
    <x v="2118"/>
    <x v="6"/>
    <b v="0"/>
    <n v="17"/>
    <b v="1"/>
    <s v="music/indie rock"/>
    <n v="134.61099999999999"/>
    <n v="79.182941176470578"/>
    <x v="4"/>
    <s v="indie rock"/>
  </r>
  <r>
    <x v="0"/>
    <s v="US"/>
    <s v="USD"/>
    <n v="1345086445"/>
    <d v="2012-08-16T03:07:25"/>
    <n v="1342494445"/>
    <x v="2119"/>
    <x v="5"/>
    <b v="0"/>
    <n v="22"/>
    <b v="1"/>
    <s v="music/indie rock"/>
    <n v="100.75"/>
    <n v="91.590909090909093"/>
    <x v="4"/>
    <s v="indie rock"/>
  </r>
  <r>
    <x v="0"/>
    <s v="US"/>
    <s v="USD"/>
    <n v="1388617736"/>
    <d v="2014-01-01T23:08:56"/>
    <n v="1384384136"/>
    <x v="2120"/>
    <x v="4"/>
    <b v="0"/>
    <n v="69"/>
    <b v="1"/>
    <s v="music/indie rock"/>
    <n v="100.880375"/>
    <n v="116.96275362318841"/>
    <x v="4"/>
    <s v="indie rock"/>
  </r>
  <r>
    <x v="2"/>
    <s v="CH"/>
    <s v="CHF"/>
    <n v="1484156948"/>
    <d v="2017-01-11T17:49:08"/>
    <n v="1481564948"/>
    <x v="2121"/>
    <x v="2"/>
    <b v="0"/>
    <n v="10"/>
    <b v="0"/>
    <s v="games/video games"/>
    <n v="0.56800000000000006"/>
    <n v="28.4"/>
    <x v="6"/>
    <s v="video games"/>
  </r>
  <r>
    <x v="2"/>
    <s v="MX"/>
    <s v="MXN"/>
    <n v="1483773169"/>
    <d v="2017-01-07T07:12:49"/>
    <n v="1481181169"/>
    <x v="2122"/>
    <x v="2"/>
    <b v="0"/>
    <n v="3"/>
    <b v="0"/>
    <s v="games/video games"/>
    <n v="0.38750000000000001"/>
    <n v="103.33333333333333"/>
    <x v="6"/>
    <s v="video games"/>
  </r>
  <r>
    <x v="2"/>
    <s v="US"/>
    <s v="USD"/>
    <n v="1268636340"/>
    <d v="2010-03-15T06:59:00"/>
    <n v="1263982307"/>
    <x v="2123"/>
    <x v="7"/>
    <b v="0"/>
    <n v="5"/>
    <b v="0"/>
    <s v="games/video games"/>
    <n v="10"/>
    <n v="10"/>
    <x v="6"/>
    <s v="video games"/>
  </r>
  <r>
    <x v="2"/>
    <s v="US"/>
    <s v="USD"/>
    <n v="1291093200"/>
    <d v="2010-11-30T05:00:00"/>
    <n v="1286930435"/>
    <x v="2124"/>
    <x v="7"/>
    <b v="0"/>
    <n v="5"/>
    <b v="0"/>
    <s v="games/video games"/>
    <n v="10.454545454545453"/>
    <n v="23"/>
    <x v="6"/>
    <s v="video games"/>
  </r>
  <r>
    <x v="2"/>
    <s v="US"/>
    <s v="USD"/>
    <n v="1438734833"/>
    <d v="2015-08-05T00:33:53"/>
    <n v="1436142833"/>
    <x v="2125"/>
    <x v="0"/>
    <b v="0"/>
    <n v="27"/>
    <b v="0"/>
    <s v="games/video games"/>
    <n v="1.4200000000000002"/>
    <n v="31.555555555555557"/>
    <x v="6"/>
    <s v="video games"/>
  </r>
  <r>
    <x v="2"/>
    <s v="US"/>
    <s v="USD"/>
    <n v="1418080887"/>
    <d v="2014-12-08T23:21:27"/>
    <n v="1415488887"/>
    <x v="2126"/>
    <x v="3"/>
    <b v="0"/>
    <n v="2"/>
    <b v="0"/>
    <s v="games/video games"/>
    <n v="0.05"/>
    <n v="5"/>
    <x v="6"/>
    <s v="video games"/>
  </r>
  <r>
    <x v="2"/>
    <s v="GB"/>
    <s v="GBP"/>
    <n v="1426158463"/>
    <d v="2015-03-12T11:07:43"/>
    <n v="1423570063"/>
    <x v="2127"/>
    <x v="0"/>
    <b v="0"/>
    <n v="236"/>
    <b v="0"/>
    <s v="games/video games"/>
    <n v="28.842857142857142"/>
    <n v="34.220338983050844"/>
    <x v="6"/>
    <s v="video games"/>
  </r>
  <r>
    <x v="2"/>
    <s v="CA"/>
    <s v="CAD"/>
    <n v="1411324369"/>
    <d v="2014-09-21T18:32:49"/>
    <n v="1406140369"/>
    <x v="2128"/>
    <x v="3"/>
    <b v="0"/>
    <n v="1"/>
    <b v="0"/>
    <s v="games/video games"/>
    <n v="0.16666666666666669"/>
    <n v="25"/>
    <x v="6"/>
    <s v="video games"/>
  </r>
  <r>
    <x v="2"/>
    <s v="US"/>
    <s v="USD"/>
    <n v="1457570100"/>
    <d v="2016-03-10T00:35:00"/>
    <n v="1454978100"/>
    <x v="2129"/>
    <x v="2"/>
    <b v="0"/>
    <n v="12"/>
    <b v="0"/>
    <s v="games/video games"/>
    <n v="11.799999999999999"/>
    <n v="19.666666666666668"/>
    <x v="6"/>
    <s v="video games"/>
  </r>
  <r>
    <x v="2"/>
    <s v="US"/>
    <s v="USD"/>
    <n v="1408154663"/>
    <d v="2014-08-16T02:04:23"/>
    <n v="1405130663"/>
    <x v="2130"/>
    <x v="3"/>
    <b v="0"/>
    <n v="4"/>
    <b v="0"/>
    <s v="games/video games"/>
    <n v="0.20238095238095236"/>
    <n v="21.25"/>
    <x v="6"/>
    <s v="video games"/>
  </r>
  <r>
    <x v="2"/>
    <s v="US"/>
    <s v="USD"/>
    <n v="1436677091"/>
    <d v="2015-07-12T04:58:11"/>
    <n v="1434085091"/>
    <x v="2131"/>
    <x v="0"/>
    <b v="0"/>
    <n v="3"/>
    <b v="0"/>
    <s v="games/video games"/>
    <n v="5"/>
    <n v="8.3333333333333339"/>
    <x v="6"/>
    <s v="video games"/>
  </r>
  <r>
    <x v="2"/>
    <s v="US"/>
    <s v="USD"/>
    <n v="1391427692"/>
    <d v="2014-02-03T11:41:32"/>
    <n v="1388835692"/>
    <x v="2132"/>
    <x v="3"/>
    <b v="0"/>
    <n v="99"/>
    <b v="0"/>
    <s v="games/video games"/>
    <n v="2.1129899999999995"/>
    <n v="21.34333333333333"/>
    <x v="6"/>
    <s v="video games"/>
  </r>
  <r>
    <x v="2"/>
    <s v="US"/>
    <s v="USD"/>
    <n v="1303628340"/>
    <d v="2011-04-24T06:59:00"/>
    <n v="1300328399"/>
    <x v="2133"/>
    <x v="6"/>
    <b v="0"/>
    <n v="3"/>
    <b v="0"/>
    <s v="games/video games"/>
    <n v="1.6"/>
    <n v="5.333333333333333"/>
    <x v="6"/>
    <s v="video games"/>
  </r>
  <r>
    <x v="2"/>
    <s v="US"/>
    <s v="USD"/>
    <n v="1367097391"/>
    <d v="2013-04-27T21:16:31"/>
    <n v="1364505391"/>
    <x v="2134"/>
    <x v="4"/>
    <b v="0"/>
    <n v="3"/>
    <b v="0"/>
    <s v="games/video games"/>
    <n v="1.7333333333333332"/>
    <n v="34.666666666666664"/>
    <x v="6"/>
    <s v="video games"/>
  </r>
  <r>
    <x v="2"/>
    <s v="US"/>
    <s v="USD"/>
    <n v="1349392033"/>
    <d v="2012-10-04T23:07:13"/>
    <n v="1346800033"/>
    <x v="2135"/>
    <x v="5"/>
    <b v="0"/>
    <n v="22"/>
    <b v="0"/>
    <s v="games/video games"/>
    <n v="9.56"/>
    <n v="21.727272727272727"/>
    <x v="6"/>
    <s v="video games"/>
  </r>
  <r>
    <x v="2"/>
    <s v="US"/>
    <s v="USD"/>
    <n v="1382184786"/>
    <d v="2013-10-19T12:13:06"/>
    <n v="1379592786"/>
    <x v="2136"/>
    <x v="4"/>
    <b v="0"/>
    <n v="4"/>
    <b v="0"/>
    <s v="games/video games"/>
    <n v="5.9612499999999999E-2"/>
    <n v="11.922499999999999"/>
    <x v="6"/>
    <s v="video games"/>
  </r>
  <r>
    <x v="2"/>
    <s v="CA"/>
    <s v="CAD"/>
    <n v="1417804229"/>
    <d v="2014-12-05T18:30:29"/>
    <n v="1415212229"/>
    <x v="2137"/>
    <x v="3"/>
    <b v="0"/>
    <n v="534"/>
    <b v="0"/>
    <s v="games/video games"/>
    <n v="28.405999999999999"/>
    <n v="26.59737827715356"/>
    <x v="6"/>
    <s v="video games"/>
  </r>
  <r>
    <x v="2"/>
    <s v="GB"/>
    <s v="GBP"/>
    <n v="1383959939"/>
    <d v="2013-11-09T01:18:59"/>
    <n v="1381364339"/>
    <x v="2138"/>
    <x v="4"/>
    <b v="0"/>
    <n v="12"/>
    <b v="0"/>
    <s v="games/video games"/>
    <n v="12.8"/>
    <n v="10.666666666666666"/>
    <x v="6"/>
    <s v="video games"/>
  </r>
  <r>
    <x v="2"/>
    <s v="US"/>
    <s v="USD"/>
    <n v="1478196008"/>
    <d v="2016-11-03T18:00:08"/>
    <n v="1475604008"/>
    <x v="2139"/>
    <x v="2"/>
    <b v="0"/>
    <n v="56"/>
    <b v="0"/>
    <s v="games/video games"/>
    <n v="5.42"/>
    <n v="29.035714285714285"/>
    <x v="6"/>
    <s v="video games"/>
  </r>
  <r>
    <x v="2"/>
    <s v="US"/>
    <s v="USD"/>
    <n v="1357934424"/>
    <d v="2013-01-11T20:00:24"/>
    <n v="1355342424"/>
    <x v="2140"/>
    <x v="5"/>
    <b v="0"/>
    <n v="11"/>
    <b v="0"/>
    <s v="games/video games"/>
    <n v="0.11199999999999999"/>
    <n v="50.909090909090907"/>
    <x v="6"/>
    <s v="video games"/>
  </r>
  <r>
    <x v="2"/>
    <s v="US"/>
    <s v="USD"/>
    <n v="1415947159"/>
    <d v="2014-11-14T06:39:19"/>
    <n v="1413351559"/>
    <x v="2141"/>
    <x v="3"/>
    <b v="0"/>
    <n v="0"/>
    <b v="0"/>
    <s v="games/video games"/>
    <n v="0"/>
    <e v="#DIV/0!"/>
    <x v="6"/>
    <s v="video games"/>
  </r>
  <r>
    <x v="2"/>
    <s v="DE"/>
    <s v="EUR"/>
    <n v="1451494210"/>
    <d v="2015-12-30T16:50:10"/>
    <n v="1449075010"/>
    <x v="2142"/>
    <x v="0"/>
    <b v="0"/>
    <n v="12"/>
    <b v="0"/>
    <s v="games/video games"/>
    <n v="5.7238095238095239"/>
    <n v="50.083333333333336"/>
    <x v="6"/>
    <s v="video games"/>
  </r>
  <r>
    <x v="2"/>
    <s v="US"/>
    <s v="USD"/>
    <n v="1279738800"/>
    <d v="2010-07-21T19:00:00"/>
    <n v="1275599812"/>
    <x v="2143"/>
    <x v="7"/>
    <b v="0"/>
    <n v="5"/>
    <b v="0"/>
    <s v="games/video games"/>
    <n v="11.25"/>
    <n v="45"/>
    <x v="6"/>
    <s v="video games"/>
  </r>
  <r>
    <x v="2"/>
    <s v="US"/>
    <s v="USD"/>
    <n v="1379164040"/>
    <d v="2013-09-14T13:07:20"/>
    <n v="1376399240"/>
    <x v="2144"/>
    <x v="4"/>
    <b v="0"/>
    <n v="24"/>
    <b v="0"/>
    <s v="games/video games"/>
    <n v="1.7098591549295776"/>
    <n v="25.291666666666668"/>
    <x v="6"/>
    <s v="video games"/>
  </r>
  <r>
    <x v="2"/>
    <s v="US"/>
    <s v="USD"/>
    <n v="1385534514"/>
    <d v="2013-11-27T06:41:54"/>
    <n v="1382938914"/>
    <x v="2145"/>
    <x v="4"/>
    <b v="0"/>
    <n v="89"/>
    <b v="0"/>
    <s v="games/video games"/>
    <n v="30.433333333333334"/>
    <n v="51.292134831460672"/>
    <x v="6"/>
    <s v="video games"/>
  </r>
  <r>
    <x v="2"/>
    <s v="US"/>
    <s v="USD"/>
    <n v="1455207510"/>
    <d v="2016-02-11T16:18:30"/>
    <n v="1453997910"/>
    <x v="2146"/>
    <x v="2"/>
    <b v="0"/>
    <n v="1"/>
    <b v="0"/>
    <s v="games/video games"/>
    <n v="0.02"/>
    <n v="1"/>
    <x v="6"/>
    <s v="video games"/>
  </r>
  <r>
    <x v="2"/>
    <s v="US"/>
    <s v="USD"/>
    <n v="1416125148"/>
    <d v="2014-11-16T08:05:48"/>
    <n v="1413356748"/>
    <x v="2147"/>
    <x v="3"/>
    <b v="0"/>
    <n v="55"/>
    <b v="0"/>
    <s v="games/video games"/>
    <n v="0.69641025641025645"/>
    <n v="49.381818181818183"/>
    <x v="6"/>
    <s v="video games"/>
  </r>
  <r>
    <x v="2"/>
    <s v="GB"/>
    <s v="GBP"/>
    <n v="1427992582"/>
    <d v="2015-04-02T16:36:22"/>
    <n v="1425404182"/>
    <x v="2148"/>
    <x v="0"/>
    <b v="0"/>
    <n v="2"/>
    <b v="0"/>
    <s v="games/video games"/>
    <n v="2"/>
    <n v="1"/>
    <x v="6"/>
    <s v="video games"/>
  </r>
  <r>
    <x v="2"/>
    <s v="US"/>
    <s v="USD"/>
    <n v="1280534400"/>
    <d v="2010-07-31T00:00:00"/>
    <n v="1277512556"/>
    <x v="2149"/>
    <x v="7"/>
    <b v="0"/>
    <n v="0"/>
    <b v="0"/>
    <s v="games/video games"/>
    <n v="0"/>
    <e v="#DIV/0!"/>
    <x v="6"/>
    <s v="video games"/>
  </r>
  <r>
    <x v="2"/>
    <s v="NO"/>
    <s v="NOK"/>
    <n v="1468392599"/>
    <d v="2016-07-13T06:49:59"/>
    <n v="1465800599"/>
    <x v="2150"/>
    <x v="2"/>
    <b v="0"/>
    <n v="4"/>
    <b v="0"/>
    <s v="games/video games"/>
    <n v="0.80999999999999994"/>
    <n v="101.25"/>
    <x v="6"/>
    <s v="video games"/>
  </r>
  <r>
    <x v="2"/>
    <s v="US"/>
    <s v="USD"/>
    <n v="1467231614"/>
    <d v="2016-06-29T20:20:14"/>
    <n v="1464639614"/>
    <x v="2151"/>
    <x v="2"/>
    <b v="0"/>
    <n v="6"/>
    <b v="0"/>
    <s v="games/video games"/>
    <n v="0.26222222222222225"/>
    <n v="19.666666666666668"/>
    <x v="6"/>
    <s v="video games"/>
  </r>
  <r>
    <x v="2"/>
    <s v="US"/>
    <s v="USD"/>
    <n v="1394909909"/>
    <d v="2014-03-15T18:58:29"/>
    <n v="1392321509"/>
    <x v="2152"/>
    <x v="3"/>
    <b v="0"/>
    <n v="4"/>
    <b v="0"/>
    <s v="games/video games"/>
    <n v="0.16666666666666669"/>
    <n v="12.5"/>
    <x v="6"/>
    <s v="video games"/>
  </r>
  <r>
    <x v="2"/>
    <s v="US"/>
    <s v="USD"/>
    <n v="1420876740"/>
    <d v="2015-01-10T07:59:00"/>
    <n v="1417470718"/>
    <x v="2153"/>
    <x v="3"/>
    <b v="0"/>
    <n v="4"/>
    <b v="0"/>
    <s v="games/video games"/>
    <n v="9.124454880912446E-3"/>
    <n v="8.5"/>
    <x v="6"/>
    <s v="video games"/>
  </r>
  <r>
    <x v="2"/>
    <s v="US"/>
    <s v="USD"/>
    <n v="1390921827"/>
    <d v="2014-01-28T15:10:27"/>
    <n v="1389193827"/>
    <x v="2154"/>
    <x v="3"/>
    <b v="0"/>
    <n v="2"/>
    <b v="0"/>
    <s v="games/video games"/>
    <n v="0.8"/>
    <n v="1"/>
    <x v="6"/>
    <s v="video games"/>
  </r>
  <r>
    <x v="2"/>
    <s v="GB"/>
    <s v="GBP"/>
    <n v="1459443385"/>
    <d v="2016-03-31T16:56:25"/>
    <n v="1456854985"/>
    <x v="2155"/>
    <x v="2"/>
    <b v="0"/>
    <n v="5"/>
    <b v="0"/>
    <s v="games/video games"/>
    <n v="2.2999999999999998"/>
    <n v="23"/>
    <x v="6"/>
    <s v="video games"/>
  </r>
  <r>
    <x v="2"/>
    <s v="US"/>
    <s v="USD"/>
    <n v="1379363406"/>
    <d v="2013-09-16T20:30:06"/>
    <n v="1375475406"/>
    <x v="2156"/>
    <x v="4"/>
    <b v="0"/>
    <n v="83"/>
    <b v="0"/>
    <s v="games/video games"/>
    <n v="2.6660714285714282"/>
    <n v="17.987951807228917"/>
    <x v="6"/>
    <s v="video games"/>
  </r>
  <r>
    <x v="2"/>
    <s v="US"/>
    <s v="USD"/>
    <n v="1482479940"/>
    <d v="2016-12-23T07:59:00"/>
    <n v="1479684783"/>
    <x v="2157"/>
    <x v="2"/>
    <b v="0"/>
    <n v="57"/>
    <b v="0"/>
    <s v="games/video games"/>
    <n v="28.192"/>
    <n v="370.94736842105266"/>
    <x v="6"/>
    <s v="video games"/>
  </r>
  <r>
    <x v="2"/>
    <s v="US"/>
    <s v="USD"/>
    <n v="1360009774"/>
    <d v="2013-02-04T20:29:34"/>
    <n v="1356121774"/>
    <x v="2158"/>
    <x v="5"/>
    <b v="0"/>
    <n v="311"/>
    <b v="0"/>
    <s v="games/video games"/>
    <n v="6.5900366666666672"/>
    <n v="63.569485530546629"/>
    <x v="6"/>
    <s v="video games"/>
  </r>
  <r>
    <x v="2"/>
    <s v="US"/>
    <s v="USD"/>
    <n v="1310837574"/>
    <d v="2011-07-16T17:32:54"/>
    <n v="1308245574"/>
    <x v="2159"/>
    <x v="6"/>
    <b v="0"/>
    <n v="2"/>
    <b v="0"/>
    <s v="games/video games"/>
    <n v="0.72222222222222221"/>
    <n v="13"/>
    <x v="6"/>
    <s v="video games"/>
  </r>
  <r>
    <x v="2"/>
    <s v="US"/>
    <s v="USD"/>
    <n v="1337447105"/>
    <d v="2012-05-19T17:05:05"/>
    <n v="1334855105"/>
    <x v="2160"/>
    <x v="5"/>
    <b v="0"/>
    <n v="16"/>
    <b v="0"/>
    <s v="games/video games"/>
    <n v="0.85000000000000009"/>
    <n v="5.3125"/>
    <x v="6"/>
    <s v="video games"/>
  </r>
  <r>
    <x v="0"/>
    <s v="US"/>
    <s v="USD"/>
    <n v="1443040059"/>
    <d v="2015-09-23T20:27:39"/>
    <n v="1440448059"/>
    <x v="2161"/>
    <x v="0"/>
    <b v="0"/>
    <n v="13"/>
    <b v="1"/>
    <s v="music/rock"/>
    <n v="115.75"/>
    <n v="35.615384615384613"/>
    <x v="4"/>
    <s v="rock"/>
  </r>
  <r>
    <x v="0"/>
    <s v="US"/>
    <s v="USD"/>
    <n v="1406226191"/>
    <d v="2014-07-24T18:23:11"/>
    <n v="1403547791"/>
    <x v="2162"/>
    <x v="3"/>
    <b v="0"/>
    <n v="58"/>
    <b v="1"/>
    <s v="music/rock"/>
    <n v="112.26666666666667"/>
    <n v="87.103448275862064"/>
    <x v="4"/>
    <s v="rock"/>
  </r>
  <r>
    <x v="0"/>
    <s v="US"/>
    <s v="USD"/>
    <n v="1433735400"/>
    <d v="2015-06-08T03:50:00"/>
    <n v="1429306520"/>
    <x v="2163"/>
    <x v="0"/>
    <b v="0"/>
    <n v="44"/>
    <b v="1"/>
    <s v="music/rock"/>
    <n v="132.20000000000002"/>
    <n v="75.11363636363636"/>
    <x v="4"/>
    <s v="rock"/>
  </r>
  <r>
    <x v="0"/>
    <s v="US"/>
    <s v="USD"/>
    <n v="1466827140"/>
    <d v="2016-06-25T03:59:00"/>
    <n v="1464196414"/>
    <x v="2164"/>
    <x v="2"/>
    <b v="0"/>
    <n v="83"/>
    <b v="1"/>
    <s v="music/rock"/>
    <n v="102.63636363636364"/>
    <n v="68.01204819277109"/>
    <x v="4"/>
    <s v="rock"/>
  </r>
  <r>
    <x v="0"/>
    <s v="FR"/>
    <s v="EUR"/>
    <n v="1460127635"/>
    <d v="2016-04-08T15:00:35"/>
    <n v="1457539235"/>
    <x v="2165"/>
    <x v="2"/>
    <b v="0"/>
    <n v="117"/>
    <b v="1"/>
    <s v="music/rock"/>
    <n v="138.64000000000001"/>
    <n v="29.623931623931625"/>
    <x v="4"/>
    <s v="rock"/>
  </r>
  <r>
    <x v="0"/>
    <s v="US"/>
    <s v="USD"/>
    <n v="1417813618"/>
    <d v="2014-12-05T21:06:58"/>
    <n v="1413922018"/>
    <x v="2166"/>
    <x v="3"/>
    <b v="0"/>
    <n v="32"/>
    <b v="1"/>
    <s v="music/rock"/>
    <n v="146.6"/>
    <n v="91.625"/>
    <x v="4"/>
    <s v="rock"/>
  </r>
  <r>
    <x v="0"/>
    <s v="US"/>
    <s v="USD"/>
    <n v="1347672937"/>
    <d v="2012-09-15T01:35:37"/>
    <n v="1346463337"/>
    <x v="2167"/>
    <x v="5"/>
    <b v="0"/>
    <n v="8"/>
    <b v="1"/>
    <s v="music/rock"/>
    <n v="120"/>
    <n v="22.5"/>
    <x v="4"/>
    <s v="rock"/>
  </r>
  <r>
    <x v="0"/>
    <s v="US"/>
    <s v="USD"/>
    <n v="1486702800"/>
    <d v="2017-02-10T05:00:00"/>
    <n v="1484058261"/>
    <x v="2168"/>
    <x v="1"/>
    <b v="0"/>
    <n v="340"/>
    <b v="1"/>
    <s v="music/rock"/>
    <n v="121.5816111111111"/>
    <n v="64.366735294117646"/>
    <x v="4"/>
    <s v="rock"/>
  </r>
  <r>
    <x v="0"/>
    <s v="US"/>
    <s v="USD"/>
    <n v="1488473351"/>
    <d v="2017-03-02T16:49:11"/>
    <n v="1488214151"/>
    <x v="2169"/>
    <x v="1"/>
    <b v="0"/>
    <n v="7"/>
    <b v="1"/>
    <s v="music/rock"/>
    <n v="100"/>
    <n v="21.857142857142858"/>
    <x v="4"/>
    <s v="rock"/>
  </r>
  <r>
    <x v="0"/>
    <s v="US"/>
    <s v="USD"/>
    <n v="1440266422"/>
    <d v="2015-08-22T18:00:22"/>
    <n v="1436810422"/>
    <x v="2170"/>
    <x v="0"/>
    <b v="0"/>
    <n v="19"/>
    <b v="1"/>
    <s v="music/rock"/>
    <n v="180.85714285714286"/>
    <n v="33.315789473684212"/>
    <x v="4"/>
    <s v="rock"/>
  </r>
  <r>
    <x v="0"/>
    <s v="US"/>
    <s v="USD"/>
    <n v="1434949200"/>
    <d v="2015-06-22T05:00:00"/>
    <n v="1431903495"/>
    <x v="2171"/>
    <x v="0"/>
    <b v="0"/>
    <n v="47"/>
    <b v="1"/>
    <s v="music/rock"/>
    <n v="106.075"/>
    <n v="90.276595744680847"/>
    <x v="4"/>
    <s v="rock"/>
  </r>
  <r>
    <x v="0"/>
    <s v="US"/>
    <s v="USD"/>
    <n v="1429365320"/>
    <d v="2015-04-18T13:55:20"/>
    <n v="1426773320"/>
    <x v="2172"/>
    <x v="0"/>
    <b v="0"/>
    <n v="13"/>
    <b v="1"/>
    <s v="music/rock"/>
    <n v="100"/>
    <n v="76.92307692307692"/>
    <x v="4"/>
    <s v="rock"/>
  </r>
  <r>
    <x v="0"/>
    <s v="US"/>
    <s v="USD"/>
    <n v="1378785540"/>
    <d v="2013-09-10T03:59:00"/>
    <n v="1376066243"/>
    <x v="2173"/>
    <x v="4"/>
    <b v="0"/>
    <n v="90"/>
    <b v="1"/>
    <s v="music/rock"/>
    <n v="126.92857142857143"/>
    <n v="59.233333333333334"/>
    <x v="4"/>
    <s v="rock"/>
  </r>
  <r>
    <x v="0"/>
    <s v="GB"/>
    <s v="GBP"/>
    <n v="1462453307"/>
    <d v="2016-05-05T13:01:47"/>
    <n v="1459861307"/>
    <x v="2174"/>
    <x v="2"/>
    <b v="0"/>
    <n v="63"/>
    <b v="1"/>
    <s v="music/rock"/>
    <n v="102.97499999999999"/>
    <n v="65.38095238095238"/>
    <x v="4"/>
    <s v="rock"/>
  </r>
  <r>
    <x v="0"/>
    <s v="US"/>
    <s v="USD"/>
    <n v="1469059986"/>
    <d v="2016-07-21T00:13:06"/>
    <n v="1468455186"/>
    <x v="2175"/>
    <x v="2"/>
    <b v="0"/>
    <n v="26"/>
    <b v="1"/>
    <s v="music/rock"/>
    <n v="250"/>
    <n v="67.307692307692307"/>
    <x v="4"/>
    <s v="rock"/>
  </r>
  <r>
    <x v="0"/>
    <s v="US"/>
    <s v="USD"/>
    <n v="1430579509"/>
    <d v="2015-05-02T15:11:49"/>
    <n v="1427987509"/>
    <x v="2176"/>
    <x v="0"/>
    <b v="0"/>
    <n v="71"/>
    <b v="1"/>
    <s v="music/rock"/>
    <n v="126.02"/>
    <n v="88.74647887323944"/>
    <x v="4"/>
    <s v="rock"/>
  </r>
  <r>
    <x v="0"/>
    <s v="US"/>
    <s v="USD"/>
    <n v="1465192867"/>
    <d v="2016-06-06T06:01:07"/>
    <n v="1463032867"/>
    <x v="2177"/>
    <x v="2"/>
    <b v="0"/>
    <n v="38"/>
    <b v="1"/>
    <s v="music/rock"/>
    <n v="100.12"/>
    <n v="65.868421052631575"/>
    <x v="4"/>
    <s v="rock"/>
  </r>
  <r>
    <x v="0"/>
    <s v="US"/>
    <s v="USD"/>
    <n v="1484752597"/>
    <d v="2017-01-18T15:16:37"/>
    <n v="1482160597"/>
    <x v="2178"/>
    <x v="2"/>
    <b v="0"/>
    <n v="859"/>
    <b v="1"/>
    <s v="music/rock"/>
    <n v="138.64000000000001"/>
    <n v="40.349243306169967"/>
    <x v="4"/>
    <s v="rock"/>
  </r>
  <r>
    <x v="0"/>
    <s v="US"/>
    <s v="USD"/>
    <n v="1428725192"/>
    <d v="2015-04-11T04:06:32"/>
    <n v="1426133192"/>
    <x v="2179"/>
    <x v="0"/>
    <b v="0"/>
    <n v="21"/>
    <b v="1"/>
    <s v="music/rock"/>
    <n v="161.4"/>
    <n v="76.857142857142861"/>
    <x v="4"/>
    <s v="rock"/>
  </r>
  <r>
    <x v="0"/>
    <s v="US"/>
    <s v="USD"/>
    <n v="1447434268"/>
    <d v="2015-11-13T17:04:28"/>
    <n v="1443801868"/>
    <x v="2180"/>
    <x v="0"/>
    <b v="0"/>
    <n v="78"/>
    <b v="1"/>
    <s v="music/rock"/>
    <n v="107.18419999999999"/>
    <n v="68.707820512820518"/>
    <x v="4"/>
    <s v="rock"/>
  </r>
  <r>
    <x v="0"/>
    <s v="US"/>
    <s v="USD"/>
    <n v="1487635653"/>
    <d v="2017-02-21T00:07:33"/>
    <n v="1486426053"/>
    <x v="2181"/>
    <x v="1"/>
    <b v="0"/>
    <n v="53"/>
    <b v="1"/>
    <s v="games/tabletop games"/>
    <n v="153.1"/>
    <n v="57.773584905660378"/>
    <x v="6"/>
    <s v="tabletop games"/>
  </r>
  <r>
    <x v="0"/>
    <s v="CA"/>
    <s v="CAD"/>
    <n v="1412285825"/>
    <d v="2014-10-02T21:37:05"/>
    <n v="1409261825"/>
    <x v="2182"/>
    <x v="3"/>
    <b v="0"/>
    <n v="356"/>
    <b v="1"/>
    <s v="games/tabletop games"/>
    <n v="524.16666666666663"/>
    <n v="44.171348314606739"/>
    <x v="6"/>
    <s v="tabletop games"/>
  </r>
  <r>
    <x v="0"/>
    <s v="US"/>
    <s v="USD"/>
    <n v="1486616400"/>
    <d v="2017-02-09T05:00:00"/>
    <n v="1484037977"/>
    <x v="2183"/>
    <x v="1"/>
    <b v="0"/>
    <n v="279"/>
    <b v="1"/>
    <s v="games/tabletop games"/>
    <n v="489.27777777777777"/>
    <n v="31.566308243727597"/>
    <x v="6"/>
    <s v="tabletop games"/>
  </r>
  <r>
    <x v="0"/>
    <s v="US"/>
    <s v="USD"/>
    <n v="1453737600"/>
    <d v="2016-01-25T16:00:00"/>
    <n v="1452530041"/>
    <x v="2184"/>
    <x v="2"/>
    <b v="1"/>
    <n v="266"/>
    <b v="1"/>
    <s v="games/tabletop games"/>
    <n v="284.74"/>
    <n v="107.04511278195488"/>
    <x v="6"/>
    <s v="tabletop games"/>
  </r>
  <r>
    <x v="0"/>
    <s v="GB"/>
    <s v="GBP"/>
    <n v="1364286239"/>
    <d v="2013-03-26T08:23:59"/>
    <n v="1360830239"/>
    <x v="2185"/>
    <x v="4"/>
    <b v="0"/>
    <n v="623"/>
    <b v="1"/>
    <s v="games/tabletop games"/>
    <n v="1856.97"/>
    <n v="149.03451043338683"/>
    <x v="6"/>
    <s v="tabletop games"/>
  </r>
  <r>
    <x v="0"/>
    <s v="US"/>
    <s v="USD"/>
    <n v="1473213600"/>
    <d v="2016-09-07T02:00:00"/>
    <n v="1470062743"/>
    <x v="2186"/>
    <x v="2"/>
    <b v="0"/>
    <n v="392"/>
    <b v="1"/>
    <s v="games/tabletop games"/>
    <n v="109.67499999999998"/>
    <n v="55.956632653061227"/>
    <x v="6"/>
    <s v="tabletop games"/>
  </r>
  <r>
    <x v="0"/>
    <s v="US"/>
    <s v="USD"/>
    <n v="1428033540"/>
    <d v="2015-04-03T03:59:00"/>
    <n v="1425531666"/>
    <x v="2187"/>
    <x v="0"/>
    <b v="1"/>
    <n v="3562"/>
    <b v="1"/>
    <s v="games/tabletop games"/>
    <n v="1014.6425"/>
    <n v="56.970381807973048"/>
    <x v="6"/>
    <s v="tabletop games"/>
  </r>
  <r>
    <x v="0"/>
    <s v="AU"/>
    <s v="AUD"/>
    <n v="1477414800"/>
    <d v="2016-10-25T17:00:00"/>
    <n v="1474380241"/>
    <x v="2188"/>
    <x v="2"/>
    <b v="0"/>
    <n v="514"/>
    <b v="1"/>
    <s v="games/tabletop games"/>
    <n v="412.17692027666544"/>
    <n v="44.056420233463037"/>
    <x v="6"/>
    <s v="tabletop games"/>
  </r>
  <r>
    <x v="0"/>
    <s v="GB"/>
    <s v="GBP"/>
    <n v="1461276000"/>
    <d v="2016-04-21T22:00:00"/>
    <n v="1460055300"/>
    <x v="2189"/>
    <x v="2"/>
    <b v="0"/>
    <n v="88"/>
    <b v="1"/>
    <s v="games/tabletop games"/>
    <n v="503.25"/>
    <n v="68.625"/>
    <x v="6"/>
    <s v="tabletop games"/>
  </r>
  <r>
    <x v="0"/>
    <s v="US"/>
    <s v="USD"/>
    <n v="1458716340"/>
    <d v="2016-03-23T06:59:00"/>
    <n v="1455721204"/>
    <x v="2190"/>
    <x v="2"/>
    <b v="0"/>
    <n v="537"/>
    <b v="1"/>
    <s v="games/tabletop games"/>
    <n v="184.61052631578946"/>
    <n v="65.318435754189949"/>
    <x v="6"/>
    <s v="tabletop games"/>
  </r>
  <r>
    <x v="0"/>
    <s v="GB"/>
    <s v="GBP"/>
    <n v="1487102427"/>
    <d v="2017-02-14T20:00:27"/>
    <n v="1486065627"/>
    <x v="2191"/>
    <x v="1"/>
    <b v="0"/>
    <n v="25"/>
    <b v="1"/>
    <s v="games/tabletop games"/>
    <n v="119.73333333333333"/>
    <n v="35.92"/>
    <x v="6"/>
    <s v="tabletop games"/>
  </r>
  <r>
    <x v="0"/>
    <s v="GB"/>
    <s v="GBP"/>
    <n v="1481842800"/>
    <d v="2016-12-15T23:00:00"/>
    <n v="1479414344"/>
    <x v="2192"/>
    <x v="2"/>
    <b v="0"/>
    <n v="3238"/>
    <b v="1"/>
    <s v="games/tabletop games"/>
    <n v="1081.2401666666667"/>
    <n v="40.070667078443485"/>
    <x v="6"/>
    <s v="tabletop games"/>
  </r>
  <r>
    <x v="0"/>
    <s v="US"/>
    <s v="USD"/>
    <n v="1479704340"/>
    <d v="2016-11-21T04:59:00"/>
    <n v="1477043072"/>
    <x v="2193"/>
    <x v="2"/>
    <b v="0"/>
    <n v="897"/>
    <b v="1"/>
    <s v="games/tabletop games"/>
    <n v="452.37333333333333"/>
    <n v="75.647714604236342"/>
    <x v="6"/>
    <s v="tabletop games"/>
  </r>
  <r>
    <x v="0"/>
    <s v="US"/>
    <s v="USD"/>
    <n v="1459012290"/>
    <d v="2016-03-26T17:11:30"/>
    <n v="1456423890"/>
    <x v="2194"/>
    <x v="2"/>
    <b v="0"/>
    <n v="878"/>
    <b v="1"/>
    <s v="games/tabletop games"/>
    <n v="537.37"/>
    <n v="61.203872437357631"/>
    <x v="6"/>
    <s v="tabletop games"/>
  </r>
  <r>
    <x v="0"/>
    <s v="US"/>
    <s v="USD"/>
    <n v="1439317900"/>
    <d v="2015-08-11T18:31:40"/>
    <n v="1436725900"/>
    <x v="2195"/>
    <x v="0"/>
    <b v="0"/>
    <n v="115"/>
    <b v="1"/>
    <s v="games/tabletop games"/>
    <n v="120.32608695652173"/>
    <n v="48.130434782608695"/>
    <x v="6"/>
    <s v="tabletop games"/>
  </r>
  <r>
    <x v="0"/>
    <s v="US"/>
    <s v="USD"/>
    <n v="1480662000"/>
    <d v="2016-12-02T07:00:00"/>
    <n v="1478000502"/>
    <x v="2196"/>
    <x v="2"/>
    <b v="0"/>
    <n v="234"/>
    <b v="1"/>
    <s v="games/tabletop games"/>
    <n v="113.83571428571429"/>
    <n v="68.106837606837601"/>
    <x v="6"/>
    <s v="tabletop games"/>
  </r>
  <r>
    <x v="0"/>
    <s v="US"/>
    <s v="USD"/>
    <n v="1425132059"/>
    <d v="2015-02-28T14:00:59"/>
    <n v="1422540059"/>
    <x v="2197"/>
    <x v="0"/>
    <b v="0"/>
    <n v="4330"/>
    <b v="1"/>
    <s v="games/tabletop games"/>
    <n v="951.03109999999992"/>
    <n v="65.891300230946882"/>
    <x v="6"/>
    <s v="tabletop games"/>
  </r>
  <r>
    <x v="0"/>
    <s v="US"/>
    <s v="USD"/>
    <n v="1447507200"/>
    <d v="2015-11-14T13:20:00"/>
    <n v="1444911600"/>
    <x v="2198"/>
    <x v="0"/>
    <b v="0"/>
    <n v="651"/>
    <b v="1"/>
    <s v="games/tabletop games"/>
    <n v="132.89249999999998"/>
    <n v="81.654377880184327"/>
    <x v="6"/>
    <s v="tabletop games"/>
  </r>
  <r>
    <x v="0"/>
    <s v="IE"/>
    <s v="EUR"/>
    <n v="1444903198"/>
    <d v="2015-10-15T09:59:58"/>
    <n v="1442311198"/>
    <x v="2199"/>
    <x v="0"/>
    <b v="1"/>
    <n v="251"/>
    <b v="1"/>
    <s v="games/tabletop games"/>
    <n v="146.97777777777779"/>
    <n v="52.701195219123505"/>
    <x v="6"/>
    <s v="tabletop games"/>
  </r>
  <r>
    <x v="0"/>
    <s v="GB"/>
    <s v="GBP"/>
    <n v="1436151600"/>
    <d v="2015-07-06T03:00:00"/>
    <n v="1433775668"/>
    <x v="2200"/>
    <x v="0"/>
    <b v="0"/>
    <n v="263"/>
    <b v="1"/>
    <s v="games/tabletop games"/>
    <n v="542.15"/>
    <n v="41.228136882129277"/>
    <x v="6"/>
    <s v="tabletop games"/>
  </r>
  <r>
    <x v="0"/>
    <s v="GB"/>
    <s v="GBP"/>
    <n v="1358367565"/>
    <d v="2013-01-16T20:19:25"/>
    <n v="1357157965"/>
    <x v="2201"/>
    <x v="4"/>
    <b v="0"/>
    <n v="28"/>
    <b v="1"/>
    <s v="music/electronic music"/>
    <n v="382.71818181818185"/>
    <n v="15.035357142857142"/>
    <x v="4"/>
    <s v="electronic music"/>
  </r>
  <r>
    <x v="0"/>
    <s v="US"/>
    <s v="USD"/>
    <n v="1351801368"/>
    <d v="2012-11-01T20:22:48"/>
    <n v="1349209368"/>
    <x v="2202"/>
    <x v="5"/>
    <b v="0"/>
    <n v="721"/>
    <b v="1"/>
    <s v="music/electronic music"/>
    <n v="704.18124999999998"/>
    <n v="39.066920943134534"/>
    <x v="4"/>
    <s v="electronic music"/>
  </r>
  <r>
    <x v="0"/>
    <s v="CA"/>
    <s v="CAD"/>
    <n v="1443127082"/>
    <d v="2015-09-24T20:38:02"/>
    <n v="1440535082"/>
    <x v="2203"/>
    <x v="0"/>
    <b v="0"/>
    <n v="50"/>
    <b v="1"/>
    <s v="music/electronic music"/>
    <n v="109.55"/>
    <n v="43.82"/>
    <x v="4"/>
    <s v="electronic music"/>
  </r>
  <r>
    <x v="0"/>
    <s v="US"/>
    <s v="USD"/>
    <n v="1362814119"/>
    <d v="2013-03-09T07:28:39"/>
    <n v="1360222119"/>
    <x v="2204"/>
    <x v="4"/>
    <b v="0"/>
    <n v="73"/>
    <b v="1"/>
    <s v="music/electronic music"/>
    <n v="132.86666666666667"/>
    <n v="27.301369863013697"/>
    <x v="4"/>
    <s v="electronic music"/>
  </r>
  <r>
    <x v="0"/>
    <s v="US"/>
    <s v="USD"/>
    <n v="1338579789"/>
    <d v="2012-06-01T19:43:09"/>
    <n v="1335987789"/>
    <x v="2205"/>
    <x v="5"/>
    <b v="0"/>
    <n v="27"/>
    <b v="1"/>
    <s v="music/electronic music"/>
    <n v="152"/>
    <n v="42.222222222222221"/>
    <x v="4"/>
    <s v="electronic music"/>
  </r>
  <r>
    <x v="0"/>
    <s v="US"/>
    <s v="USD"/>
    <n v="1334556624"/>
    <d v="2012-04-16T06:10:24"/>
    <n v="1333001424"/>
    <x v="2206"/>
    <x v="5"/>
    <b v="0"/>
    <n v="34"/>
    <b v="1"/>
    <s v="music/electronic music"/>
    <n v="102.72727272727273"/>
    <n v="33.235294117647058"/>
    <x v="4"/>
    <s v="electronic music"/>
  </r>
  <r>
    <x v="0"/>
    <s v="US"/>
    <s v="USD"/>
    <n v="1384580373"/>
    <d v="2013-11-16T05:39:33"/>
    <n v="1381984773"/>
    <x v="2207"/>
    <x v="4"/>
    <b v="0"/>
    <n v="7"/>
    <b v="1"/>
    <s v="music/electronic music"/>
    <n v="100"/>
    <n v="285.71428571428572"/>
    <x v="4"/>
    <s v="electronic music"/>
  </r>
  <r>
    <x v="0"/>
    <s v="US"/>
    <s v="USD"/>
    <n v="1333771200"/>
    <d v="2012-04-07T04:00:00"/>
    <n v="1328649026"/>
    <x v="2208"/>
    <x v="5"/>
    <b v="0"/>
    <n v="24"/>
    <b v="1"/>
    <s v="music/electronic music"/>
    <n v="101.6"/>
    <n v="42.333333333333336"/>
    <x v="4"/>
    <s v="electronic music"/>
  </r>
  <r>
    <x v="0"/>
    <s v="GB"/>
    <s v="GBP"/>
    <n v="1397516400"/>
    <d v="2014-04-14T23:00:00"/>
    <n v="1396524644"/>
    <x v="2209"/>
    <x v="3"/>
    <b v="0"/>
    <n v="15"/>
    <b v="1"/>
    <s v="music/electronic music"/>
    <n v="150.80000000000001"/>
    <n v="50.266666666666666"/>
    <x v="4"/>
    <s v="electronic music"/>
  </r>
  <r>
    <x v="0"/>
    <s v="US"/>
    <s v="USD"/>
    <n v="1334424960"/>
    <d v="2012-04-14T17:36:00"/>
    <n v="1329442510"/>
    <x v="2210"/>
    <x v="5"/>
    <b v="0"/>
    <n v="72"/>
    <b v="1"/>
    <s v="music/electronic music"/>
    <n v="111.425"/>
    <n v="61.902777777777779"/>
    <x v="4"/>
    <s v="electronic music"/>
  </r>
  <r>
    <x v="0"/>
    <s v="US"/>
    <s v="USD"/>
    <n v="1397113140"/>
    <d v="2014-04-10T06:59:00"/>
    <n v="1395168625"/>
    <x v="2211"/>
    <x v="3"/>
    <b v="0"/>
    <n v="120"/>
    <b v="1"/>
    <s v="music/electronic music"/>
    <n v="195.6"/>
    <n v="40.75"/>
    <x v="4"/>
    <s v="electronic music"/>
  </r>
  <r>
    <x v="0"/>
    <s v="US"/>
    <s v="USD"/>
    <n v="1383526800"/>
    <d v="2013-11-04T01:00:00"/>
    <n v="1380650177"/>
    <x v="2212"/>
    <x v="4"/>
    <b v="0"/>
    <n v="123"/>
    <b v="1"/>
    <s v="music/electronic music"/>
    <n v="114.38333333333333"/>
    <n v="55.796747967479675"/>
    <x v="4"/>
    <s v="electronic music"/>
  </r>
  <r>
    <x v="0"/>
    <s v="US"/>
    <s v="USD"/>
    <n v="1431719379"/>
    <d v="2015-05-15T19:49:39"/>
    <n v="1429127379"/>
    <x v="2213"/>
    <x v="0"/>
    <b v="0"/>
    <n v="1"/>
    <b v="1"/>
    <s v="music/electronic music"/>
    <n v="200"/>
    <n v="10"/>
    <x v="4"/>
    <s v="electronic music"/>
  </r>
  <r>
    <x v="0"/>
    <s v="US"/>
    <s v="USD"/>
    <n v="1391713248"/>
    <d v="2014-02-06T19:00:48"/>
    <n v="1389121248"/>
    <x v="2214"/>
    <x v="3"/>
    <b v="0"/>
    <n v="24"/>
    <b v="1"/>
    <s v="music/electronic music"/>
    <n v="292.50166666666667"/>
    <n v="73.125416666666666"/>
    <x v="4"/>
    <s v="electronic music"/>
  </r>
  <r>
    <x v="0"/>
    <s v="US"/>
    <s v="USD"/>
    <n v="1331621940"/>
    <d v="2012-03-13T06:59:00"/>
    <n v="1329671572"/>
    <x v="2215"/>
    <x v="5"/>
    <b v="0"/>
    <n v="33"/>
    <b v="1"/>
    <s v="music/electronic music"/>
    <n v="156.36363636363637"/>
    <n v="26.060606060606062"/>
    <x v="4"/>
    <s v="electronic music"/>
  </r>
  <r>
    <x v="0"/>
    <s v="US"/>
    <s v="USD"/>
    <n v="1437674545"/>
    <d v="2015-07-23T18:02:25"/>
    <n v="1436464945"/>
    <x v="2216"/>
    <x v="0"/>
    <b v="0"/>
    <n v="14"/>
    <b v="1"/>
    <s v="music/electronic music"/>
    <n v="105.66666666666666"/>
    <n v="22.642857142857142"/>
    <x v="4"/>
    <s v="electronic music"/>
  </r>
  <r>
    <x v="0"/>
    <s v="US"/>
    <s v="USD"/>
    <n v="1446451200"/>
    <d v="2015-11-02T08:00:00"/>
    <n v="1445539113"/>
    <x v="2217"/>
    <x v="0"/>
    <b v="0"/>
    <n v="9"/>
    <b v="1"/>
    <s v="music/electronic music"/>
    <n v="101.19047619047619"/>
    <n v="47.222222222222221"/>
    <x v="4"/>
    <s v="electronic music"/>
  </r>
  <r>
    <x v="0"/>
    <s v="US"/>
    <s v="USD"/>
    <n v="1346198400"/>
    <d v="2012-08-29T00:00:00"/>
    <n v="1344281383"/>
    <x v="2218"/>
    <x v="5"/>
    <b v="0"/>
    <n v="76"/>
    <b v="1"/>
    <s v="music/electronic music"/>
    <n v="122.833"/>
    <n v="32.324473684210524"/>
    <x v="4"/>
    <s v="electronic music"/>
  </r>
  <r>
    <x v="0"/>
    <s v="US"/>
    <s v="USD"/>
    <n v="1440004512"/>
    <d v="2015-08-19T17:15:12"/>
    <n v="1437412512"/>
    <x v="2219"/>
    <x v="0"/>
    <b v="0"/>
    <n v="19"/>
    <b v="1"/>
    <s v="music/electronic music"/>
    <n v="101.49999999999999"/>
    <n v="53.421052631578945"/>
    <x v="4"/>
    <s v="electronic music"/>
  </r>
  <r>
    <x v="0"/>
    <s v="US"/>
    <s v="USD"/>
    <n v="1374888436"/>
    <d v="2013-07-27T01:27:16"/>
    <n v="1372296436"/>
    <x v="2220"/>
    <x v="4"/>
    <b v="0"/>
    <n v="69"/>
    <b v="1"/>
    <s v="music/electronic music"/>
    <n v="101.14285714285714"/>
    <n v="51.304347826086953"/>
    <x v="4"/>
    <s v="electronic music"/>
  </r>
  <r>
    <x v="0"/>
    <s v="US"/>
    <s v="USD"/>
    <n v="1461369600"/>
    <d v="2016-04-23T00:00:00"/>
    <n v="1458748809"/>
    <x v="2221"/>
    <x v="2"/>
    <b v="0"/>
    <n v="218"/>
    <b v="1"/>
    <s v="games/tabletop games"/>
    <n v="108.11999999999999"/>
    <n v="37.197247706422019"/>
    <x v="6"/>
    <s v="tabletop games"/>
  </r>
  <r>
    <x v="0"/>
    <s v="US"/>
    <s v="USD"/>
    <n v="1327776847"/>
    <d v="2012-01-28T18:54:07"/>
    <n v="1325184847"/>
    <x v="2222"/>
    <x v="6"/>
    <b v="0"/>
    <n v="30"/>
    <b v="1"/>
    <s v="games/tabletop games"/>
    <n v="162.6"/>
    <n v="27.1"/>
    <x v="6"/>
    <s v="tabletop games"/>
  </r>
  <r>
    <x v="0"/>
    <s v="CA"/>
    <s v="CAD"/>
    <n v="1435418568"/>
    <d v="2015-06-27T15:22:48"/>
    <n v="1432826568"/>
    <x v="2223"/>
    <x v="0"/>
    <b v="0"/>
    <n v="100"/>
    <b v="1"/>
    <s v="games/tabletop games"/>
    <n v="105.80000000000001"/>
    <n v="206.31"/>
    <x v="6"/>
    <s v="tabletop games"/>
  </r>
  <r>
    <x v="0"/>
    <s v="US"/>
    <s v="USD"/>
    <n v="1477767600"/>
    <d v="2016-10-29T19:00:00"/>
    <n v="1475337675"/>
    <x v="2224"/>
    <x v="2"/>
    <b v="0"/>
    <n v="296"/>
    <b v="1"/>
    <s v="games/tabletop games"/>
    <n v="243.15000000000003"/>
    <n v="82.145270270270274"/>
    <x v="6"/>
    <s v="tabletop games"/>
  </r>
  <r>
    <x v="0"/>
    <s v="GB"/>
    <s v="GBP"/>
    <n v="1411326015"/>
    <d v="2014-09-21T19:00:15"/>
    <n v="1408734015"/>
    <x v="2225"/>
    <x v="3"/>
    <b v="0"/>
    <n v="1204"/>
    <b v="1"/>
    <s v="games/tabletop games"/>
    <n v="944.83338095238094"/>
    <n v="164.79651993355483"/>
    <x v="6"/>
    <s v="tabletop games"/>
  </r>
  <r>
    <x v="0"/>
    <s v="US"/>
    <s v="USD"/>
    <n v="1455253140"/>
    <d v="2016-02-12T04:59:00"/>
    <n v="1452625822"/>
    <x v="2226"/>
    <x v="2"/>
    <b v="0"/>
    <n v="321"/>
    <b v="1"/>
    <s v="games/tabletop games"/>
    <n v="108.46283333333334"/>
    <n v="60.820280373831778"/>
    <x v="6"/>
    <s v="tabletop games"/>
  </r>
  <r>
    <x v="0"/>
    <s v="GB"/>
    <s v="GBP"/>
    <n v="1384374155"/>
    <d v="2013-11-13T20:22:35"/>
    <n v="1381778555"/>
    <x v="2227"/>
    <x v="4"/>
    <b v="0"/>
    <n v="301"/>
    <b v="1"/>
    <s v="games/tabletop games"/>
    <n v="157.37692307692308"/>
    <n v="67.970099667774093"/>
    <x v="6"/>
    <s v="tabletop games"/>
  </r>
  <r>
    <x v="0"/>
    <s v="DE"/>
    <s v="EUR"/>
    <n v="1439707236"/>
    <d v="2015-08-16T06:40:36"/>
    <n v="1437115236"/>
    <x v="2228"/>
    <x v="0"/>
    <b v="0"/>
    <n v="144"/>
    <b v="1"/>
    <s v="games/tabletop games"/>
    <n v="1174.49"/>
    <n v="81.561805555555551"/>
    <x v="6"/>
    <s v="tabletop games"/>
  </r>
  <r>
    <x v="0"/>
    <s v="US"/>
    <s v="USD"/>
    <n v="1378180800"/>
    <d v="2013-09-03T04:00:00"/>
    <n v="1375113391"/>
    <x v="2229"/>
    <x v="4"/>
    <b v="0"/>
    <n v="539"/>
    <b v="1"/>
    <s v="games/tabletop games"/>
    <n v="171.04755366949576"/>
    <n v="25.42547309833024"/>
    <x v="6"/>
    <s v="tabletop games"/>
  </r>
  <r>
    <x v="0"/>
    <s v="US"/>
    <s v="USD"/>
    <n v="1398460127"/>
    <d v="2014-04-25T21:08:47"/>
    <n v="1395868127"/>
    <x v="2230"/>
    <x v="3"/>
    <b v="0"/>
    <n v="498"/>
    <b v="1"/>
    <s v="games/tabletop games"/>
    <n v="125.95294117647057"/>
    <n v="21.497991967871485"/>
    <x v="6"/>
    <s v="tabletop games"/>
  </r>
  <r>
    <x v="0"/>
    <s v="US"/>
    <s v="USD"/>
    <n v="1372136400"/>
    <d v="2013-06-25T05:00:00"/>
    <n v="1369864301"/>
    <x v="2231"/>
    <x v="4"/>
    <b v="0"/>
    <n v="1113"/>
    <b v="1"/>
    <s v="games/tabletop games"/>
    <n v="1212.1296000000002"/>
    <n v="27.226630727762803"/>
    <x v="6"/>
    <s v="tabletop games"/>
  </r>
  <r>
    <x v="0"/>
    <s v="US"/>
    <s v="USD"/>
    <n v="1405738800"/>
    <d v="2014-07-19T03:00:00"/>
    <n v="1402945408"/>
    <x v="2232"/>
    <x v="3"/>
    <b v="0"/>
    <n v="988"/>
    <b v="1"/>
    <s v="games/tabletop games"/>
    <n v="495.8"/>
    <n v="25.091093117408906"/>
    <x v="6"/>
    <s v="tabletop games"/>
  </r>
  <r>
    <x v="0"/>
    <s v="GB"/>
    <s v="GBP"/>
    <n v="1450051200"/>
    <d v="2015-12-14T00:00:00"/>
    <n v="1448269539"/>
    <x v="2233"/>
    <x v="0"/>
    <b v="0"/>
    <n v="391"/>
    <b v="1"/>
    <s v="games/tabletop games"/>
    <n v="332.03999999999996"/>
    <n v="21.230179028132991"/>
    <x v="6"/>
    <s v="tabletop games"/>
  </r>
  <r>
    <x v="0"/>
    <s v="US"/>
    <s v="USD"/>
    <n v="1483645647"/>
    <d v="2017-01-05T19:47:27"/>
    <n v="1481053647"/>
    <x v="2234"/>
    <x v="2"/>
    <b v="0"/>
    <n v="28"/>
    <b v="1"/>
    <s v="games/tabletop games"/>
    <n v="1165"/>
    <n v="41.607142857142854"/>
    <x v="6"/>
    <s v="tabletop games"/>
  </r>
  <r>
    <x v="0"/>
    <s v="CA"/>
    <s v="CAD"/>
    <n v="1427585511"/>
    <d v="2015-03-28T23:31:51"/>
    <n v="1424997111"/>
    <x v="2235"/>
    <x v="0"/>
    <b v="0"/>
    <n v="147"/>
    <b v="1"/>
    <s v="games/tabletop games"/>
    <n v="153.3153846153846"/>
    <n v="135.58503401360545"/>
    <x v="6"/>
    <s v="tabletop games"/>
  </r>
  <r>
    <x v="0"/>
    <s v="US"/>
    <s v="USD"/>
    <n v="1454338123"/>
    <d v="2016-02-01T14:48:43"/>
    <n v="1451746123"/>
    <x v="2236"/>
    <x v="2"/>
    <b v="0"/>
    <n v="680"/>
    <b v="1"/>
    <s v="games/tabletop games"/>
    <n v="537.10714285714289"/>
    <n v="22.116176470588236"/>
    <x v="6"/>
    <s v="tabletop games"/>
  </r>
  <r>
    <x v="0"/>
    <s v="US"/>
    <s v="USD"/>
    <n v="1415779140"/>
    <d v="2014-11-12T07:59:00"/>
    <n v="1412294683"/>
    <x v="2237"/>
    <x v="3"/>
    <b v="0"/>
    <n v="983"/>
    <b v="1"/>
    <s v="games/tabletop games"/>
    <n v="352.92777777777775"/>
    <n v="64.625635808748726"/>
    <x v="6"/>
    <s v="tabletop games"/>
  </r>
  <r>
    <x v="0"/>
    <s v="DE"/>
    <s v="EUR"/>
    <n v="1489157716"/>
    <d v="2017-03-10T14:55:16"/>
    <n v="1486565716"/>
    <x v="2238"/>
    <x v="1"/>
    <b v="0"/>
    <n v="79"/>
    <b v="1"/>
    <s v="games/tabletop games"/>
    <n v="137.4"/>
    <n v="69.569620253164558"/>
    <x v="6"/>
    <s v="tabletop games"/>
  </r>
  <r>
    <x v="0"/>
    <s v="US"/>
    <s v="USD"/>
    <n v="1385870520"/>
    <d v="2013-12-01T04:02:00"/>
    <n v="1382742014"/>
    <x v="2239"/>
    <x v="4"/>
    <b v="0"/>
    <n v="426"/>
    <b v="1"/>
    <s v="games/tabletop games"/>
    <n v="128.02668"/>
    <n v="75.133028169014082"/>
    <x v="6"/>
    <s v="tabletop games"/>
  </r>
  <r>
    <x v="0"/>
    <s v="US"/>
    <s v="USD"/>
    <n v="1461354544"/>
    <d v="2016-04-22T19:49:04"/>
    <n v="1458762544"/>
    <x v="2240"/>
    <x v="2"/>
    <b v="0"/>
    <n v="96"/>
    <b v="1"/>
    <s v="games/tabletop games"/>
    <n v="270.68"/>
    <n v="140.97916666666666"/>
    <x v="6"/>
    <s v="tabletop games"/>
  </r>
  <r>
    <x v="0"/>
    <s v="GB"/>
    <s v="GBP"/>
    <n v="1488484300"/>
    <d v="2017-03-02T19:51:40"/>
    <n v="1485892300"/>
    <x v="2241"/>
    <x v="1"/>
    <b v="0"/>
    <n v="163"/>
    <b v="1"/>
    <s v="games/tabletop games"/>
    <n v="806.4"/>
    <n v="49.472392638036808"/>
    <x v="6"/>
    <s v="tabletop games"/>
  </r>
  <r>
    <x v="0"/>
    <s v="US"/>
    <s v="USD"/>
    <n v="1385521320"/>
    <d v="2013-11-27T03:02:00"/>
    <n v="1382449733"/>
    <x v="2242"/>
    <x v="4"/>
    <b v="0"/>
    <n v="2525"/>
    <b v="1"/>
    <s v="games/tabletop games"/>
    <n v="1360.0976000000001"/>
    <n v="53.865251485148519"/>
    <x v="6"/>
    <s v="tabletop games"/>
  </r>
  <r>
    <x v="0"/>
    <s v="US"/>
    <s v="USD"/>
    <n v="1489374000"/>
    <d v="2017-03-13T03:00:00"/>
    <n v="1488823290"/>
    <x v="2243"/>
    <x v="1"/>
    <b v="0"/>
    <n v="2035"/>
    <b v="1"/>
    <s v="games/tabletop games"/>
    <n v="930250"/>
    <n v="4.5712530712530715"/>
    <x v="6"/>
    <s v="tabletop games"/>
  </r>
  <r>
    <x v="0"/>
    <s v="US"/>
    <s v="USD"/>
    <n v="1476649800"/>
    <d v="2016-10-16T20:30:00"/>
    <n v="1475609946"/>
    <x v="2244"/>
    <x v="2"/>
    <b v="0"/>
    <n v="290"/>
    <b v="1"/>
    <s v="games/tabletop games"/>
    <n v="377.02"/>
    <n v="65.00344827586207"/>
    <x v="6"/>
    <s v="tabletop games"/>
  </r>
  <r>
    <x v="0"/>
    <s v="US"/>
    <s v="USD"/>
    <n v="1393005600"/>
    <d v="2014-02-21T18:00:00"/>
    <n v="1390323617"/>
    <x v="2245"/>
    <x v="3"/>
    <b v="0"/>
    <n v="1980"/>
    <b v="1"/>
    <s v="games/tabletop games"/>
    <n v="2647.0250000000001"/>
    <n v="53.475252525252522"/>
    <x v="6"/>
    <s v="tabletop games"/>
  </r>
  <r>
    <x v="0"/>
    <s v="GB"/>
    <s v="GBP"/>
    <n v="1441393210"/>
    <d v="2015-09-04T19:00:10"/>
    <n v="1438801210"/>
    <x v="2246"/>
    <x v="0"/>
    <b v="0"/>
    <n v="57"/>
    <b v="1"/>
    <s v="games/tabletop games"/>
    <n v="100.12"/>
    <n v="43.912280701754383"/>
    <x v="6"/>
    <s v="tabletop games"/>
  </r>
  <r>
    <x v="0"/>
    <s v="US"/>
    <s v="USD"/>
    <n v="1438185565"/>
    <d v="2015-07-29T15:59:25"/>
    <n v="1436975965"/>
    <x v="2247"/>
    <x v="0"/>
    <b v="0"/>
    <n v="380"/>
    <b v="1"/>
    <s v="games/tabletop games"/>
    <n v="104.45405405405405"/>
    <n v="50.852631578947367"/>
    <x v="6"/>
    <s v="tabletop games"/>
  </r>
  <r>
    <x v="0"/>
    <s v="GB"/>
    <s v="GBP"/>
    <n v="1481749278"/>
    <d v="2016-12-14T21:01:18"/>
    <n v="1479157278"/>
    <x v="2248"/>
    <x v="2"/>
    <b v="0"/>
    <n v="128"/>
    <b v="1"/>
    <s v="games/tabletop games"/>
    <n v="107.21428571428571"/>
    <n v="58.6328125"/>
    <x v="6"/>
    <s v="tabletop games"/>
  </r>
  <r>
    <x v="0"/>
    <s v="US"/>
    <s v="USD"/>
    <n v="1364917965"/>
    <d v="2013-04-02T15:52:45"/>
    <n v="1362329565"/>
    <x v="2249"/>
    <x v="4"/>
    <b v="0"/>
    <n v="180"/>
    <b v="1"/>
    <s v="games/tabletop games"/>
    <n v="168.77142857142857"/>
    <n v="32.81666666666667"/>
    <x v="6"/>
    <s v="tabletop games"/>
  </r>
  <r>
    <x v="0"/>
    <s v="US"/>
    <s v="USD"/>
    <n v="1480727273"/>
    <d v="2016-12-03T01:07:53"/>
    <n v="1478131673"/>
    <x v="2250"/>
    <x v="2"/>
    <b v="0"/>
    <n v="571"/>
    <b v="1"/>
    <s v="games/tabletop games"/>
    <n v="975.11200000000008"/>
    <n v="426.93169877408059"/>
    <x v="6"/>
    <s v="tabletop games"/>
  </r>
  <r>
    <x v="0"/>
    <s v="US"/>
    <s v="USD"/>
    <n v="1408177077"/>
    <d v="2014-08-16T08:17:57"/>
    <n v="1406362677"/>
    <x v="2251"/>
    <x v="3"/>
    <b v="0"/>
    <n v="480"/>
    <b v="1"/>
    <s v="games/tabletop games"/>
    <n v="134.44929411764704"/>
    <n v="23.808729166666669"/>
    <x v="6"/>
    <s v="tabletop games"/>
  </r>
  <r>
    <x v="0"/>
    <s v="ES"/>
    <s v="EUR"/>
    <n v="1470469938"/>
    <d v="2016-08-06T07:52:18"/>
    <n v="1469173938"/>
    <x v="2252"/>
    <x v="2"/>
    <b v="0"/>
    <n v="249"/>
    <b v="1"/>
    <s v="games/tabletop games"/>
    <n v="272.27777777777777"/>
    <n v="98.413654618473899"/>
    <x v="6"/>
    <s v="tabletop games"/>
  </r>
  <r>
    <x v="0"/>
    <s v="US"/>
    <s v="USD"/>
    <n v="1447862947"/>
    <d v="2015-11-18T16:09:07"/>
    <n v="1445267347"/>
    <x v="2253"/>
    <x v="0"/>
    <b v="0"/>
    <n v="84"/>
    <b v="1"/>
    <s v="games/tabletop games"/>
    <n v="112.6875"/>
    <n v="107.32142857142857"/>
    <x v="6"/>
    <s v="tabletop games"/>
  </r>
  <r>
    <x v="0"/>
    <s v="US"/>
    <s v="USD"/>
    <n v="1485271968"/>
    <d v="2017-01-24T15:32:48"/>
    <n v="1484667168"/>
    <x v="2254"/>
    <x v="1"/>
    <b v="0"/>
    <n v="197"/>
    <b v="1"/>
    <s v="games/tabletop games"/>
    <n v="459.8"/>
    <n v="11.67005076142132"/>
    <x v="6"/>
    <s v="tabletop games"/>
  </r>
  <r>
    <x v="0"/>
    <s v="US"/>
    <s v="USD"/>
    <n v="1462661451"/>
    <d v="2016-05-07T22:50:51"/>
    <n v="1460069451"/>
    <x v="2255"/>
    <x v="2"/>
    <b v="0"/>
    <n v="271"/>
    <b v="1"/>
    <s v="games/tabletop games"/>
    <n v="286.65822784810126"/>
    <n v="41.782287822878232"/>
    <x v="6"/>
    <s v="tabletop games"/>
  </r>
  <r>
    <x v="0"/>
    <s v="GB"/>
    <s v="GBP"/>
    <n v="1479811846"/>
    <d v="2016-11-22T10:50:46"/>
    <n v="1478602246"/>
    <x v="2256"/>
    <x v="2"/>
    <b v="0"/>
    <n v="50"/>
    <b v="1"/>
    <s v="games/tabletop games"/>
    <n v="222.70833333333334"/>
    <n v="21.38"/>
    <x v="6"/>
    <s v="tabletop games"/>
  </r>
  <r>
    <x v="0"/>
    <s v="GB"/>
    <s v="GBP"/>
    <n v="1466377200"/>
    <d v="2016-06-19T23:00:00"/>
    <n v="1463351329"/>
    <x v="2257"/>
    <x v="2"/>
    <b v="0"/>
    <n v="169"/>
    <b v="1"/>
    <s v="games/tabletop games"/>
    <n v="636.14"/>
    <n v="94.103550295857985"/>
    <x v="6"/>
    <s v="tabletop games"/>
  </r>
  <r>
    <x v="0"/>
    <s v="US"/>
    <s v="USD"/>
    <n v="1434045687"/>
    <d v="2015-06-11T18:01:27"/>
    <n v="1431453687"/>
    <x v="2258"/>
    <x v="0"/>
    <b v="0"/>
    <n v="205"/>
    <b v="1"/>
    <s v="games/tabletop games"/>
    <n v="146.5"/>
    <n v="15.721951219512196"/>
    <x v="6"/>
    <s v="tabletop games"/>
  </r>
  <r>
    <x v="0"/>
    <s v="GB"/>
    <s v="GBP"/>
    <n v="1481224736"/>
    <d v="2016-12-08T19:18:56"/>
    <n v="1480360736"/>
    <x v="2259"/>
    <x v="2"/>
    <b v="0"/>
    <n v="206"/>
    <b v="1"/>
    <s v="games/tabletop games"/>
    <n v="1867.1"/>
    <n v="90.635922330097088"/>
    <x v="6"/>
    <s v="tabletop games"/>
  </r>
  <r>
    <x v="0"/>
    <s v="US"/>
    <s v="USD"/>
    <n v="1395876250"/>
    <d v="2014-03-26T23:24:10"/>
    <n v="1393287850"/>
    <x v="2260"/>
    <x v="3"/>
    <b v="0"/>
    <n v="84"/>
    <b v="1"/>
    <s v="games/tabletop games"/>
    <n v="326.92"/>
    <n v="97.297619047619051"/>
    <x v="6"/>
    <s v="tabletop games"/>
  </r>
  <r>
    <x v="0"/>
    <s v="AU"/>
    <s v="AUD"/>
    <n v="1487093020"/>
    <d v="2017-02-14T17:23:40"/>
    <n v="1485278620"/>
    <x v="2261"/>
    <x v="1"/>
    <b v="0"/>
    <n v="210"/>
    <b v="1"/>
    <s v="games/tabletop games"/>
    <n v="779.5"/>
    <n v="37.11904761904762"/>
    <x v="6"/>
    <s v="tabletop games"/>
  </r>
  <r>
    <x v="0"/>
    <s v="US"/>
    <s v="USD"/>
    <n v="1416268800"/>
    <d v="2014-11-18T00:00:00"/>
    <n v="1413295358"/>
    <x v="2262"/>
    <x v="3"/>
    <b v="0"/>
    <n v="181"/>
    <b v="1"/>
    <s v="games/tabletop games"/>
    <n v="154.15151515151516"/>
    <n v="28.104972375690608"/>
    <x v="6"/>
    <s v="tabletop games"/>
  </r>
  <r>
    <x v="0"/>
    <s v="SE"/>
    <s v="SEK"/>
    <n v="1422734313"/>
    <d v="2015-01-31T19:58:33"/>
    <n v="1420919913"/>
    <x v="2263"/>
    <x v="0"/>
    <b v="0"/>
    <n v="60"/>
    <b v="1"/>
    <s v="games/tabletop games"/>
    <n v="115.54666666666667"/>
    <n v="144.43333333333334"/>
    <x v="6"/>
    <s v="tabletop games"/>
  </r>
  <r>
    <x v="0"/>
    <s v="US"/>
    <s v="USD"/>
    <n v="1463972400"/>
    <d v="2016-05-23T03:00:00"/>
    <n v="1462543114"/>
    <x v="2264"/>
    <x v="2"/>
    <b v="0"/>
    <n v="445"/>
    <b v="1"/>
    <s v="games/tabletop games"/>
    <n v="180.03333333333333"/>
    <n v="24.274157303370785"/>
    <x v="6"/>
    <s v="tabletop games"/>
  </r>
  <r>
    <x v="0"/>
    <s v="GB"/>
    <s v="GBP"/>
    <n v="1479846507"/>
    <d v="2016-11-22T20:28:27"/>
    <n v="1479241707"/>
    <x v="2265"/>
    <x v="2"/>
    <b v="0"/>
    <n v="17"/>
    <b v="1"/>
    <s v="games/tabletop games"/>
    <n v="298.5"/>
    <n v="35.117647058823529"/>
    <x v="6"/>
    <s v="tabletop games"/>
  </r>
  <r>
    <x v="0"/>
    <s v="US"/>
    <s v="USD"/>
    <n v="1461722400"/>
    <d v="2016-04-27T02:00:00"/>
    <n v="1460235592"/>
    <x v="2266"/>
    <x v="2"/>
    <b v="0"/>
    <n v="194"/>
    <b v="1"/>
    <s v="games/tabletop games"/>
    <n v="320.26666666666665"/>
    <n v="24.762886597938145"/>
    <x v="6"/>
    <s v="tabletop games"/>
  </r>
  <r>
    <x v="0"/>
    <s v="US"/>
    <s v="USD"/>
    <n v="1419123600"/>
    <d v="2014-12-21T01:00:00"/>
    <n v="1416945297"/>
    <x v="2267"/>
    <x v="3"/>
    <b v="0"/>
    <n v="404"/>
    <b v="1"/>
    <s v="games/tabletop games"/>
    <n v="380.52499999999998"/>
    <n v="188.37871287128712"/>
    <x v="6"/>
    <s v="tabletop games"/>
  </r>
  <r>
    <x v="0"/>
    <s v="US"/>
    <s v="USD"/>
    <n v="1489283915"/>
    <d v="2017-03-12T01:58:35"/>
    <n v="1486691915"/>
    <x v="2268"/>
    <x v="1"/>
    <b v="0"/>
    <n v="194"/>
    <b v="1"/>
    <s v="games/tabletop games"/>
    <n v="102.60000000000001"/>
    <n v="148.08247422680412"/>
    <x v="6"/>
    <s v="tabletop games"/>
  </r>
  <r>
    <x v="0"/>
    <s v="US"/>
    <s v="USD"/>
    <n v="1488862800"/>
    <d v="2017-03-07T05:00:00"/>
    <n v="1486745663"/>
    <x v="2269"/>
    <x v="1"/>
    <b v="0"/>
    <n v="902"/>
    <b v="1"/>
    <s v="games/tabletop games"/>
    <n v="1801.64"/>
    <n v="49.934589800443462"/>
    <x v="6"/>
    <s v="tabletop games"/>
  </r>
  <r>
    <x v="0"/>
    <s v="US"/>
    <s v="USD"/>
    <n v="1484085540"/>
    <d v="2017-01-10T21:59:00"/>
    <n v="1482353513"/>
    <x v="2270"/>
    <x v="2"/>
    <b v="0"/>
    <n v="1670"/>
    <b v="1"/>
    <s v="games/tabletop games"/>
    <n v="720.24800000000005"/>
    <n v="107.82155688622754"/>
    <x v="6"/>
    <s v="tabletop games"/>
  </r>
  <r>
    <x v="0"/>
    <s v="US"/>
    <s v="USD"/>
    <n v="1481328004"/>
    <d v="2016-12-10T00:00:04"/>
    <n v="1478736004"/>
    <x v="2271"/>
    <x v="2"/>
    <b v="0"/>
    <n v="1328"/>
    <b v="1"/>
    <s v="games/tabletop games"/>
    <n v="283.09000000000003"/>
    <n v="42.63403614457831"/>
    <x v="6"/>
    <s v="tabletop games"/>
  </r>
  <r>
    <x v="0"/>
    <s v="US"/>
    <s v="USD"/>
    <n v="1449506836"/>
    <d v="2015-12-07T16:47:16"/>
    <n v="1446914836"/>
    <x v="2272"/>
    <x v="0"/>
    <b v="0"/>
    <n v="944"/>
    <b v="1"/>
    <s v="games/tabletop games"/>
    <n v="1356.6000000000001"/>
    <n v="14.370762711864407"/>
    <x v="6"/>
    <s v="tabletop games"/>
  </r>
  <r>
    <x v="0"/>
    <s v="CA"/>
    <s v="CAD"/>
    <n v="1489320642"/>
    <d v="2017-03-12T12:10:42"/>
    <n v="1487164242"/>
    <x v="2273"/>
    <x v="1"/>
    <b v="0"/>
    <n v="147"/>
    <b v="1"/>
    <s v="games/tabletop games"/>
    <n v="220.35999999999999"/>
    <n v="37.476190476190474"/>
    <x v="6"/>
    <s v="tabletop games"/>
  </r>
  <r>
    <x v="0"/>
    <s v="US"/>
    <s v="USD"/>
    <n v="1393156857"/>
    <d v="2014-02-23T12:00:57"/>
    <n v="1390564857"/>
    <x v="2274"/>
    <x v="3"/>
    <b v="0"/>
    <n v="99"/>
    <b v="1"/>
    <s v="games/tabletop games"/>
    <n v="119.6"/>
    <n v="30.202020202020201"/>
    <x v="6"/>
    <s v="tabletop games"/>
  </r>
  <r>
    <x v="0"/>
    <s v="GB"/>
    <s v="GBP"/>
    <n v="1419259679"/>
    <d v="2014-12-22T14:47:59"/>
    <n v="1416667679"/>
    <x v="2275"/>
    <x v="3"/>
    <b v="0"/>
    <n v="79"/>
    <b v="1"/>
    <s v="games/tabletop games"/>
    <n v="407.76923076923077"/>
    <n v="33.550632911392405"/>
    <x v="6"/>
    <s v="tabletop games"/>
  </r>
  <r>
    <x v="0"/>
    <s v="US"/>
    <s v="USD"/>
    <n v="1388936289"/>
    <d v="2014-01-05T15:38:09"/>
    <n v="1386344289"/>
    <x v="2276"/>
    <x v="4"/>
    <b v="0"/>
    <n v="75"/>
    <b v="1"/>
    <s v="games/tabletop games"/>
    <n v="105.81826105905425"/>
    <n v="64.74666666666667"/>
    <x v="6"/>
    <s v="tabletop games"/>
  </r>
  <r>
    <x v="0"/>
    <s v="US"/>
    <s v="USD"/>
    <n v="1330359423"/>
    <d v="2012-02-27T16:17:03"/>
    <n v="1327767423"/>
    <x v="2277"/>
    <x v="5"/>
    <b v="0"/>
    <n v="207"/>
    <b v="1"/>
    <s v="games/tabletop games"/>
    <n v="141.08235294117648"/>
    <n v="57.932367149758456"/>
    <x v="6"/>
    <s v="tabletop games"/>
  </r>
  <r>
    <x v="0"/>
    <s v="IT"/>
    <s v="EUR"/>
    <n v="1451861940"/>
    <d v="2016-01-03T22:59:00"/>
    <n v="1448902867"/>
    <x v="2278"/>
    <x v="0"/>
    <b v="0"/>
    <n v="102"/>
    <b v="1"/>
    <s v="games/tabletop games"/>
    <n v="270.7"/>
    <n v="53.078431372549019"/>
    <x v="6"/>
    <s v="tabletop games"/>
  </r>
  <r>
    <x v="0"/>
    <s v="US"/>
    <s v="USD"/>
    <n v="1423022400"/>
    <d v="2015-02-04T04:00:00"/>
    <n v="1421436099"/>
    <x v="2279"/>
    <x v="0"/>
    <b v="0"/>
    <n v="32"/>
    <b v="1"/>
    <s v="games/tabletop games"/>
    <n v="153.80000000000001"/>
    <n v="48.0625"/>
    <x v="6"/>
    <s v="tabletop games"/>
  </r>
  <r>
    <x v="0"/>
    <s v="US"/>
    <s v="USD"/>
    <n v="1442501991"/>
    <d v="2015-09-17T14:59:51"/>
    <n v="1439909991"/>
    <x v="2280"/>
    <x v="0"/>
    <b v="0"/>
    <n v="480"/>
    <b v="1"/>
    <s v="games/tabletop games"/>
    <n v="403.57653061224488"/>
    <n v="82.396874999999994"/>
    <x v="6"/>
    <s v="tabletop games"/>
  </r>
  <r>
    <x v="0"/>
    <s v="US"/>
    <s v="USD"/>
    <n v="1311576600"/>
    <d v="2011-07-25T06:50:00"/>
    <n v="1306219897"/>
    <x v="2281"/>
    <x v="6"/>
    <b v="0"/>
    <n v="11"/>
    <b v="1"/>
    <s v="music/rock"/>
    <n v="185"/>
    <n v="50.454545454545453"/>
    <x v="4"/>
    <s v="rock"/>
  </r>
  <r>
    <x v="0"/>
    <s v="US"/>
    <s v="USD"/>
    <n v="1452744686"/>
    <d v="2016-01-14T04:11:26"/>
    <n v="1447560686"/>
    <x v="2282"/>
    <x v="0"/>
    <b v="0"/>
    <n v="12"/>
    <b v="1"/>
    <s v="music/rock"/>
    <n v="185.33333333333331"/>
    <n v="115.83333333333333"/>
    <x v="4"/>
    <s v="rock"/>
  </r>
  <r>
    <x v="0"/>
    <s v="US"/>
    <s v="USD"/>
    <n v="1336528804"/>
    <d v="2012-05-09T02:00:04"/>
    <n v="1331348404"/>
    <x v="2283"/>
    <x v="5"/>
    <b v="0"/>
    <n v="48"/>
    <b v="1"/>
    <s v="music/rock"/>
    <n v="100.85533333333332"/>
    <n v="63.03458333333333"/>
    <x v="4"/>
    <s v="rock"/>
  </r>
  <r>
    <x v="0"/>
    <s v="US"/>
    <s v="USD"/>
    <n v="1299902400"/>
    <d v="2011-03-12T04:00:00"/>
    <n v="1297451245"/>
    <x v="2284"/>
    <x v="6"/>
    <b v="0"/>
    <n v="59"/>
    <b v="1"/>
    <s v="music/rock"/>
    <n v="106.22116666666668"/>
    <n v="108.02152542372882"/>
    <x v="4"/>
    <s v="rock"/>
  </r>
  <r>
    <x v="0"/>
    <s v="US"/>
    <s v="USD"/>
    <n v="1340944043"/>
    <d v="2012-06-29T04:27:23"/>
    <n v="1338352043"/>
    <x v="2285"/>
    <x v="5"/>
    <b v="0"/>
    <n v="79"/>
    <b v="1"/>
    <s v="music/rock"/>
    <n v="121.36666666666667"/>
    <n v="46.088607594936711"/>
    <x v="4"/>
    <s v="rock"/>
  </r>
  <r>
    <x v="0"/>
    <s v="US"/>
    <s v="USD"/>
    <n v="1378439940"/>
    <d v="2013-09-06T03:59:00"/>
    <n v="1376003254"/>
    <x v="2286"/>
    <x v="4"/>
    <b v="0"/>
    <n v="14"/>
    <b v="1"/>
    <s v="music/rock"/>
    <n v="100.06666666666666"/>
    <n v="107.21428571428571"/>
    <x v="4"/>
    <s v="rock"/>
  </r>
  <r>
    <x v="0"/>
    <s v="US"/>
    <s v="USD"/>
    <n v="1403539260"/>
    <d v="2014-06-23T16:01:00"/>
    <n v="1401724860"/>
    <x v="2287"/>
    <x v="3"/>
    <b v="0"/>
    <n v="106"/>
    <b v="1"/>
    <s v="music/rock"/>
    <n v="119.97755555555555"/>
    <n v="50.9338679245283"/>
    <x v="4"/>
    <s v="rock"/>
  </r>
  <r>
    <x v="0"/>
    <s v="US"/>
    <s v="USD"/>
    <n v="1340733600"/>
    <d v="2012-06-26T18:00:00"/>
    <n v="1339098689"/>
    <x v="2288"/>
    <x v="5"/>
    <b v="0"/>
    <n v="25"/>
    <b v="1"/>
    <s v="music/rock"/>
    <n v="100.1"/>
    <n v="40.04"/>
    <x v="4"/>
    <s v="rock"/>
  </r>
  <r>
    <x v="0"/>
    <s v="US"/>
    <s v="USD"/>
    <n v="1386372120"/>
    <d v="2013-12-06T23:22:00"/>
    <n v="1382659060"/>
    <x v="2289"/>
    <x v="4"/>
    <b v="0"/>
    <n v="25"/>
    <b v="1"/>
    <s v="music/rock"/>
    <n v="107.4"/>
    <n v="64.44"/>
    <x v="4"/>
    <s v="rock"/>
  </r>
  <r>
    <x v="0"/>
    <s v="US"/>
    <s v="USD"/>
    <n v="1259686800"/>
    <d v="2009-12-01T17:00:00"/>
    <n v="1252908330"/>
    <x v="2290"/>
    <x v="8"/>
    <b v="0"/>
    <n v="29"/>
    <b v="1"/>
    <s v="music/rock"/>
    <n v="104.06666666666666"/>
    <n v="53.827586206896555"/>
    <x v="4"/>
    <s v="rock"/>
  </r>
  <r>
    <x v="0"/>
    <s v="US"/>
    <s v="USD"/>
    <n v="1335153600"/>
    <d v="2012-04-23T04:00:00"/>
    <n v="1332199618"/>
    <x v="2291"/>
    <x v="5"/>
    <b v="0"/>
    <n v="43"/>
    <b v="1"/>
    <s v="music/rock"/>
    <n v="172.8"/>
    <n v="100.46511627906976"/>
    <x v="4"/>
    <s v="rock"/>
  </r>
  <r>
    <x v="0"/>
    <s v="US"/>
    <s v="USD"/>
    <n v="1334767476"/>
    <d v="2012-04-18T16:44:36"/>
    <n v="1332175476"/>
    <x v="2292"/>
    <x v="5"/>
    <b v="0"/>
    <n v="46"/>
    <b v="1"/>
    <s v="music/rock"/>
    <n v="107.2505"/>
    <n v="46.630652173913049"/>
    <x v="4"/>
    <s v="rock"/>
  </r>
  <r>
    <x v="0"/>
    <s v="US"/>
    <s v="USD"/>
    <n v="1348545540"/>
    <d v="2012-09-25T03:59:00"/>
    <n v="1346345999"/>
    <x v="2293"/>
    <x v="5"/>
    <b v="0"/>
    <n v="27"/>
    <b v="1"/>
    <s v="music/rock"/>
    <n v="108.23529411764706"/>
    <n v="34.074074074074076"/>
    <x v="4"/>
    <s v="rock"/>
  </r>
  <r>
    <x v="0"/>
    <s v="US"/>
    <s v="USD"/>
    <n v="1358702480"/>
    <d v="2013-01-20T17:21:20"/>
    <n v="1356110480"/>
    <x v="2294"/>
    <x v="5"/>
    <b v="0"/>
    <n v="112"/>
    <b v="1"/>
    <s v="music/rock"/>
    <n v="146.08079999999998"/>
    <n v="65.214642857142863"/>
    <x v="4"/>
    <s v="rock"/>
  </r>
  <r>
    <x v="0"/>
    <s v="US"/>
    <s v="USD"/>
    <n v="1359240856"/>
    <d v="2013-01-26T22:54:16"/>
    <n v="1356648856"/>
    <x v="2295"/>
    <x v="5"/>
    <b v="0"/>
    <n v="34"/>
    <b v="1"/>
    <s v="music/rock"/>
    <n v="125.25"/>
    <n v="44.205882352941174"/>
    <x v="4"/>
    <s v="rock"/>
  </r>
  <r>
    <x v="0"/>
    <s v="US"/>
    <s v="USD"/>
    <n v="1330018426"/>
    <d v="2012-02-23T17:33:46"/>
    <n v="1326994426"/>
    <x v="2296"/>
    <x v="5"/>
    <b v="0"/>
    <n v="145"/>
    <b v="1"/>
    <s v="music/rock"/>
    <n v="149.07142857142856"/>
    <n v="71.965517241379317"/>
    <x v="4"/>
    <s v="rock"/>
  </r>
  <r>
    <x v="0"/>
    <s v="US"/>
    <s v="USD"/>
    <n v="1331697540"/>
    <d v="2012-03-14T03:59:00"/>
    <n v="1328749249"/>
    <x v="2297"/>
    <x v="5"/>
    <b v="0"/>
    <n v="19"/>
    <b v="1"/>
    <s v="music/rock"/>
    <n v="100.6"/>
    <n v="52.94736842105263"/>
    <x v="4"/>
    <s v="rock"/>
  </r>
  <r>
    <x v="0"/>
    <s v="US"/>
    <s v="USD"/>
    <n v="1395861033"/>
    <d v="2014-03-26T19:10:33"/>
    <n v="1393272633"/>
    <x v="2298"/>
    <x v="3"/>
    <b v="0"/>
    <n v="288"/>
    <b v="1"/>
    <s v="music/rock"/>
    <n v="105.07333333333332"/>
    <n v="109.45138888888889"/>
    <x v="4"/>
    <s v="rock"/>
  </r>
  <r>
    <x v="0"/>
    <s v="US"/>
    <s v="USD"/>
    <n v="1296953209"/>
    <d v="2011-02-06T00:46:49"/>
    <n v="1295657209"/>
    <x v="2299"/>
    <x v="6"/>
    <b v="0"/>
    <n v="14"/>
    <b v="1"/>
    <s v="music/rock"/>
    <n v="350.16666666666663"/>
    <n v="75.035714285714292"/>
    <x v="4"/>
    <s v="rock"/>
  </r>
  <r>
    <x v="0"/>
    <s v="US"/>
    <s v="USD"/>
    <n v="1340904416"/>
    <d v="2012-06-28T17:26:56"/>
    <n v="1339694816"/>
    <x v="2300"/>
    <x v="5"/>
    <b v="0"/>
    <n v="7"/>
    <b v="1"/>
    <s v="music/rock"/>
    <n v="101.25"/>
    <n v="115.71428571428571"/>
    <x v="4"/>
    <s v="rock"/>
  </r>
  <r>
    <x v="0"/>
    <s v="US"/>
    <s v="USD"/>
    <n v="1371785496"/>
    <d v="2013-06-21T03:31:36"/>
    <n v="1369193496"/>
    <x v="2301"/>
    <x v="4"/>
    <b v="1"/>
    <n v="211"/>
    <b v="1"/>
    <s v="music/indie rock"/>
    <n v="133.6044"/>
    <n v="31.659810426540286"/>
    <x v="4"/>
    <s v="indie rock"/>
  </r>
  <r>
    <x v="0"/>
    <s v="US"/>
    <s v="USD"/>
    <n v="1388473200"/>
    <d v="2013-12-31T07:00:00"/>
    <n v="1385585434"/>
    <x v="2302"/>
    <x v="4"/>
    <b v="1"/>
    <n v="85"/>
    <b v="1"/>
    <s v="music/indie rock"/>
    <n v="170.65217391304347"/>
    <n v="46.176470588235297"/>
    <x v="4"/>
    <s v="indie rock"/>
  </r>
  <r>
    <x v="0"/>
    <s v="US"/>
    <s v="USD"/>
    <n v="1323747596"/>
    <d v="2011-12-13T03:39:56"/>
    <n v="1320287996"/>
    <x v="2303"/>
    <x v="6"/>
    <b v="1"/>
    <n v="103"/>
    <b v="1"/>
    <s v="music/indie rock"/>
    <n v="109.35829457364341"/>
    <n v="68.481650485436887"/>
    <x v="4"/>
    <s v="indie rock"/>
  </r>
  <r>
    <x v="0"/>
    <s v="US"/>
    <s v="USD"/>
    <n v="1293857940"/>
    <d v="2011-01-01T04:59:00"/>
    <n v="1290281691"/>
    <x v="2304"/>
    <x v="7"/>
    <b v="1"/>
    <n v="113"/>
    <b v="1"/>
    <s v="music/indie rock"/>
    <n v="100.70033333333335"/>
    <n v="53.469203539823013"/>
    <x v="4"/>
    <s v="indie rock"/>
  </r>
  <r>
    <x v="0"/>
    <s v="US"/>
    <s v="USD"/>
    <n v="1407520800"/>
    <d v="2014-08-08T18:00:00"/>
    <n v="1405356072"/>
    <x v="2305"/>
    <x v="3"/>
    <b v="1"/>
    <n v="167"/>
    <b v="1"/>
    <s v="music/indie rock"/>
    <n v="101.22777777777779"/>
    <n v="109.10778443113773"/>
    <x v="4"/>
    <s v="indie rock"/>
  </r>
  <r>
    <x v="0"/>
    <s v="US"/>
    <s v="USD"/>
    <n v="1331352129"/>
    <d v="2012-03-10T04:02:09"/>
    <n v="1328760129"/>
    <x v="2306"/>
    <x v="5"/>
    <b v="1"/>
    <n v="73"/>
    <b v="1"/>
    <s v="music/indie rock"/>
    <n v="106.75857142857143"/>
    <n v="51.185616438356163"/>
    <x v="4"/>
    <s v="indie rock"/>
  </r>
  <r>
    <x v="0"/>
    <s v="US"/>
    <s v="USD"/>
    <n v="1336245328"/>
    <d v="2012-05-05T19:15:28"/>
    <n v="1333653333"/>
    <x v="2307"/>
    <x v="5"/>
    <b v="1"/>
    <n v="75"/>
    <b v="1"/>
    <s v="music/indie rock"/>
    <n v="106.65777537961894"/>
    <n v="27.936800000000002"/>
    <x v="4"/>
    <s v="indie rock"/>
  </r>
  <r>
    <x v="0"/>
    <s v="US"/>
    <s v="USD"/>
    <n v="1409274000"/>
    <d v="2014-08-29T01:00:00"/>
    <n v="1406847996"/>
    <x v="2308"/>
    <x v="3"/>
    <b v="1"/>
    <n v="614"/>
    <b v="1"/>
    <s v="music/indie rock"/>
    <n v="101.30622"/>
    <n v="82.496921824104234"/>
    <x v="4"/>
    <s v="indie rock"/>
  </r>
  <r>
    <x v="0"/>
    <s v="US"/>
    <s v="USD"/>
    <n v="1362872537"/>
    <d v="2013-03-09T23:42:17"/>
    <n v="1359848537"/>
    <x v="2309"/>
    <x v="4"/>
    <b v="1"/>
    <n v="107"/>
    <b v="1"/>
    <s v="music/indie rock"/>
    <n v="106.67450000000001"/>
    <n v="59.817476635514019"/>
    <x v="4"/>
    <s v="indie rock"/>
  </r>
  <r>
    <x v="0"/>
    <s v="US"/>
    <s v="USD"/>
    <n v="1363889015"/>
    <d v="2013-03-21T18:03:35"/>
    <n v="1361300615"/>
    <x v="2310"/>
    <x v="4"/>
    <b v="1"/>
    <n v="1224"/>
    <b v="1"/>
    <s v="music/indie rock"/>
    <n v="428.83978378378379"/>
    <n v="64.816470588235291"/>
    <x v="4"/>
    <s v="indie rock"/>
  </r>
  <r>
    <x v="0"/>
    <s v="US"/>
    <s v="USD"/>
    <n v="1399421189"/>
    <d v="2014-05-07T00:06:29"/>
    <n v="1396829189"/>
    <x v="2311"/>
    <x v="3"/>
    <b v="1"/>
    <n v="104"/>
    <b v="1"/>
    <s v="music/indie rock"/>
    <n v="104.11111111111111"/>
    <n v="90.09615384615384"/>
    <x v="4"/>
    <s v="indie rock"/>
  </r>
  <r>
    <x v="0"/>
    <s v="US"/>
    <s v="USD"/>
    <n v="1397862000"/>
    <d v="2014-04-18T23:00:00"/>
    <n v="1395155478"/>
    <x v="2312"/>
    <x v="3"/>
    <b v="1"/>
    <n v="79"/>
    <b v="1"/>
    <s v="music/indie rock"/>
    <n v="107.86666666666666"/>
    <n v="40.962025316455694"/>
    <x v="4"/>
    <s v="indie rock"/>
  </r>
  <r>
    <x v="0"/>
    <s v="US"/>
    <s v="USD"/>
    <n v="1336086026"/>
    <d v="2012-05-03T23:00:26"/>
    <n v="1333494026"/>
    <x v="2313"/>
    <x v="5"/>
    <b v="1"/>
    <n v="157"/>
    <b v="1"/>
    <s v="music/indie rock"/>
    <n v="175.84040000000002"/>
    <n v="56.000127388535034"/>
    <x v="4"/>
    <s v="indie rock"/>
  </r>
  <r>
    <x v="0"/>
    <s v="US"/>
    <s v="USD"/>
    <n v="1339074857"/>
    <d v="2012-06-07T13:14:17"/>
    <n v="1336482857"/>
    <x v="2314"/>
    <x v="5"/>
    <b v="1"/>
    <n v="50"/>
    <b v="1"/>
    <s v="music/indie rock"/>
    <n v="156.97"/>
    <n v="37.672800000000002"/>
    <x v="4"/>
    <s v="indie rock"/>
  </r>
  <r>
    <x v="0"/>
    <s v="US"/>
    <s v="USD"/>
    <n v="1336238743"/>
    <d v="2012-05-05T17:25:43"/>
    <n v="1333646743"/>
    <x v="2315"/>
    <x v="5"/>
    <b v="1"/>
    <n v="64"/>
    <b v="1"/>
    <s v="music/indie rock"/>
    <n v="102.60000000000001"/>
    <n v="40.078125"/>
    <x v="4"/>
    <s v="indie rock"/>
  </r>
  <r>
    <x v="0"/>
    <s v="US"/>
    <s v="USD"/>
    <n v="1260383040"/>
    <d v="2009-12-09T18:24:00"/>
    <n v="1253726650"/>
    <x v="2316"/>
    <x v="8"/>
    <b v="1"/>
    <n v="200"/>
    <b v="1"/>
    <s v="music/indie rock"/>
    <n v="104.04266666666666"/>
    <n v="78.031999999999996"/>
    <x v="4"/>
    <s v="indie rock"/>
  </r>
  <r>
    <x v="0"/>
    <s v="US"/>
    <s v="USD"/>
    <n v="1266210000"/>
    <d v="2010-02-15T05:00:00"/>
    <n v="1263474049"/>
    <x v="2317"/>
    <x v="7"/>
    <b v="1"/>
    <n v="22"/>
    <b v="1"/>
    <s v="music/indie rock"/>
    <n v="104"/>
    <n v="18.90909090909091"/>
    <x v="4"/>
    <s v="indie rock"/>
  </r>
  <r>
    <x v="0"/>
    <s v="US"/>
    <s v="USD"/>
    <n v="1253937540"/>
    <d v="2009-09-26T03:59:00"/>
    <n v="1251214014"/>
    <x v="2318"/>
    <x v="8"/>
    <b v="1"/>
    <n v="163"/>
    <b v="1"/>
    <s v="music/indie rock"/>
    <n v="121.05999999999999"/>
    <n v="37.134969325153371"/>
    <x v="4"/>
    <s v="indie rock"/>
  </r>
  <r>
    <x v="0"/>
    <s v="US"/>
    <s v="USD"/>
    <n v="1387072685"/>
    <d v="2013-12-15T01:58:05"/>
    <n v="1384480685"/>
    <x v="2319"/>
    <x v="4"/>
    <b v="1"/>
    <n v="77"/>
    <b v="1"/>
    <s v="music/indie rock"/>
    <n v="107.69999999999999"/>
    <n v="41.961038961038959"/>
    <x v="4"/>
    <s v="indie rock"/>
  </r>
  <r>
    <x v="0"/>
    <s v="US"/>
    <s v="USD"/>
    <n v="1396463800"/>
    <d v="2014-04-02T18:36:40"/>
    <n v="1393443400"/>
    <x v="2320"/>
    <x v="3"/>
    <b v="1"/>
    <n v="89"/>
    <b v="1"/>
    <s v="music/indie rock"/>
    <n v="108.66"/>
    <n v="61.044943820224717"/>
    <x v="4"/>
    <s v="indie rock"/>
  </r>
  <r>
    <x v="3"/>
    <s v="AT"/>
    <s v="EUR"/>
    <n v="1491282901"/>
    <d v="2017-04-04T05:15:01"/>
    <n v="1488694501"/>
    <x v="2321"/>
    <x v="1"/>
    <b v="0"/>
    <n v="64"/>
    <b v="0"/>
    <s v="food/small batch"/>
    <n v="39.120962394619681"/>
    <n v="64.53125"/>
    <x v="7"/>
    <s v="small batch"/>
  </r>
  <r>
    <x v="3"/>
    <s v="US"/>
    <s v="USD"/>
    <n v="1491769769"/>
    <d v="2017-04-09T20:29:29"/>
    <n v="1489181369"/>
    <x v="2322"/>
    <x v="1"/>
    <b v="0"/>
    <n v="4"/>
    <b v="0"/>
    <s v="food/small batch"/>
    <n v="3.1481481481481479"/>
    <n v="21.25"/>
    <x v="7"/>
    <s v="small batch"/>
  </r>
  <r>
    <x v="3"/>
    <s v="US"/>
    <s v="USD"/>
    <n v="1490033247"/>
    <d v="2017-03-20T18:07:27"/>
    <n v="1489428447"/>
    <x v="2323"/>
    <x v="1"/>
    <b v="0"/>
    <n v="4"/>
    <b v="0"/>
    <s v="food/small batch"/>
    <n v="48"/>
    <n v="30"/>
    <x v="7"/>
    <s v="small batch"/>
  </r>
  <r>
    <x v="3"/>
    <s v="GB"/>
    <s v="GBP"/>
    <n v="1490559285"/>
    <d v="2017-03-26T20:14:45"/>
    <n v="1487970885"/>
    <x v="2324"/>
    <x v="1"/>
    <b v="0"/>
    <n v="61"/>
    <b v="0"/>
    <s v="food/small batch"/>
    <n v="20.733333333333334"/>
    <n v="25.491803278688526"/>
    <x v="7"/>
    <s v="small batch"/>
  </r>
  <r>
    <x v="3"/>
    <s v="US"/>
    <s v="USD"/>
    <n v="1490830331"/>
    <d v="2017-03-29T23:32:11"/>
    <n v="1488241931"/>
    <x v="2325"/>
    <x v="1"/>
    <b v="0"/>
    <n v="7"/>
    <b v="0"/>
    <s v="food/small batch"/>
    <n v="8"/>
    <n v="11.428571428571429"/>
    <x v="7"/>
    <s v="small batch"/>
  </r>
  <r>
    <x v="3"/>
    <s v="US"/>
    <s v="USD"/>
    <n v="1493571600"/>
    <d v="2017-04-30T17:00:00"/>
    <n v="1489106948"/>
    <x v="2326"/>
    <x v="1"/>
    <b v="0"/>
    <n v="1"/>
    <b v="0"/>
    <s v="food/small batch"/>
    <n v="0.72"/>
    <n v="108"/>
    <x v="7"/>
    <s v="small batch"/>
  </r>
  <r>
    <x v="0"/>
    <s v="US"/>
    <s v="USD"/>
    <n v="1409090440"/>
    <d v="2014-08-26T22:00:40"/>
    <n v="1406066440"/>
    <x v="2327"/>
    <x v="3"/>
    <b v="1"/>
    <n v="3355"/>
    <b v="1"/>
    <s v="food/small batch"/>
    <n v="526.09431428571429"/>
    <n v="54.883162444113267"/>
    <x v="7"/>
    <s v="small batch"/>
  </r>
  <r>
    <x v="0"/>
    <s v="US"/>
    <s v="USD"/>
    <n v="1434307537"/>
    <d v="2015-06-14T18:45:37"/>
    <n v="1431715537"/>
    <x v="2328"/>
    <x v="0"/>
    <b v="1"/>
    <n v="537"/>
    <b v="1"/>
    <s v="food/small batch"/>
    <n v="254.45000000000002"/>
    <n v="47.383612662942269"/>
    <x v="7"/>
    <s v="small batch"/>
  </r>
  <r>
    <x v="0"/>
    <s v="US"/>
    <s v="USD"/>
    <n v="1405609146"/>
    <d v="2014-07-17T14:59:06"/>
    <n v="1403017146"/>
    <x v="2329"/>
    <x v="3"/>
    <b v="1"/>
    <n v="125"/>
    <b v="1"/>
    <s v="food/small batch"/>
    <n v="105.91999999999999"/>
    <n v="211.84"/>
    <x v="7"/>
    <s v="small batch"/>
  </r>
  <r>
    <x v="0"/>
    <s v="US"/>
    <s v="USD"/>
    <n v="1451001600"/>
    <d v="2015-12-25T00:00:00"/>
    <n v="1448400943"/>
    <x v="2330"/>
    <x v="0"/>
    <b v="1"/>
    <n v="163"/>
    <b v="1"/>
    <s v="food/small batch"/>
    <n v="102.42285714285715"/>
    <n v="219.92638036809817"/>
    <x v="7"/>
    <s v="small batch"/>
  </r>
  <r>
    <x v="0"/>
    <s v="US"/>
    <s v="USD"/>
    <n v="1408320490"/>
    <d v="2014-08-18T00:08:10"/>
    <n v="1405728490"/>
    <x v="2331"/>
    <x v="3"/>
    <b v="1"/>
    <n v="283"/>
    <b v="1"/>
    <s v="food/small batch"/>
    <n v="144.31375"/>
    <n v="40.795406360424032"/>
    <x v="7"/>
    <s v="small batch"/>
  </r>
  <r>
    <x v="0"/>
    <s v="US"/>
    <s v="USD"/>
    <n v="1423235071"/>
    <d v="2015-02-06T15:04:31"/>
    <n v="1420643071"/>
    <x v="2332"/>
    <x v="0"/>
    <b v="1"/>
    <n v="352"/>
    <b v="1"/>
    <s v="food/small batch"/>
    <n v="106.30800000000001"/>
    <n v="75.502840909090907"/>
    <x v="7"/>
    <s v="small batch"/>
  </r>
  <r>
    <x v="0"/>
    <s v="US"/>
    <s v="USD"/>
    <n v="1401385800"/>
    <d v="2014-05-29T17:50:00"/>
    <n v="1399563390"/>
    <x v="2333"/>
    <x v="3"/>
    <b v="1"/>
    <n v="94"/>
    <b v="1"/>
    <s v="food/small batch"/>
    <n v="212.16666666666666"/>
    <n v="13.542553191489361"/>
    <x v="7"/>
    <s v="small batch"/>
  </r>
  <r>
    <x v="0"/>
    <s v="US"/>
    <s v="USD"/>
    <n v="1415208840"/>
    <d v="2014-11-05T17:34:00"/>
    <n v="1412611498"/>
    <x v="2334"/>
    <x v="3"/>
    <b v="1"/>
    <n v="67"/>
    <b v="1"/>
    <s v="food/small batch"/>
    <n v="101.95"/>
    <n v="60.865671641791046"/>
    <x v="7"/>
    <s v="small batch"/>
  </r>
  <r>
    <x v="0"/>
    <s v="US"/>
    <s v="USD"/>
    <n v="1402494243"/>
    <d v="2014-06-11T13:44:03"/>
    <n v="1399902243"/>
    <x v="2335"/>
    <x v="3"/>
    <b v="1"/>
    <n v="221"/>
    <b v="1"/>
    <s v="food/small batch"/>
    <n v="102.27200000000001"/>
    <n v="115.69230769230769"/>
    <x v="7"/>
    <s v="small batch"/>
  </r>
  <r>
    <x v="0"/>
    <s v="US"/>
    <s v="USD"/>
    <n v="1394316695"/>
    <d v="2014-03-08T22:11:35"/>
    <n v="1390860695"/>
    <x v="2336"/>
    <x v="3"/>
    <b v="1"/>
    <n v="2165"/>
    <b v="1"/>
    <s v="food/small batch"/>
    <n v="520.73254999999995"/>
    <n v="48.104623556581984"/>
    <x v="7"/>
    <s v="small batch"/>
  </r>
  <r>
    <x v="0"/>
    <s v="US"/>
    <s v="USD"/>
    <n v="1403796143"/>
    <d v="2014-06-26T15:22:23"/>
    <n v="1401204143"/>
    <x v="2337"/>
    <x v="3"/>
    <b v="1"/>
    <n v="179"/>
    <b v="1"/>
    <s v="food/small batch"/>
    <n v="110.65833333333333"/>
    <n v="74.184357541899445"/>
    <x v="7"/>
    <s v="small batch"/>
  </r>
  <r>
    <x v="0"/>
    <s v="US"/>
    <s v="USD"/>
    <n v="1404077484"/>
    <d v="2014-06-29T21:31:24"/>
    <n v="1401485484"/>
    <x v="2338"/>
    <x v="3"/>
    <b v="1"/>
    <n v="123"/>
    <b v="1"/>
    <s v="food/small batch"/>
    <n v="101.14333333333335"/>
    <n v="123.34552845528455"/>
    <x v="7"/>
    <s v="small batch"/>
  </r>
  <r>
    <x v="0"/>
    <s v="US"/>
    <s v="USD"/>
    <n v="1482134340"/>
    <d v="2016-12-19T07:59:00"/>
    <n v="1479496309"/>
    <x v="2339"/>
    <x v="2"/>
    <b v="1"/>
    <n v="1104"/>
    <b v="1"/>
    <s v="food/small batch"/>
    <n v="294.20799999999997"/>
    <n v="66.623188405797094"/>
    <x v="7"/>
    <s v="small batch"/>
  </r>
  <r>
    <x v="0"/>
    <s v="US"/>
    <s v="USD"/>
    <n v="1477841138"/>
    <d v="2016-10-30T15:25:38"/>
    <n v="1475249138"/>
    <x v="2340"/>
    <x v="2"/>
    <b v="1"/>
    <n v="403"/>
    <b v="1"/>
    <s v="food/small batch"/>
    <n v="105.77749999999999"/>
    <n v="104.99007444168734"/>
    <x v="7"/>
    <s v="small batch"/>
  </r>
  <r>
    <x v="1"/>
    <s v="US"/>
    <s v="USD"/>
    <n v="1436729504"/>
    <d v="2015-07-12T19:31:44"/>
    <n v="1434137504"/>
    <x v="2341"/>
    <x v="0"/>
    <b v="0"/>
    <n v="0"/>
    <b v="0"/>
    <s v="technology/web"/>
    <n v="0"/>
    <e v="#DIV/0!"/>
    <x v="2"/>
    <s v="web"/>
  </r>
  <r>
    <x v="1"/>
    <s v="US"/>
    <s v="USD"/>
    <n v="1412571600"/>
    <d v="2014-10-06T05:00:00"/>
    <n v="1410799870"/>
    <x v="2342"/>
    <x v="3"/>
    <b v="0"/>
    <n v="0"/>
    <b v="0"/>
    <s v="technology/web"/>
    <n v="0"/>
    <e v="#DIV/0!"/>
    <x v="2"/>
    <s v="web"/>
  </r>
  <r>
    <x v="1"/>
    <s v="US"/>
    <s v="USD"/>
    <n v="1452282420"/>
    <d v="2016-01-08T19:47:00"/>
    <n v="1447962505"/>
    <x v="2343"/>
    <x v="0"/>
    <b v="0"/>
    <n v="1"/>
    <b v="0"/>
    <s v="technology/web"/>
    <n v="3"/>
    <n v="300"/>
    <x v="2"/>
    <s v="web"/>
  </r>
  <r>
    <x v="1"/>
    <s v="CA"/>
    <s v="CAD"/>
    <n v="1466789269"/>
    <d v="2016-06-24T17:27:49"/>
    <n v="1464197269"/>
    <x v="2344"/>
    <x v="2"/>
    <b v="0"/>
    <n v="1"/>
    <b v="0"/>
    <s v="technology/web"/>
    <n v="0.1"/>
    <n v="1"/>
    <x v="2"/>
    <s v="web"/>
  </r>
  <r>
    <x v="1"/>
    <s v="US"/>
    <s v="USD"/>
    <n v="1427845140"/>
    <d v="2015-03-31T23:39:00"/>
    <n v="1424822556"/>
    <x v="2345"/>
    <x v="0"/>
    <b v="0"/>
    <n v="0"/>
    <b v="0"/>
    <s v="technology/web"/>
    <n v="0"/>
    <e v="#DIV/0!"/>
    <x v="2"/>
    <s v="web"/>
  </r>
  <r>
    <x v="1"/>
    <s v="US"/>
    <s v="USD"/>
    <n v="1476731431"/>
    <d v="2016-10-17T19:10:31"/>
    <n v="1472843431"/>
    <x v="2346"/>
    <x v="2"/>
    <b v="0"/>
    <n v="3"/>
    <b v="0"/>
    <s v="technology/web"/>
    <n v="6.5000000000000002E-2"/>
    <n v="13"/>
    <x v="2"/>
    <s v="web"/>
  </r>
  <r>
    <x v="1"/>
    <s v="US"/>
    <s v="USD"/>
    <n v="1472135676"/>
    <d v="2016-08-25T14:34:36"/>
    <n v="1469543676"/>
    <x v="2347"/>
    <x v="2"/>
    <b v="0"/>
    <n v="1"/>
    <b v="0"/>
    <s v="technology/web"/>
    <n v="1.5"/>
    <n v="15"/>
    <x v="2"/>
    <s v="web"/>
  </r>
  <r>
    <x v="1"/>
    <s v="US"/>
    <s v="USD"/>
    <n v="1456006938"/>
    <d v="2016-02-20T22:22:18"/>
    <n v="1450822938"/>
    <x v="2348"/>
    <x v="0"/>
    <b v="0"/>
    <n v="5"/>
    <b v="0"/>
    <s v="technology/web"/>
    <n v="0.38571428571428573"/>
    <n v="54"/>
    <x v="2"/>
    <s v="web"/>
  </r>
  <r>
    <x v="1"/>
    <s v="SE"/>
    <s v="SEK"/>
    <n v="1439318228"/>
    <d v="2015-08-11T18:37:08"/>
    <n v="1436812628"/>
    <x v="2349"/>
    <x v="0"/>
    <b v="0"/>
    <n v="0"/>
    <b v="0"/>
    <s v="technology/web"/>
    <n v="0"/>
    <e v="#DIV/0!"/>
    <x v="2"/>
    <s v="web"/>
  </r>
  <r>
    <x v="1"/>
    <s v="IE"/>
    <s v="EUR"/>
    <n v="1483474370"/>
    <d v="2017-01-03T20:12:50"/>
    <n v="1480882370"/>
    <x v="2350"/>
    <x v="2"/>
    <b v="0"/>
    <n v="0"/>
    <b v="0"/>
    <s v="technology/web"/>
    <n v="0"/>
    <e v="#DIV/0!"/>
    <x v="2"/>
    <s v="web"/>
  </r>
  <r>
    <x v="1"/>
    <s v="NZ"/>
    <s v="NZD"/>
    <n v="1430360739"/>
    <d v="2015-04-30T02:25:39"/>
    <n v="1427768739"/>
    <x v="2351"/>
    <x v="0"/>
    <b v="0"/>
    <n v="7"/>
    <b v="0"/>
    <s v="technology/web"/>
    <n v="0.5714285714285714"/>
    <n v="15.428571428571429"/>
    <x v="2"/>
    <s v="web"/>
  </r>
  <r>
    <x v="1"/>
    <s v="US"/>
    <s v="USD"/>
    <n v="1433603552"/>
    <d v="2015-06-06T15:12:32"/>
    <n v="1428419552"/>
    <x v="2352"/>
    <x v="0"/>
    <b v="0"/>
    <n v="0"/>
    <b v="0"/>
    <s v="technology/web"/>
    <n v="0"/>
    <e v="#DIV/0!"/>
    <x v="2"/>
    <s v="web"/>
  </r>
  <r>
    <x v="1"/>
    <s v="US"/>
    <s v="USD"/>
    <n v="1429632822"/>
    <d v="2015-04-21T16:13:42"/>
    <n v="1428596022"/>
    <x v="2353"/>
    <x v="0"/>
    <b v="0"/>
    <n v="0"/>
    <b v="0"/>
    <s v="technology/web"/>
    <n v="0"/>
    <e v="#DIV/0!"/>
    <x v="2"/>
    <s v="web"/>
  </r>
  <r>
    <x v="1"/>
    <s v="US"/>
    <s v="USD"/>
    <n v="1420910460"/>
    <d v="2015-01-10T17:21:00"/>
    <n v="1415726460"/>
    <x v="2354"/>
    <x v="3"/>
    <b v="0"/>
    <n v="1"/>
    <b v="0"/>
    <s v="technology/web"/>
    <n v="7.1428571428571425E-2"/>
    <n v="25"/>
    <x v="2"/>
    <s v="web"/>
  </r>
  <r>
    <x v="1"/>
    <s v="AU"/>
    <s v="AUD"/>
    <n v="1430604136"/>
    <d v="2015-05-02T22:02:16"/>
    <n v="1428012136"/>
    <x v="2355"/>
    <x v="0"/>
    <b v="0"/>
    <n v="2"/>
    <b v="0"/>
    <s v="technology/web"/>
    <n v="0.6875"/>
    <n v="27.5"/>
    <x v="2"/>
    <s v="web"/>
  </r>
  <r>
    <x v="1"/>
    <s v="NL"/>
    <s v="EUR"/>
    <n v="1433530104"/>
    <d v="2015-06-05T18:48:24"/>
    <n v="1430938104"/>
    <x v="2356"/>
    <x v="0"/>
    <b v="0"/>
    <n v="0"/>
    <b v="0"/>
    <s v="technology/web"/>
    <n v="0"/>
    <e v="#DIV/0!"/>
    <x v="2"/>
    <s v="web"/>
  </r>
  <r>
    <x v="1"/>
    <s v="GB"/>
    <s v="GBP"/>
    <n v="1445093578"/>
    <d v="2015-10-17T14:52:58"/>
    <n v="1442501578"/>
    <x v="2357"/>
    <x v="0"/>
    <b v="0"/>
    <n v="0"/>
    <b v="0"/>
    <s v="technology/web"/>
    <n v="0"/>
    <e v="#DIV/0!"/>
    <x v="2"/>
    <s v="web"/>
  </r>
  <r>
    <x v="1"/>
    <s v="GB"/>
    <s v="GBP"/>
    <n v="1422664740"/>
    <d v="2015-01-31T00:39:00"/>
    <n v="1417818036"/>
    <x v="2358"/>
    <x v="3"/>
    <b v="0"/>
    <n v="0"/>
    <b v="0"/>
    <s v="technology/web"/>
    <n v="0"/>
    <e v="#DIV/0!"/>
    <x v="2"/>
    <s v="web"/>
  </r>
  <r>
    <x v="1"/>
    <s v="US"/>
    <s v="USD"/>
    <n v="1438616124"/>
    <d v="2015-08-03T15:35:24"/>
    <n v="1433432124"/>
    <x v="2359"/>
    <x v="0"/>
    <b v="0"/>
    <n v="3"/>
    <b v="0"/>
    <s v="technology/web"/>
    <n v="14.680000000000001"/>
    <n v="367"/>
    <x v="2"/>
    <s v="web"/>
  </r>
  <r>
    <x v="1"/>
    <s v="CA"/>
    <s v="CAD"/>
    <n v="1454864280"/>
    <d v="2016-02-07T16:58:00"/>
    <n v="1452272280"/>
    <x v="2360"/>
    <x v="2"/>
    <b v="0"/>
    <n v="1"/>
    <b v="0"/>
    <s v="technology/web"/>
    <n v="0.04"/>
    <n v="2"/>
    <x v="2"/>
    <s v="web"/>
  </r>
  <r>
    <x v="1"/>
    <s v="CA"/>
    <s v="CAD"/>
    <n v="1462053600"/>
    <d v="2016-04-30T22:00:00"/>
    <n v="1459975008"/>
    <x v="2361"/>
    <x v="2"/>
    <b v="0"/>
    <n v="0"/>
    <b v="0"/>
    <s v="technology/web"/>
    <n v="0"/>
    <e v="#DIV/0!"/>
    <x v="2"/>
    <s v="web"/>
  </r>
  <r>
    <x v="1"/>
    <s v="US"/>
    <s v="USD"/>
    <n v="1418315470"/>
    <d v="2014-12-11T16:31:10"/>
    <n v="1415723470"/>
    <x v="2362"/>
    <x v="3"/>
    <b v="0"/>
    <n v="2"/>
    <b v="0"/>
    <s v="technology/web"/>
    <n v="28.571428571428569"/>
    <n v="60"/>
    <x v="2"/>
    <s v="web"/>
  </r>
  <r>
    <x v="1"/>
    <s v="US"/>
    <s v="USD"/>
    <n v="1451348200"/>
    <d v="2015-12-29T00:16:40"/>
    <n v="1447460200"/>
    <x v="2363"/>
    <x v="0"/>
    <b v="0"/>
    <n v="0"/>
    <b v="0"/>
    <s v="technology/web"/>
    <n v="0"/>
    <e v="#DIV/0!"/>
    <x v="2"/>
    <s v="web"/>
  </r>
  <r>
    <x v="1"/>
    <s v="US"/>
    <s v="USD"/>
    <n v="1445898356"/>
    <d v="2015-10-26T22:25:56"/>
    <n v="1441146356"/>
    <x v="2364"/>
    <x v="0"/>
    <b v="0"/>
    <n v="0"/>
    <b v="0"/>
    <s v="technology/web"/>
    <n v="0"/>
    <e v="#DIV/0!"/>
    <x v="2"/>
    <s v="web"/>
  </r>
  <r>
    <x v="1"/>
    <s v="IT"/>
    <s v="EUR"/>
    <n v="1453071600"/>
    <d v="2016-01-17T23:00:00"/>
    <n v="1449596425"/>
    <x v="2365"/>
    <x v="0"/>
    <b v="0"/>
    <n v="0"/>
    <b v="0"/>
    <s v="technology/web"/>
    <n v="0"/>
    <e v="#DIV/0!"/>
    <x v="2"/>
    <s v="web"/>
  </r>
  <r>
    <x v="1"/>
    <s v="GB"/>
    <s v="GBP"/>
    <n v="1445431533"/>
    <d v="2015-10-21T12:45:33"/>
    <n v="1442839533"/>
    <x v="2366"/>
    <x v="0"/>
    <b v="0"/>
    <n v="27"/>
    <b v="0"/>
    <s v="technology/web"/>
    <n v="10.52"/>
    <n v="97.407407407407405"/>
    <x v="2"/>
    <s v="web"/>
  </r>
  <r>
    <x v="1"/>
    <s v="US"/>
    <s v="USD"/>
    <n v="1461622616"/>
    <d v="2016-04-25T22:16:56"/>
    <n v="1456442216"/>
    <x v="2367"/>
    <x v="2"/>
    <b v="0"/>
    <n v="14"/>
    <b v="0"/>
    <s v="technology/web"/>
    <n v="1.34"/>
    <n v="47.857142857142854"/>
    <x v="2"/>
    <s v="web"/>
  </r>
  <r>
    <x v="1"/>
    <s v="US"/>
    <s v="USD"/>
    <n v="1429028365"/>
    <d v="2015-04-14T16:19:25"/>
    <n v="1425143965"/>
    <x v="2368"/>
    <x v="0"/>
    <b v="0"/>
    <n v="2"/>
    <b v="0"/>
    <s v="technology/web"/>
    <n v="0.25"/>
    <n v="50"/>
    <x v="2"/>
    <s v="web"/>
  </r>
  <r>
    <x v="1"/>
    <s v="US"/>
    <s v="USD"/>
    <n v="1455132611"/>
    <d v="2016-02-10T19:30:11"/>
    <n v="1452540611"/>
    <x v="2369"/>
    <x v="2"/>
    <b v="0"/>
    <n v="0"/>
    <b v="0"/>
    <s v="technology/web"/>
    <n v="0"/>
    <e v="#DIV/0!"/>
    <x v="2"/>
    <s v="web"/>
  </r>
  <r>
    <x v="1"/>
    <s v="US"/>
    <s v="USD"/>
    <n v="1418877141"/>
    <d v="2014-12-18T04:32:21"/>
    <n v="1416285141"/>
    <x v="2370"/>
    <x v="3"/>
    <b v="0"/>
    <n v="4"/>
    <b v="0"/>
    <s v="technology/web"/>
    <n v="0.32800000000000001"/>
    <n v="20.5"/>
    <x v="2"/>
    <s v="web"/>
  </r>
  <r>
    <x v="1"/>
    <s v="US"/>
    <s v="USD"/>
    <n v="1435257596"/>
    <d v="2015-06-25T18:39:56"/>
    <n v="1432665596"/>
    <x v="2371"/>
    <x v="0"/>
    <b v="0"/>
    <n v="0"/>
    <b v="0"/>
    <s v="technology/web"/>
    <n v="0"/>
    <e v="#DIV/0!"/>
    <x v="2"/>
    <s v="web"/>
  </r>
  <r>
    <x v="1"/>
    <s v="AU"/>
    <s v="AUD"/>
    <n v="1429839571"/>
    <d v="2015-04-24T01:39:31"/>
    <n v="1427247571"/>
    <x v="2372"/>
    <x v="0"/>
    <b v="0"/>
    <n v="6"/>
    <b v="0"/>
    <s v="technology/web"/>
    <n v="3.2727272727272729"/>
    <n v="30"/>
    <x v="2"/>
    <s v="web"/>
  </r>
  <r>
    <x v="1"/>
    <s v="SE"/>
    <s v="SEK"/>
    <n v="1440863624"/>
    <d v="2015-08-29T15:53:44"/>
    <n v="1438271624"/>
    <x v="2373"/>
    <x v="0"/>
    <b v="0"/>
    <n v="1"/>
    <b v="0"/>
    <s v="technology/web"/>
    <n v="5.8823529411764705E-3"/>
    <n v="50"/>
    <x v="2"/>
    <s v="web"/>
  </r>
  <r>
    <x v="1"/>
    <s v="US"/>
    <s v="USD"/>
    <n v="1423772060"/>
    <d v="2015-02-12T20:14:20"/>
    <n v="1421180060"/>
    <x v="2374"/>
    <x v="0"/>
    <b v="0"/>
    <n v="1"/>
    <b v="0"/>
    <s v="technology/web"/>
    <n v="4.5454545454545456E-2"/>
    <n v="10"/>
    <x v="2"/>
    <s v="web"/>
  </r>
  <r>
    <x v="1"/>
    <s v="US"/>
    <s v="USD"/>
    <n v="1473451437"/>
    <d v="2016-09-09T20:03:57"/>
    <n v="1470859437"/>
    <x v="2375"/>
    <x v="2"/>
    <b v="0"/>
    <n v="0"/>
    <b v="0"/>
    <s v="technology/web"/>
    <n v="0"/>
    <e v="#DIV/0!"/>
    <x v="2"/>
    <s v="web"/>
  </r>
  <r>
    <x v="1"/>
    <s v="US"/>
    <s v="USD"/>
    <n v="1449785566"/>
    <d v="2015-12-10T22:12:46"/>
    <n v="1447193566"/>
    <x v="2376"/>
    <x v="0"/>
    <b v="0"/>
    <n v="4"/>
    <b v="0"/>
    <s v="technology/web"/>
    <n v="10.877666666666666"/>
    <n v="81.582499999999996"/>
    <x v="2"/>
    <s v="web"/>
  </r>
  <r>
    <x v="1"/>
    <s v="CA"/>
    <s v="CAD"/>
    <n v="1480110783"/>
    <d v="2016-11-25T21:53:03"/>
    <n v="1477515183"/>
    <x v="2377"/>
    <x v="2"/>
    <b v="0"/>
    <n v="0"/>
    <b v="0"/>
    <s v="technology/web"/>
    <n v="0"/>
    <e v="#DIV/0!"/>
    <x v="2"/>
    <s v="web"/>
  </r>
  <r>
    <x v="1"/>
    <s v="US"/>
    <s v="USD"/>
    <n v="1440548330"/>
    <d v="2015-08-26T00:18:50"/>
    <n v="1438042730"/>
    <x v="2378"/>
    <x v="0"/>
    <b v="0"/>
    <n v="0"/>
    <b v="0"/>
    <s v="technology/web"/>
    <n v="0"/>
    <e v="#DIV/0!"/>
    <x v="2"/>
    <s v="web"/>
  </r>
  <r>
    <x v="1"/>
    <s v="US"/>
    <s v="USD"/>
    <n v="1444004616"/>
    <d v="2015-10-05T00:23:36"/>
    <n v="1440116616"/>
    <x v="2379"/>
    <x v="0"/>
    <b v="0"/>
    <n v="0"/>
    <b v="0"/>
    <s v="technology/web"/>
    <n v="0"/>
    <e v="#DIV/0!"/>
    <x v="2"/>
    <s v="web"/>
  </r>
  <r>
    <x v="1"/>
    <s v="US"/>
    <s v="USD"/>
    <n v="1443726142"/>
    <d v="2015-10-01T19:02:22"/>
    <n v="1441134142"/>
    <x v="2380"/>
    <x v="0"/>
    <b v="0"/>
    <n v="3"/>
    <b v="0"/>
    <s v="technology/web"/>
    <n v="0.36666666666666664"/>
    <n v="18.333333333333332"/>
    <x v="2"/>
    <s v="web"/>
  </r>
  <r>
    <x v="1"/>
    <s v="US"/>
    <s v="USD"/>
    <n v="1428704848"/>
    <d v="2015-04-10T22:27:28"/>
    <n v="1426112848"/>
    <x v="2381"/>
    <x v="0"/>
    <b v="0"/>
    <n v="7"/>
    <b v="0"/>
    <s v="technology/web"/>
    <n v="1.8193398957730169"/>
    <n v="224.42857142857142"/>
    <x v="2"/>
    <s v="web"/>
  </r>
  <r>
    <x v="1"/>
    <s v="US"/>
    <s v="USD"/>
    <n v="1438662603"/>
    <d v="2015-08-04T04:30:03"/>
    <n v="1436502603"/>
    <x v="2382"/>
    <x v="0"/>
    <b v="0"/>
    <n v="2"/>
    <b v="0"/>
    <s v="technology/web"/>
    <n v="2.5"/>
    <n v="37.5"/>
    <x v="2"/>
    <s v="web"/>
  </r>
  <r>
    <x v="1"/>
    <s v="NZ"/>
    <s v="NZD"/>
    <n v="1424568107"/>
    <d v="2015-02-22T01:21:47"/>
    <n v="1421976107"/>
    <x v="2383"/>
    <x v="0"/>
    <b v="0"/>
    <n v="3"/>
    <b v="0"/>
    <s v="technology/web"/>
    <n v="4.3499999999999996"/>
    <n v="145"/>
    <x v="2"/>
    <s v="web"/>
  </r>
  <r>
    <x v="1"/>
    <s v="US"/>
    <s v="USD"/>
    <n v="1415932643"/>
    <d v="2014-11-14T02:37:23"/>
    <n v="1413337043"/>
    <x v="2384"/>
    <x v="3"/>
    <b v="0"/>
    <n v="8"/>
    <b v="0"/>
    <s v="technology/web"/>
    <n v="0.8"/>
    <n v="1"/>
    <x v="2"/>
    <s v="web"/>
  </r>
  <r>
    <x v="1"/>
    <s v="US"/>
    <s v="USD"/>
    <n v="1438793432"/>
    <d v="2015-08-05T16:50:32"/>
    <n v="1436201432"/>
    <x v="2385"/>
    <x v="0"/>
    <b v="0"/>
    <n v="7"/>
    <b v="0"/>
    <s v="technology/web"/>
    <n v="1.2123076923076923"/>
    <n v="112.57142857142857"/>
    <x v="2"/>
    <s v="web"/>
  </r>
  <r>
    <x v="1"/>
    <s v="CA"/>
    <s v="CAD"/>
    <n v="1420920424"/>
    <d v="2015-01-10T20:07:04"/>
    <n v="1415736424"/>
    <x v="2386"/>
    <x v="3"/>
    <b v="0"/>
    <n v="0"/>
    <b v="0"/>
    <s v="technology/web"/>
    <n v="0"/>
    <e v="#DIV/0!"/>
    <x v="2"/>
    <s v="web"/>
  </r>
  <r>
    <x v="1"/>
    <s v="US"/>
    <s v="USD"/>
    <n v="1469199740"/>
    <d v="2016-07-22T15:02:20"/>
    <n v="1465311740"/>
    <x v="2387"/>
    <x v="2"/>
    <b v="0"/>
    <n v="3"/>
    <b v="0"/>
    <s v="technology/web"/>
    <n v="0.68399999999999994"/>
    <n v="342"/>
    <x v="2"/>
    <s v="web"/>
  </r>
  <r>
    <x v="1"/>
    <s v="US"/>
    <s v="USD"/>
    <n v="1421350140"/>
    <d v="2015-01-15T19:29:00"/>
    <n v="1418761759"/>
    <x v="2388"/>
    <x v="3"/>
    <b v="0"/>
    <n v="8"/>
    <b v="0"/>
    <s v="technology/web"/>
    <n v="1.2513513513513512"/>
    <n v="57.875"/>
    <x v="2"/>
    <s v="web"/>
  </r>
  <r>
    <x v="1"/>
    <s v="FR"/>
    <s v="EUR"/>
    <n v="1437861540"/>
    <d v="2015-07-25T21:59:00"/>
    <n v="1435160452"/>
    <x v="2389"/>
    <x v="0"/>
    <b v="0"/>
    <n v="1"/>
    <b v="0"/>
    <s v="technology/web"/>
    <n v="0.1875"/>
    <n v="30"/>
    <x v="2"/>
    <s v="web"/>
  </r>
  <r>
    <x v="1"/>
    <s v="AU"/>
    <s v="AUD"/>
    <n v="1420352264"/>
    <d v="2015-01-04T06:17:44"/>
    <n v="1416896264"/>
    <x v="2390"/>
    <x v="3"/>
    <b v="0"/>
    <n v="0"/>
    <b v="0"/>
    <s v="technology/web"/>
    <n v="0"/>
    <e v="#DIV/0!"/>
    <x v="2"/>
    <s v="web"/>
  </r>
  <r>
    <x v="1"/>
    <s v="US"/>
    <s v="USD"/>
    <n v="1427825044"/>
    <d v="2015-03-31T18:04:04"/>
    <n v="1425236644"/>
    <x v="2391"/>
    <x v="0"/>
    <b v="0"/>
    <n v="1"/>
    <b v="0"/>
    <s v="technology/web"/>
    <n v="0.125"/>
    <n v="25"/>
    <x v="2"/>
    <s v="web"/>
  </r>
  <r>
    <x v="1"/>
    <s v="US"/>
    <s v="USD"/>
    <n v="1446087223"/>
    <d v="2015-10-29T02:53:43"/>
    <n v="1443495223"/>
    <x v="2392"/>
    <x v="0"/>
    <b v="0"/>
    <n v="0"/>
    <b v="0"/>
    <s v="technology/web"/>
    <n v="0"/>
    <e v="#DIV/0!"/>
    <x v="2"/>
    <s v="web"/>
  </r>
  <r>
    <x v="1"/>
    <s v="US"/>
    <s v="USD"/>
    <n v="1439048017"/>
    <d v="2015-08-08T15:33:37"/>
    <n v="1436456017"/>
    <x v="2393"/>
    <x v="0"/>
    <b v="0"/>
    <n v="1"/>
    <b v="0"/>
    <s v="technology/web"/>
    <n v="0.05"/>
    <n v="50"/>
    <x v="2"/>
    <s v="web"/>
  </r>
  <r>
    <x v="1"/>
    <s v="IE"/>
    <s v="EUR"/>
    <n v="1424940093"/>
    <d v="2015-02-26T08:41:33"/>
    <n v="1422348093"/>
    <x v="2394"/>
    <x v="0"/>
    <b v="0"/>
    <n v="2"/>
    <b v="0"/>
    <s v="technology/web"/>
    <n v="0.06"/>
    <n v="1.5"/>
    <x v="2"/>
    <s v="web"/>
  </r>
  <r>
    <x v="1"/>
    <s v="US"/>
    <s v="USD"/>
    <n v="1484038620"/>
    <d v="2017-01-10T08:57:00"/>
    <n v="1481597687"/>
    <x v="2395"/>
    <x v="2"/>
    <b v="0"/>
    <n v="0"/>
    <b v="0"/>
    <s v="technology/web"/>
    <n v="0"/>
    <e v="#DIV/0!"/>
    <x v="2"/>
    <s v="web"/>
  </r>
  <r>
    <x v="1"/>
    <s v="CH"/>
    <s v="CHF"/>
    <n v="1444940558"/>
    <d v="2015-10-15T20:22:38"/>
    <n v="1442348558"/>
    <x v="2396"/>
    <x v="0"/>
    <b v="0"/>
    <n v="1"/>
    <b v="0"/>
    <s v="technology/web"/>
    <n v="0.2"/>
    <n v="10"/>
    <x v="2"/>
    <s v="web"/>
  </r>
  <r>
    <x v="1"/>
    <s v="US"/>
    <s v="USD"/>
    <n v="1420233256"/>
    <d v="2015-01-02T21:14:16"/>
    <n v="1417641256"/>
    <x v="2397"/>
    <x v="3"/>
    <b v="0"/>
    <n v="0"/>
    <b v="0"/>
    <s v="technology/web"/>
    <n v="0"/>
    <e v="#DIV/0!"/>
    <x v="2"/>
    <s v="web"/>
  </r>
  <r>
    <x v="1"/>
    <s v="US"/>
    <s v="USD"/>
    <n v="1435874384"/>
    <d v="2015-07-02T21:59:44"/>
    <n v="1433282384"/>
    <x v="2398"/>
    <x v="0"/>
    <b v="0"/>
    <n v="0"/>
    <b v="0"/>
    <s v="technology/web"/>
    <n v="0"/>
    <e v="#DIV/0!"/>
    <x v="2"/>
    <s v="web"/>
  </r>
  <r>
    <x v="1"/>
    <s v="SE"/>
    <s v="SEK"/>
    <n v="1418934506"/>
    <d v="2014-12-18T20:28:26"/>
    <n v="1415910506"/>
    <x v="2399"/>
    <x v="3"/>
    <b v="0"/>
    <n v="0"/>
    <b v="0"/>
    <s v="technology/web"/>
    <n v="0"/>
    <e v="#DIV/0!"/>
    <x v="2"/>
    <s v="web"/>
  </r>
  <r>
    <x v="1"/>
    <s v="AU"/>
    <s v="AUD"/>
    <n v="1460615164"/>
    <d v="2016-04-14T06:26:04"/>
    <n v="1458023164"/>
    <x v="2400"/>
    <x v="2"/>
    <b v="0"/>
    <n v="0"/>
    <b v="0"/>
    <s v="technology/web"/>
    <n v="0"/>
    <e v="#DIV/0!"/>
    <x v="2"/>
    <s v="web"/>
  </r>
  <r>
    <x v="2"/>
    <s v="US"/>
    <s v="USD"/>
    <n v="1457207096"/>
    <d v="2016-03-05T19:44:56"/>
    <n v="1452023096"/>
    <x v="2401"/>
    <x v="2"/>
    <b v="0"/>
    <n v="9"/>
    <b v="0"/>
    <s v="food/food trucks"/>
    <n v="0.71785714285714286"/>
    <n v="22.333333333333332"/>
    <x v="7"/>
    <s v="food trucks"/>
  </r>
  <r>
    <x v="2"/>
    <s v="US"/>
    <s v="USD"/>
    <n v="1431533931"/>
    <d v="2015-05-13T16:18:51"/>
    <n v="1428941931"/>
    <x v="2402"/>
    <x v="0"/>
    <b v="0"/>
    <n v="1"/>
    <b v="0"/>
    <s v="food/food trucks"/>
    <n v="0.43333333333333329"/>
    <n v="52"/>
    <x v="7"/>
    <s v="food trucks"/>
  </r>
  <r>
    <x v="2"/>
    <s v="GB"/>
    <s v="GBP"/>
    <n v="1459368658"/>
    <d v="2016-03-30T20:10:58"/>
    <n v="1454188258"/>
    <x v="2403"/>
    <x v="2"/>
    <b v="0"/>
    <n v="12"/>
    <b v="0"/>
    <s v="food/food trucks"/>
    <n v="16.833333333333332"/>
    <n v="16.833333333333332"/>
    <x v="7"/>
    <s v="food trucks"/>
  </r>
  <r>
    <x v="2"/>
    <s v="US"/>
    <s v="USD"/>
    <n v="1451782607"/>
    <d v="2016-01-03T00:56:47"/>
    <n v="1449190607"/>
    <x v="2404"/>
    <x v="0"/>
    <b v="0"/>
    <n v="0"/>
    <b v="0"/>
    <s v="food/food trucks"/>
    <n v="0"/>
    <e v="#DIV/0!"/>
    <x v="7"/>
    <s v="food trucks"/>
  </r>
  <r>
    <x v="2"/>
    <s v="US"/>
    <s v="USD"/>
    <n v="1472911375"/>
    <d v="2016-09-03T14:02:55"/>
    <n v="1471096975"/>
    <x v="2405"/>
    <x v="2"/>
    <b v="0"/>
    <n v="20"/>
    <b v="0"/>
    <s v="food/food trucks"/>
    <n v="22.52"/>
    <n v="56.3"/>
    <x v="7"/>
    <s v="food trucks"/>
  </r>
  <r>
    <x v="2"/>
    <s v="US"/>
    <s v="USD"/>
    <n v="1421635190"/>
    <d v="2015-01-19T02:39:50"/>
    <n v="1418179190"/>
    <x v="2406"/>
    <x v="3"/>
    <b v="0"/>
    <n v="16"/>
    <b v="0"/>
    <s v="food/food trucks"/>
    <n v="41.384615384615387"/>
    <n v="84.0625"/>
    <x v="7"/>
    <s v="food trucks"/>
  </r>
  <r>
    <x v="2"/>
    <s v="US"/>
    <s v="USD"/>
    <n v="1428732000"/>
    <d v="2015-04-11T06:00:00"/>
    <n v="1426772928"/>
    <x v="2407"/>
    <x v="0"/>
    <b v="0"/>
    <n v="33"/>
    <b v="0"/>
    <s v="food/food trucks"/>
    <n v="25.259090909090908"/>
    <n v="168.39393939393941"/>
    <x v="7"/>
    <s v="food trucks"/>
  </r>
  <r>
    <x v="2"/>
    <s v="US"/>
    <s v="USD"/>
    <n v="1415247757"/>
    <d v="2014-11-06T04:22:37"/>
    <n v="1412652157"/>
    <x v="2408"/>
    <x v="3"/>
    <b v="0"/>
    <n v="2"/>
    <b v="0"/>
    <s v="food/food trucks"/>
    <n v="0.2"/>
    <n v="15"/>
    <x v="7"/>
    <s v="food trucks"/>
  </r>
  <r>
    <x v="2"/>
    <s v="US"/>
    <s v="USD"/>
    <n v="1439931675"/>
    <d v="2015-08-18T21:01:15"/>
    <n v="1437339675"/>
    <x v="2409"/>
    <x v="0"/>
    <b v="0"/>
    <n v="6"/>
    <b v="0"/>
    <s v="food/food trucks"/>
    <n v="1.8399999999999999"/>
    <n v="76.666666666666671"/>
    <x v="7"/>
    <s v="food trucks"/>
  </r>
  <r>
    <x v="2"/>
    <s v="AU"/>
    <s v="AUD"/>
    <n v="1441619275"/>
    <d v="2015-09-07T09:47:55"/>
    <n v="1439027275"/>
    <x v="2410"/>
    <x v="0"/>
    <b v="0"/>
    <n v="0"/>
    <b v="0"/>
    <s v="food/food trucks"/>
    <n v="0"/>
    <e v="#DIV/0!"/>
    <x v="7"/>
    <s v="food trucks"/>
  </r>
  <r>
    <x v="2"/>
    <s v="US"/>
    <s v="USD"/>
    <n v="1440524082"/>
    <d v="2015-08-25T17:34:42"/>
    <n v="1437932082"/>
    <x v="2411"/>
    <x v="0"/>
    <b v="0"/>
    <n v="3"/>
    <b v="0"/>
    <s v="food/food trucks"/>
    <n v="0.60399999999999998"/>
    <n v="50.333333333333336"/>
    <x v="7"/>
    <s v="food trucks"/>
  </r>
  <r>
    <x v="2"/>
    <s v="FR"/>
    <s v="EUR"/>
    <n v="1480185673"/>
    <d v="2016-11-26T18:41:13"/>
    <n v="1476294073"/>
    <x v="2412"/>
    <x v="2"/>
    <b v="0"/>
    <n v="0"/>
    <b v="0"/>
    <s v="food/food trucks"/>
    <n v="0"/>
    <e v="#DIV/0!"/>
    <x v="7"/>
    <s v="food trucks"/>
  </r>
  <r>
    <x v="2"/>
    <s v="US"/>
    <s v="USD"/>
    <n v="1401579000"/>
    <d v="2014-05-31T23:30:00"/>
    <n v="1398911882"/>
    <x v="2413"/>
    <x v="3"/>
    <b v="0"/>
    <n v="3"/>
    <b v="0"/>
    <s v="food/food trucks"/>
    <n v="0.83333333333333337"/>
    <n v="8.3333333333333339"/>
    <x v="7"/>
    <s v="food trucks"/>
  </r>
  <r>
    <x v="2"/>
    <s v="US"/>
    <s v="USD"/>
    <n v="1440215940"/>
    <d v="2015-08-22T03:59:00"/>
    <n v="1436805660"/>
    <x v="2414"/>
    <x v="0"/>
    <b v="0"/>
    <n v="13"/>
    <b v="0"/>
    <s v="food/food trucks"/>
    <n v="3.0666666666666664"/>
    <n v="35.384615384615387"/>
    <x v="7"/>
    <s v="food trucks"/>
  </r>
  <r>
    <x v="2"/>
    <s v="US"/>
    <s v="USD"/>
    <n v="1468615346"/>
    <d v="2016-07-15T20:42:26"/>
    <n v="1466023346"/>
    <x v="2415"/>
    <x v="2"/>
    <b v="0"/>
    <n v="6"/>
    <b v="0"/>
    <s v="food/food trucks"/>
    <n v="0.55833333333333335"/>
    <n v="55.833333333333336"/>
    <x v="7"/>
    <s v="food trucks"/>
  </r>
  <r>
    <x v="2"/>
    <s v="US"/>
    <s v="USD"/>
    <n v="1426345200"/>
    <d v="2015-03-14T15:00:00"/>
    <n v="1421343743"/>
    <x v="2416"/>
    <x v="0"/>
    <b v="0"/>
    <n v="1"/>
    <b v="0"/>
    <s v="food/food trucks"/>
    <n v="2.5000000000000001E-2"/>
    <n v="5"/>
    <x v="7"/>
    <s v="food trucks"/>
  </r>
  <r>
    <x v="2"/>
    <s v="US"/>
    <s v="USD"/>
    <n v="1407705187"/>
    <d v="2014-08-10T21:13:07"/>
    <n v="1405113187"/>
    <x v="2417"/>
    <x v="3"/>
    <b v="0"/>
    <n v="0"/>
    <b v="0"/>
    <s v="food/food trucks"/>
    <n v="0"/>
    <e v="#DIV/0!"/>
    <x v="7"/>
    <s v="food trucks"/>
  </r>
  <r>
    <x v="2"/>
    <s v="US"/>
    <s v="USD"/>
    <n v="1427225644"/>
    <d v="2015-03-24T19:34:04"/>
    <n v="1422045244"/>
    <x v="2418"/>
    <x v="0"/>
    <b v="0"/>
    <n v="5"/>
    <b v="0"/>
    <s v="food/food trucks"/>
    <n v="0.02"/>
    <n v="1"/>
    <x v="7"/>
    <s v="food trucks"/>
  </r>
  <r>
    <x v="2"/>
    <s v="US"/>
    <s v="USD"/>
    <n v="1424281389"/>
    <d v="2015-02-18T17:43:09"/>
    <n v="1419097389"/>
    <x v="2419"/>
    <x v="3"/>
    <b v="0"/>
    <n v="0"/>
    <b v="0"/>
    <s v="food/food trucks"/>
    <n v="0"/>
    <e v="#DIV/0!"/>
    <x v="7"/>
    <s v="food trucks"/>
  </r>
  <r>
    <x v="2"/>
    <s v="US"/>
    <s v="USD"/>
    <n v="1415583695"/>
    <d v="2014-11-10T01:41:35"/>
    <n v="1410396095"/>
    <x v="2420"/>
    <x v="3"/>
    <b v="0"/>
    <n v="36"/>
    <b v="0"/>
    <s v="food/food trucks"/>
    <n v="14.825133372851216"/>
    <n v="69.472222222222229"/>
    <x v="7"/>
    <s v="food trucks"/>
  </r>
  <r>
    <x v="2"/>
    <s v="US"/>
    <s v="USD"/>
    <n v="1424536196"/>
    <d v="2015-02-21T16:29:56"/>
    <n v="1421944196"/>
    <x v="2421"/>
    <x v="0"/>
    <b v="0"/>
    <n v="1"/>
    <b v="0"/>
    <s v="food/food trucks"/>
    <n v="1.6666666666666666E-2"/>
    <n v="1"/>
    <x v="7"/>
    <s v="food trucks"/>
  </r>
  <r>
    <x v="2"/>
    <s v="US"/>
    <s v="USD"/>
    <n v="1426091036"/>
    <d v="2015-03-11T16:23:56"/>
    <n v="1423502636"/>
    <x v="2422"/>
    <x v="0"/>
    <b v="0"/>
    <n v="1"/>
    <b v="0"/>
    <s v="food/food trucks"/>
    <n v="0.2"/>
    <n v="1"/>
    <x v="7"/>
    <s v="food trucks"/>
  </r>
  <r>
    <x v="2"/>
    <s v="US"/>
    <s v="USD"/>
    <n v="1420044890"/>
    <d v="2014-12-31T16:54:50"/>
    <n v="1417452890"/>
    <x v="2423"/>
    <x v="3"/>
    <b v="0"/>
    <n v="1"/>
    <b v="0"/>
    <s v="food/food trucks"/>
    <n v="1.3333333333333334E-2"/>
    <n v="8"/>
    <x v="7"/>
    <s v="food trucks"/>
  </r>
  <r>
    <x v="2"/>
    <s v="US"/>
    <s v="USD"/>
    <n v="1414445108"/>
    <d v="2014-10-27T21:25:08"/>
    <n v="1411853108"/>
    <x v="2424"/>
    <x v="3"/>
    <b v="0"/>
    <n v="9"/>
    <b v="0"/>
    <s v="food/food trucks"/>
    <n v="1.24"/>
    <n v="34.444444444444443"/>
    <x v="7"/>
    <s v="food trucks"/>
  </r>
  <r>
    <x v="2"/>
    <s v="US"/>
    <s v="USD"/>
    <n v="1464386640"/>
    <d v="2016-05-27T22:04:00"/>
    <n v="1463090149"/>
    <x v="2425"/>
    <x v="2"/>
    <b v="0"/>
    <n v="1"/>
    <b v="0"/>
    <s v="food/food trucks"/>
    <n v="2.8571428571428574E-2"/>
    <n v="1"/>
    <x v="7"/>
    <s v="food trucks"/>
  </r>
  <r>
    <x v="2"/>
    <s v="US"/>
    <s v="USD"/>
    <n v="1439006692"/>
    <d v="2015-08-08T04:04:52"/>
    <n v="1433822692"/>
    <x v="2426"/>
    <x v="0"/>
    <b v="0"/>
    <n v="0"/>
    <b v="0"/>
    <s v="food/food trucks"/>
    <n v="0"/>
    <e v="#DIV/0!"/>
    <x v="7"/>
    <s v="food trucks"/>
  </r>
  <r>
    <x v="2"/>
    <s v="US"/>
    <s v="USD"/>
    <n v="1458715133"/>
    <d v="2016-03-23T06:38:53"/>
    <n v="1455262733"/>
    <x v="2427"/>
    <x v="2"/>
    <b v="0"/>
    <n v="1"/>
    <b v="0"/>
    <s v="food/food trucks"/>
    <n v="2E-3"/>
    <n v="1"/>
    <x v="7"/>
    <s v="food trucks"/>
  </r>
  <r>
    <x v="2"/>
    <s v="US"/>
    <s v="USD"/>
    <n v="1426182551"/>
    <d v="2015-03-12T17:49:11"/>
    <n v="1423594151"/>
    <x v="2428"/>
    <x v="0"/>
    <b v="0"/>
    <n v="1"/>
    <b v="0"/>
    <s v="food/food trucks"/>
    <n v="2.8571428571428571E-3"/>
    <n v="1"/>
    <x v="7"/>
    <s v="food trucks"/>
  </r>
  <r>
    <x v="2"/>
    <s v="NO"/>
    <s v="NOK"/>
    <n v="1486313040"/>
    <d v="2017-02-05T16:44:00"/>
    <n v="1483131966"/>
    <x v="2429"/>
    <x v="2"/>
    <b v="0"/>
    <n v="4"/>
    <b v="0"/>
    <s v="food/food trucks"/>
    <n v="1.4321428571428572"/>
    <n v="501.25"/>
    <x v="7"/>
    <s v="food trucks"/>
  </r>
  <r>
    <x v="2"/>
    <s v="US"/>
    <s v="USD"/>
    <n v="1455246504"/>
    <d v="2016-02-12T03:08:24"/>
    <n v="1452654504"/>
    <x v="2430"/>
    <x v="2"/>
    <b v="0"/>
    <n v="2"/>
    <b v="0"/>
    <s v="food/food trucks"/>
    <n v="0.70000000000000007"/>
    <n v="10.5"/>
    <x v="7"/>
    <s v="food trucks"/>
  </r>
  <r>
    <x v="2"/>
    <s v="US"/>
    <s v="USD"/>
    <n v="1467080613"/>
    <d v="2016-06-28T02:23:33"/>
    <n v="1461896613"/>
    <x v="2431"/>
    <x v="2"/>
    <b v="0"/>
    <n v="2"/>
    <b v="0"/>
    <s v="food/food trucks"/>
    <n v="2E-3"/>
    <n v="1"/>
    <x v="7"/>
    <s v="food trucks"/>
  </r>
  <r>
    <x v="2"/>
    <s v="US"/>
    <s v="USD"/>
    <n v="1425791697"/>
    <d v="2015-03-08T05:14:57"/>
    <n v="1423199697"/>
    <x v="2432"/>
    <x v="0"/>
    <b v="0"/>
    <n v="2"/>
    <b v="0"/>
    <s v="food/food trucks"/>
    <n v="1.4285714285714287E-2"/>
    <n v="1"/>
    <x v="7"/>
    <s v="food trucks"/>
  </r>
  <r>
    <x v="2"/>
    <s v="US"/>
    <s v="USD"/>
    <n v="1456608943"/>
    <d v="2016-02-27T21:35:43"/>
    <n v="1454016943"/>
    <x v="2433"/>
    <x v="2"/>
    <b v="0"/>
    <n v="0"/>
    <b v="0"/>
    <s v="food/food trucks"/>
    <n v="0"/>
    <e v="#DIV/0!"/>
    <x v="7"/>
    <s v="food trucks"/>
  </r>
  <r>
    <x v="2"/>
    <s v="US"/>
    <s v="USD"/>
    <n v="1438662474"/>
    <d v="2015-08-04T04:27:54"/>
    <n v="1435206474"/>
    <x v="2434"/>
    <x v="0"/>
    <b v="0"/>
    <n v="2"/>
    <b v="0"/>
    <s v="food/food trucks"/>
    <n v="0.13"/>
    <n v="13"/>
    <x v="7"/>
    <s v="food trucks"/>
  </r>
  <r>
    <x v="2"/>
    <s v="SE"/>
    <s v="SEK"/>
    <n v="1444027186"/>
    <d v="2015-10-05T06:39:46"/>
    <n v="1441435186"/>
    <x v="2435"/>
    <x v="0"/>
    <b v="0"/>
    <n v="4"/>
    <b v="0"/>
    <s v="food/food trucks"/>
    <n v="0.48960000000000004"/>
    <n v="306"/>
    <x v="7"/>
    <s v="food trucks"/>
  </r>
  <r>
    <x v="2"/>
    <s v="CA"/>
    <s v="CAD"/>
    <n v="1454078770"/>
    <d v="2016-01-29T14:46:10"/>
    <n v="1448894770"/>
    <x v="2436"/>
    <x v="0"/>
    <b v="0"/>
    <n v="2"/>
    <b v="0"/>
    <s v="food/food trucks"/>
    <n v="3.8461538461538464E-2"/>
    <n v="22.5"/>
    <x v="7"/>
    <s v="food trucks"/>
  </r>
  <r>
    <x v="2"/>
    <s v="US"/>
    <s v="USD"/>
    <n v="1426615200"/>
    <d v="2015-03-17T18:00:00"/>
    <n v="1422400188"/>
    <x v="2437"/>
    <x v="0"/>
    <b v="0"/>
    <n v="0"/>
    <b v="0"/>
    <s v="food/food trucks"/>
    <n v="0"/>
    <e v="#DIV/0!"/>
    <x v="7"/>
    <s v="food trucks"/>
  </r>
  <r>
    <x v="2"/>
    <s v="US"/>
    <s v="USD"/>
    <n v="1449529062"/>
    <d v="2015-12-07T22:57:42"/>
    <n v="1444341462"/>
    <x v="2438"/>
    <x v="0"/>
    <b v="0"/>
    <n v="1"/>
    <b v="0"/>
    <s v="food/food trucks"/>
    <n v="0.33333333333333337"/>
    <n v="50"/>
    <x v="7"/>
    <s v="food trucks"/>
  </r>
  <r>
    <x v="2"/>
    <s v="US"/>
    <s v="USD"/>
    <n v="1445197129"/>
    <d v="2015-10-18T19:38:49"/>
    <n v="1442605129"/>
    <x v="2439"/>
    <x v="0"/>
    <b v="0"/>
    <n v="0"/>
    <b v="0"/>
    <s v="food/food trucks"/>
    <n v="0"/>
    <e v="#DIV/0!"/>
    <x v="7"/>
    <s v="food trucks"/>
  </r>
  <r>
    <x v="2"/>
    <s v="BE"/>
    <s v="EUR"/>
    <n v="1455399313"/>
    <d v="2016-02-13T21:35:13"/>
    <n v="1452807313"/>
    <x v="2440"/>
    <x v="2"/>
    <b v="0"/>
    <n v="2"/>
    <b v="0"/>
    <s v="food/food trucks"/>
    <n v="0.2"/>
    <n v="5"/>
    <x v="7"/>
    <s v="food trucks"/>
  </r>
  <r>
    <x v="0"/>
    <s v="US"/>
    <s v="USD"/>
    <n v="1437627540"/>
    <d v="2015-07-23T04:59:00"/>
    <n v="1435806054"/>
    <x v="2441"/>
    <x v="0"/>
    <b v="0"/>
    <n v="109"/>
    <b v="1"/>
    <s v="food/small batch"/>
    <n v="107.88"/>
    <n v="74.22935779816514"/>
    <x v="7"/>
    <s v="small batch"/>
  </r>
  <r>
    <x v="0"/>
    <s v="US"/>
    <s v="USD"/>
    <n v="1426777228"/>
    <d v="2015-03-19T15:00:28"/>
    <n v="1424188828"/>
    <x v="2442"/>
    <x v="0"/>
    <b v="0"/>
    <n v="372"/>
    <b v="1"/>
    <s v="food/small batch"/>
    <n v="125.94166666666666"/>
    <n v="81.252688172043008"/>
    <x v="7"/>
    <s v="small batch"/>
  </r>
  <r>
    <x v="0"/>
    <s v="US"/>
    <s v="USD"/>
    <n v="1408114822"/>
    <d v="2014-08-15T15:00:22"/>
    <n v="1405522822"/>
    <x v="2443"/>
    <x v="3"/>
    <b v="0"/>
    <n v="311"/>
    <b v="1"/>
    <s v="food/small batch"/>
    <n v="202.51495"/>
    <n v="130.23469453376205"/>
    <x v="7"/>
    <s v="small batch"/>
  </r>
  <r>
    <x v="0"/>
    <s v="US"/>
    <s v="USD"/>
    <n v="1464199591"/>
    <d v="2016-05-25T18:06:31"/>
    <n v="1461607591"/>
    <x v="2444"/>
    <x v="2"/>
    <b v="0"/>
    <n v="61"/>
    <b v="1"/>
    <s v="food/small batch"/>
    <n v="108.60000000000001"/>
    <n v="53.409836065573771"/>
    <x v="7"/>
    <s v="small batch"/>
  </r>
  <r>
    <x v="0"/>
    <s v="US"/>
    <s v="USD"/>
    <n v="1443242021"/>
    <d v="2015-09-26T04:33:41"/>
    <n v="1440650021"/>
    <x v="2445"/>
    <x v="0"/>
    <b v="0"/>
    <n v="115"/>
    <b v="1"/>
    <s v="food/small batch"/>
    <n v="172.8"/>
    <n v="75.130434782608702"/>
    <x v="7"/>
    <s v="small batch"/>
  </r>
  <r>
    <x v="0"/>
    <s v="US"/>
    <s v="USD"/>
    <n v="1480174071"/>
    <d v="2016-11-26T15:27:51"/>
    <n v="1477578471"/>
    <x v="2446"/>
    <x v="2"/>
    <b v="0"/>
    <n v="111"/>
    <b v="1"/>
    <s v="food/small batch"/>
    <n v="167.98"/>
    <n v="75.666666666666671"/>
    <x v="7"/>
    <s v="small batch"/>
  </r>
  <r>
    <x v="0"/>
    <s v="US"/>
    <s v="USD"/>
    <n v="1478923200"/>
    <d v="2016-11-12T04:00:00"/>
    <n v="1476184593"/>
    <x v="2447"/>
    <x v="2"/>
    <b v="0"/>
    <n v="337"/>
    <b v="1"/>
    <s v="food/small batch"/>
    <n v="427.20000000000005"/>
    <n v="31.691394658753708"/>
    <x v="7"/>
    <s v="small batch"/>
  </r>
  <r>
    <x v="0"/>
    <s v="US"/>
    <s v="USD"/>
    <n v="1472621760"/>
    <d v="2016-08-31T05:36:00"/>
    <n v="1472110513"/>
    <x v="2448"/>
    <x v="2"/>
    <b v="0"/>
    <n v="9"/>
    <b v="1"/>
    <s v="food/small batch"/>
    <n v="107.5"/>
    <n v="47.777777777777779"/>
    <x v="7"/>
    <s v="small batch"/>
  </r>
  <r>
    <x v="0"/>
    <s v="US"/>
    <s v="USD"/>
    <n v="1417321515"/>
    <d v="2014-11-30T04:25:15"/>
    <n v="1414725915"/>
    <x v="2449"/>
    <x v="3"/>
    <b v="0"/>
    <n v="120"/>
    <b v="1"/>
    <s v="food/small batch"/>
    <n v="108"/>
    <n v="90"/>
    <x v="7"/>
    <s v="small batch"/>
  </r>
  <r>
    <x v="0"/>
    <s v="US"/>
    <s v="USD"/>
    <n v="1414465860"/>
    <d v="2014-10-28T03:11:00"/>
    <n v="1411177456"/>
    <x v="2450"/>
    <x v="3"/>
    <b v="0"/>
    <n v="102"/>
    <b v="1"/>
    <s v="food/small batch"/>
    <n v="101.53353333333335"/>
    <n v="149.31401960784314"/>
    <x v="7"/>
    <s v="small batch"/>
  </r>
  <r>
    <x v="0"/>
    <s v="US"/>
    <s v="USD"/>
    <n v="1488750490"/>
    <d v="2017-03-05T21:48:10"/>
    <n v="1487022490"/>
    <x v="2451"/>
    <x v="1"/>
    <b v="0"/>
    <n v="186"/>
    <b v="1"/>
    <s v="food/small batch"/>
    <n v="115.45"/>
    <n v="62.06989247311828"/>
    <x v="7"/>
    <s v="small batch"/>
  </r>
  <r>
    <x v="0"/>
    <s v="US"/>
    <s v="USD"/>
    <n v="1451430000"/>
    <d v="2015-12-29T23:00:00"/>
    <n v="1448914500"/>
    <x v="2452"/>
    <x v="0"/>
    <b v="0"/>
    <n v="15"/>
    <b v="1"/>
    <s v="food/small batch"/>
    <n v="133.5"/>
    <n v="53.4"/>
    <x v="7"/>
    <s v="small batch"/>
  </r>
  <r>
    <x v="0"/>
    <s v="US"/>
    <s v="USD"/>
    <n v="1486053409"/>
    <d v="2017-02-02T16:36:49"/>
    <n v="1483461409"/>
    <x v="2453"/>
    <x v="1"/>
    <b v="0"/>
    <n v="67"/>
    <b v="1"/>
    <s v="food/small batch"/>
    <n v="154.69999999999999"/>
    <n v="69.268656716417908"/>
    <x v="7"/>
    <s v="small batch"/>
  </r>
  <r>
    <x v="0"/>
    <s v="US"/>
    <s v="USD"/>
    <n v="1489207808"/>
    <d v="2017-03-11T04:50:08"/>
    <n v="1486183808"/>
    <x v="2454"/>
    <x v="1"/>
    <b v="0"/>
    <n v="130"/>
    <b v="1"/>
    <s v="food/small batch"/>
    <n v="100.84571428571429"/>
    <n v="271.50769230769231"/>
    <x v="7"/>
    <s v="small batch"/>
  </r>
  <r>
    <x v="0"/>
    <s v="US"/>
    <s v="USD"/>
    <n v="1461177950"/>
    <d v="2016-04-20T18:45:50"/>
    <n v="1458758750"/>
    <x v="2455"/>
    <x v="2"/>
    <b v="0"/>
    <n v="16"/>
    <b v="1"/>
    <s v="food/small batch"/>
    <n v="182"/>
    <n v="34.125"/>
    <x v="7"/>
    <s v="small batch"/>
  </r>
  <r>
    <x v="0"/>
    <s v="US"/>
    <s v="USD"/>
    <n v="1488063839"/>
    <d v="2017-02-25T23:03:59"/>
    <n v="1485471839"/>
    <x v="2456"/>
    <x v="1"/>
    <b v="0"/>
    <n v="67"/>
    <b v="1"/>
    <s v="food/small batch"/>
    <n v="180.86666666666667"/>
    <n v="40.492537313432834"/>
    <x v="7"/>
    <s v="small batch"/>
  </r>
  <r>
    <x v="0"/>
    <s v="US"/>
    <s v="USD"/>
    <n v="1458826056"/>
    <d v="2016-03-24T13:27:36"/>
    <n v="1456237656"/>
    <x v="2457"/>
    <x v="2"/>
    <b v="0"/>
    <n v="124"/>
    <b v="1"/>
    <s v="food/small batch"/>
    <n v="102.30434782608695"/>
    <n v="189.75806451612902"/>
    <x v="7"/>
    <s v="small batch"/>
  </r>
  <r>
    <x v="0"/>
    <s v="US"/>
    <s v="USD"/>
    <n v="1465498800"/>
    <d v="2016-06-09T19:00:00"/>
    <n v="1462481718"/>
    <x v="2458"/>
    <x v="2"/>
    <b v="0"/>
    <n v="80"/>
    <b v="1"/>
    <s v="food/small batch"/>
    <n v="110.17999999999999"/>
    <n v="68.862499999999997"/>
    <x v="7"/>
    <s v="small batch"/>
  </r>
  <r>
    <x v="0"/>
    <s v="US"/>
    <s v="USD"/>
    <n v="1458742685"/>
    <d v="2016-03-23T14:18:05"/>
    <n v="1454858285"/>
    <x v="2459"/>
    <x v="2"/>
    <b v="0"/>
    <n v="282"/>
    <b v="1"/>
    <s v="food/small batch"/>
    <n v="102.25"/>
    <n v="108.77659574468085"/>
    <x v="7"/>
    <s v="small batch"/>
  </r>
  <r>
    <x v="0"/>
    <s v="US"/>
    <s v="USD"/>
    <n v="1483417020"/>
    <d v="2017-01-03T04:17:00"/>
    <n v="1480480167"/>
    <x v="2460"/>
    <x v="2"/>
    <b v="0"/>
    <n v="68"/>
    <b v="1"/>
    <s v="food/small batch"/>
    <n v="100.78823529411764"/>
    <n v="125.98529411764706"/>
    <x v="7"/>
    <s v="small batch"/>
  </r>
  <r>
    <x v="0"/>
    <s v="US"/>
    <s v="USD"/>
    <n v="1317438000"/>
    <d v="2011-10-01T03:00:00"/>
    <n v="1314577097"/>
    <x v="2461"/>
    <x v="6"/>
    <b v="0"/>
    <n v="86"/>
    <b v="1"/>
    <s v="music/indie rock"/>
    <n v="103.8"/>
    <n v="90.523255813953483"/>
    <x v="4"/>
    <s v="indie rock"/>
  </r>
  <r>
    <x v="0"/>
    <s v="US"/>
    <s v="USD"/>
    <n v="1342672096"/>
    <d v="2012-07-19T04:28:16"/>
    <n v="1340944096"/>
    <x v="2462"/>
    <x v="5"/>
    <b v="0"/>
    <n v="115"/>
    <b v="1"/>
    <s v="music/indie rock"/>
    <n v="110.70833333333334"/>
    <n v="28.880434782608695"/>
    <x v="4"/>
    <s v="indie rock"/>
  </r>
  <r>
    <x v="0"/>
    <s v="US"/>
    <s v="USD"/>
    <n v="1366138800"/>
    <d v="2013-04-16T19:00:00"/>
    <n v="1362710425"/>
    <x v="2463"/>
    <x v="4"/>
    <b v="0"/>
    <n v="75"/>
    <b v="1"/>
    <s v="music/indie rock"/>
    <n v="116.25000000000001"/>
    <n v="31"/>
    <x v="4"/>
    <s v="indie rock"/>
  </r>
  <r>
    <x v="0"/>
    <s v="CA"/>
    <s v="CAD"/>
    <n v="1443641340"/>
    <d v="2015-09-30T19:29:00"/>
    <n v="1441143397"/>
    <x v="2464"/>
    <x v="0"/>
    <b v="0"/>
    <n v="43"/>
    <b v="1"/>
    <s v="music/indie rock"/>
    <n v="111.1"/>
    <n v="51.674418604651166"/>
    <x v="4"/>
    <s v="indie rock"/>
  </r>
  <r>
    <x v="0"/>
    <s v="US"/>
    <s v="USD"/>
    <n v="1348420548"/>
    <d v="2012-09-23T17:15:48"/>
    <n v="1345828548"/>
    <x v="2465"/>
    <x v="5"/>
    <b v="0"/>
    <n v="48"/>
    <b v="1"/>
    <s v="music/indie rock"/>
    <n v="180.14285714285714"/>
    <n v="26.270833333333332"/>
    <x v="4"/>
    <s v="indie rock"/>
  </r>
  <r>
    <x v="0"/>
    <s v="US"/>
    <s v="USD"/>
    <n v="1368066453"/>
    <d v="2013-05-09T02:27:33"/>
    <n v="1365474453"/>
    <x v="2466"/>
    <x v="4"/>
    <b v="0"/>
    <n v="52"/>
    <b v="1"/>
    <s v="music/indie rock"/>
    <n v="100"/>
    <n v="48.07692307692308"/>
    <x v="4"/>
    <s v="indie rock"/>
  </r>
  <r>
    <x v="0"/>
    <s v="US"/>
    <s v="USD"/>
    <n v="1336669200"/>
    <d v="2012-05-10T17:00:00"/>
    <n v="1335473931"/>
    <x v="2467"/>
    <x v="5"/>
    <b v="0"/>
    <n v="43"/>
    <b v="1"/>
    <s v="music/indie rock"/>
    <n v="118.5"/>
    <n v="27.558139534883722"/>
    <x v="4"/>
    <s v="indie rock"/>
  </r>
  <r>
    <x v="0"/>
    <s v="US"/>
    <s v="USD"/>
    <n v="1351400400"/>
    <d v="2012-10-28T05:00:00"/>
    <n v="1348285321"/>
    <x v="2468"/>
    <x v="5"/>
    <b v="0"/>
    <n v="58"/>
    <b v="1"/>
    <s v="music/indie rock"/>
    <n v="107.21700000000001"/>
    <n v="36.97137931034483"/>
    <x v="4"/>
    <s v="indie rock"/>
  </r>
  <r>
    <x v="0"/>
    <s v="US"/>
    <s v="USD"/>
    <n v="1297160329"/>
    <d v="2011-02-08T10:18:49"/>
    <n v="1295000329"/>
    <x v="2469"/>
    <x v="6"/>
    <b v="0"/>
    <n v="47"/>
    <b v="1"/>
    <s v="music/indie rock"/>
    <n v="113.66666666666667"/>
    <n v="29.021276595744681"/>
    <x v="4"/>
    <s v="indie rock"/>
  </r>
  <r>
    <x v="0"/>
    <s v="US"/>
    <s v="USD"/>
    <n v="1337824055"/>
    <d v="2012-05-24T01:47:35"/>
    <n v="1335232055"/>
    <x v="2470"/>
    <x v="5"/>
    <b v="0"/>
    <n v="36"/>
    <b v="1"/>
    <s v="music/indie rock"/>
    <n v="103.16400000000002"/>
    <n v="28.65666666666667"/>
    <x v="4"/>
    <s v="indie rock"/>
  </r>
  <r>
    <x v="0"/>
    <s v="US"/>
    <s v="USD"/>
    <n v="1327535392"/>
    <d v="2012-01-25T23:49:52"/>
    <n v="1324079392"/>
    <x v="2471"/>
    <x v="6"/>
    <b v="0"/>
    <n v="17"/>
    <b v="1"/>
    <s v="music/indie rock"/>
    <n v="128"/>
    <n v="37.647058823529413"/>
    <x v="4"/>
    <s v="indie rock"/>
  </r>
  <r>
    <x v="0"/>
    <s v="US"/>
    <s v="USD"/>
    <n v="1283562180"/>
    <d v="2010-09-04T01:03:00"/>
    <n v="1277433980"/>
    <x v="2472"/>
    <x v="7"/>
    <b v="0"/>
    <n v="104"/>
    <b v="1"/>
    <s v="music/indie rock"/>
    <n v="135.76026666666667"/>
    <n v="97.904038461538462"/>
    <x v="4"/>
    <s v="indie rock"/>
  </r>
  <r>
    <x v="0"/>
    <s v="US"/>
    <s v="USD"/>
    <n v="1352573869"/>
    <d v="2012-11-10T18:57:49"/>
    <n v="1349978269"/>
    <x v="2473"/>
    <x v="5"/>
    <b v="0"/>
    <n v="47"/>
    <b v="1"/>
    <s v="music/indie rock"/>
    <n v="100"/>
    <n v="42.553191489361701"/>
    <x v="4"/>
    <s v="indie rock"/>
  </r>
  <r>
    <x v="0"/>
    <s v="US"/>
    <s v="USD"/>
    <n v="1286756176"/>
    <d v="2010-10-11T00:16:16"/>
    <n v="1282868176"/>
    <x v="2474"/>
    <x v="7"/>
    <b v="0"/>
    <n v="38"/>
    <b v="1"/>
    <s v="music/indie rock"/>
    <n v="100.00360000000002"/>
    <n v="131.58368421052631"/>
    <x v="4"/>
    <s v="indie rock"/>
  </r>
  <r>
    <x v="0"/>
    <s v="US"/>
    <s v="USD"/>
    <n v="1278799200"/>
    <d v="2010-07-10T22:00:00"/>
    <n v="1273647255"/>
    <x v="2475"/>
    <x v="7"/>
    <b v="0"/>
    <n v="81"/>
    <b v="1"/>
    <s v="music/indie rock"/>
    <n v="104.71999999999998"/>
    <n v="32.320987654320987"/>
    <x v="4"/>
    <s v="indie rock"/>
  </r>
  <r>
    <x v="0"/>
    <s v="US"/>
    <s v="USD"/>
    <n v="1415004770"/>
    <d v="2014-11-03T08:52:50"/>
    <n v="1412149970"/>
    <x v="2476"/>
    <x v="3"/>
    <b v="0"/>
    <n v="55"/>
    <b v="1"/>
    <s v="music/indie rock"/>
    <n v="105.02249999999999"/>
    <n v="61.103999999999999"/>
    <x v="4"/>
    <s v="indie rock"/>
  </r>
  <r>
    <x v="0"/>
    <s v="US"/>
    <s v="USD"/>
    <n v="1344789345"/>
    <d v="2012-08-12T16:35:45"/>
    <n v="1340901345"/>
    <x v="2477"/>
    <x v="5"/>
    <b v="0"/>
    <n v="41"/>
    <b v="1"/>
    <s v="music/indie rock"/>
    <n v="171.33333333333334"/>
    <n v="31.341463414634145"/>
    <x v="4"/>
    <s v="indie rock"/>
  </r>
  <r>
    <x v="0"/>
    <s v="US"/>
    <s v="USD"/>
    <n v="1358117313"/>
    <d v="2013-01-13T22:48:33"/>
    <n v="1355525313"/>
    <x v="2478"/>
    <x v="5"/>
    <b v="0"/>
    <n v="79"/>
    <b v="1"/>
    <s v="music/indie rock"/>
    <n v="127.49999999999999"/>
    <n v="129.1139240506329"/>
    <x v="4"/>
    <s v="indie rock"/>
  </r>
  <r>
    <x v="0"/>
    <s v="US"/>
    <s v="USD"/>
    <n v="1343440800"/>
    <d v="2012-07-28T02:00:00"/>
    <n v="1342545994"/>
    <x v="2479"/>
    <x v="5"/>
    <b v="0"/>
    <n v="16"/>
    <b v="1"/>
    <s v="music/indie rock"/>
    <n v="133.44333333333333"/>
    <n v="25.020624999999999"/>
    <x v="4"/>
    <s v="indie rock"/>
  </r>
  <r>
    <x v="0"/>
    <s v="US"/>
    <s v="USD"/>
    <n v="1444516084"/>
    <d v="2015-10-10T22:28:04"/>
    <n v="1439332084"/>
    <x v="2480"/>
    <x v="0"/>
    <b v="0"/>
    <n v="8"/>
    <b v="1"/>
    <s v="music/indie rock"/>
    <n v="100"/>
    <n v="250"/>
    <x v="4"/>
    <s v="indie rock"/>
  </r>
  <r>
    <x v="0"/>
    <s v="US"/>
    <s v="USD"/>
    <n v="1335799808"/>
    <d v="2012-04-30T15:30:08"/>
    <n v="1333207808"/>
    <x v="2481"/>
    <x v="5"/>
    <b v="0"/>
    <n v="95"/>
    <b v="1"/>
    <s v="music/indie rock"/>
    <n v="112.91099999999999"/>
    <n v="47.541473684210523"/>
    <x v="4"/>
    <s v="indie rock"/>
  </r>
  <r>
    <x v="0"/>
    <s v="US"/>
    <s v="USD"/>
    <n v="1312224383"/>
    <d v="2011-08-01T18:46:23"/>
    <n v="1308336383"/>
    <x v="2482"/>
    <x v="6"/>
    <b v="0"/>
    <n v="25"/>
    <b v="1"/>
    <s v="music/indie rock"/>
    <n v="100.1"/>
    <n v="40.04"/>
    <x v="4"/>
    <s v="indie rock"/>
  </r>
  <r>
    <x v="0"/>
    <s v="US"/>
    <s v="USD"/>
    <n v="1335891603"/>
    <d v="2012-05-01T17:00:03"/>
    <n v="1330711203"/>
    <x v="2483"/>
    <x v="5"/>
    <b v="0"/>
    <n v="19"/>
    <b v="1"/>
    <s v="music/indie rock"/>
    <n v="113.72727272727272"/>
    <n v="65.84210526315789"/>
    <x v="4"/>
    <s v="indie rock"/>
  </r>
  <r>
    <x v="0"/>
    <s v="US"/>
    <s v="USD"/>
    <n v="1316124003"/>
    <d v="2011-09-15T22:00:03"/>
    <n v="1313532003"/>
    <x v="2484"/>
    <x v="6"/>
    <b v="0"/>
    <n v="90"/>
    <b v="1"/>
    <s v="music/indie rock"/>
    <n v="119.31742857142855"/>
    <n v="46.401222222222216"/>
    <x v="4"/>
    <s v="indie rock"/>
  </r>
  <r>
    <x v="0"/>
    <s v="US"/>
    <s v="USD"/>
    <n v="1318463879"/>
    <d v="2011-10-12T23:57:59"/>
    <n v="1315439879"/>
    <x v="2485"/>
    <x v="6"/>
    <b v="0"/>
    <n v="41"/>
    <b v="1"/>
    <s v="music/indie rock"/>
    <n v="103.25"/>
    <n v="50.365853658536587"/>
    <x v="4"/>
    <s v="indie rock"/>
  </r>
  <r>
    <x v="0"/>
    <s v="US"/>
    <s v="USD"/>
    <n v="1335113976"/>
    <d v="2012-04-22T16:59:36"/>
    <n v="1332521976"/>
    <x v="2486"/>
    <x v="5"/>
    <b v="0"/>
    <n v="30"/>
    <b v="1"/>
    <s v="music/indie rock"/>
    <n v="265.66666666666669"/>
    <n v="26.566666666666666"/>
    <x v="4"/>
    <s v="indie rock"/>
  </r>
  <r>
    <x v="0"/>
    <s v="US"/>
    <s v="USD"/>
    <n v="1338083997"/>
    <d v="2012-05-27T01:59:57"/>
    <n v="1335491997"/>
    <x v="2487"/>
    <x v="5"/>
    <b v="0"/>
    <n v="38"/>
    <b v="1"/>
    <s v="music/indie rock"/>
    <n v="100.05066666666667"/>
    <n v="39.493684210526318"/>
    <x v="4"/>
    <s v="indie rock"/>
  </r>
  <r>
    <x v="0"/>
    <s v="US"/>
    <s v="USD"/>
    <n v="1321459908"/>
    <d v="2011-11-16T16:11:48"/>
    <n v="1318864308"/>
    <x v="2488"/>
    <x v="6"/>
    <b v="0"/>
    <n v="65"/>
    <b v="1"/>
    <s v="music/indie rock"/>
    <n v="106.69999999999999"/>
    <n v="49.246153846153845"/>
    <x v="4"/>
    <s v="indie rock"/>
  </r>
  <r>
    <x v="0"/>
    <s v="US"/>
    <s v="USD"/>
    <n v="1368117239"/>
    <d v="2013-05-09T16:33:59"/>
    <n v="1365525239"/>
    <x v="2489"/>
    <x v="4"/>
    <b v="0"/>
    <n v="75"/>
    <b v="1"/>
    <s v="music/indie rock"/>
    <n v="133.67142857142858"/>
    <n v="62.38"/>
    <x v="4"/>
    <s v="indie rock"/>
  </r>
  <r>
    <x v="0"/>
    <s v="US"/>
    <s v="USD"/>
    <n v="1340429276"/>
    <d v="2012-06-23T05:27:56"/>
    <n v="1335245276"/>
    <x v="2490"/>
    <x v="5"/>
    <b v="0"/>
    <n v="16"/>
    <b v="1"/>
    <s v="music/indie rock"/>
    <n v="121.39999999999999"/>
    <n v="37.9375"/>
    <x v="4"/>
    <s v="indie rock"/>
  </r>
  <r>
    <x v="0"/>
    <s v="US"/>
    <s v="USD"/>
    <n v="1295142660"/>
    <d v="2011-01-16T01:51:00"/>
    <n v="1293739714"/>
    <x v="2491"/>
    <x v="7"/>
    <b v="0"/>
    <n v="10"/>
    <b v="1"/>
    <s v="music/indie rock"/>
    <n v="103.2"/>
    <n v="51.6"/>
    <x v="4"/>
    <s v="indie rock"/>
  </r>
  <r>
    <x v="0"/>
    <s v="US"/>
    <s v="USD"/>
    <n v="1339840740"/>
    <d v="2012-06-16T09:59:00"/>
    <n v="1335397188"/>
    <x v="2492"/>
    <x v="5"/>
    <b v="0"/>
    <n v="27"/>
    <b v="1"/>
    <s v="music/indie rock"/>
    <n v="125"/>
    <n v="27.777777777777779"/>
    <x v="4"/>
    <s v="indie rock"/>
  </r>
  <r>
    <x v="0"/>
    <s v="US"/>
    <s v="USD"/>
    <n v="1367208140"/>
    <d v="2013-04-29T04:02:20"/>
    <n v="1363320140"/>
    <x v="2493"/>
    <x v="4"/>
    <b v="0"/>
    <n v="259"/>
    <b v="1"/>
    <s v="music/indie rock"/>
    <n v="128.69999999999999"/>
    <n v="99.382239382239376"/>
    <x v="4"/>
    <s v="indie rock"/>
  </r>
  <r>
    <x v="0"/>
    <s v="US"/>
    <s v="USD"/>
    <n v="1337786944"/>
    <d v="2012-05-23T15:29:04"/>
    <n v="1335194944"/>
    <x v="2494"/>
    <x v="5"/>
    <b v="0"/>
    <n v="39"/>
    <b v="1"/>
    <s v="music/indie rock"/>
    <n v="101.00533333333333"/>
    <n v="38.848205128205123"/>
    <x v="4"/>
    <s v="indie rock"/>
  </r>
  <r>
    <x v="0"/>
    <s v="US"/>
    <s v="USD"/>
    <n v="1339022575"/>
    <d v="2012-06-06T22:42:55"/>
    <n v="1336430575"/>
    <x v="2495"/>
    <x v="5"/>
    <b v="0"/>
    <n v="42"/>
    <b v="1"/>
    <s v="music/indie rock"/>
    <n v="127.53666666666665"/>
    <n v="45.548809523809524"/>
    <x v="4"/>
    <s v="indie rock"/>
  </r>
  <r>
    <x v="0"/>
    <s v="US"/>
    <s v="USD"/>
    <n v="1364597692"/>
    <d v="2013-03-29T22:54:52"/>
    <n v="1361577292"/>
    <x v="2496"/>
    <x v="4"/>
    <b v="0"/>
    <n v="10"/>
    <b v="1"/>
    <s v="music/indie rock"/>
    <n v="100"/>
    <n v="600"/>
    <x v="4"/>
    <s v="indie rock"/>
  </r>
  <r>
    <x v="0"/>
    <s v="US"/>
    <s v="USD"/>
    <n v="1312578338"/>
    <d v="2011-08-05T21:05:38"/>
    <n v="1309986338"/>
    <x v="2497"/>
    <x v="6"/>
    <b v="0"/>
    <n v="56"/>
    <b v="1"/>
    <s v="music/indie rock"/>
    <n v="112.7715"/>
    <n v="80.551071428571419"/>
    <x v="4"/>
    <s v="indie rock"/>
  </r>
  <r>
    <x v="0"/>
    <s v="US"/>
    <s v="USD"/>
    <n v="1422400387"/>
    <d v="2015-01-27T23:13:07"/>
    <n v="1421190787"/>
    <x v="2498"/>
    <x v="0"/>
    <b v="0"/>
    <n v="20"/>
    <b v="1"/>
    <s v="music/indie rock"/>
    <n v="105.60000000000001"/>
    <n v="52.8"/>
    <x v="4"/>
    <s v="indie rock"/>
  </r>
  <r>
    <x v="0"/>
    <s v="US"/>
    <s v="USD"/>
    <n v="1356976800"/>
    <d v="2012-12-31T18:00:00"/>
    <n v="1352820837"/>
    <x v="2499"/>
    <x v="5"/>
    <b v="0"/>
    <n v="170"/>
    <b v="1"/>
    <s v="music/indie rock"/>
    <n v="202.625"/>
    <n v="47.676470588235297"/>
    <x v="4"/>
    <s v="indie rock"/>
  </r>
  <r>
    <x v="0"/>
    <s v="US"/>
    <s v="USD"/>
    <n v="1340476375"/>
    <d v="2012-06-23T18:32:55"/>
    <n v="1337884375"/>
    <x v="2500"/>
    <x v="5"/>
    <b v="0"/>
    <n v="29"/>
    <b v="1"/>
    <s v="music/indie rock"/>
    <n v="113.33333333333333"/>
    <n v="23.448275862068964"/>
    <x v="4"/>
    <s v="indie rock"/>
  </r>
  <r>
    <x v="2"/>
    <s v="CA"/>
    <s v="CAD"/>
    <n v="1443379104"/>
    <d v="2015-09-27T18:38:24"/>
    <n v="1440787104"/>
    <x v="2501"/>
    <x v="0"/>
    <b v="0"/>
    <n v="7"/>
    <b v="0"/>
    <s v="food/restaurants"/>
    <n v="2.5545454545454547"/>
    <n v="40.142857142857146"/>
    <x v="7"/>
    <s v="restaurants"/>
  </r>
  <r>
    <x v="2"/>
    <s v="US"/>
    <s v="USD"/>
    <n v="1411328918"/>
    <d v="2014-09-21T19:48:38"/>
    <n v="1407440918"/>
    <x v="2502"/>
    <x v="3"/>
    <b v="0"/>
    <n v="5"/>
    <b v="0"/>
    <s v="food/restaurants"/>
    <n v="7.8181818181818186E-2"/>
    <n v="17.2"/>
    <x v="7"/>
    <s v="restaurants"/>
  </r>
  <r>
    <x v="2"/>
    <s v="US"/>
    <s v="USD"/>
    <n v="1465333560"/>
    <d v="2016-06-07T21:06:00"/>
    <n v="1462743308"/>
    <x v="2503"/>
    <x v="2"/>
    <b v="0"/>
    <n v="0"/>
    <b v="0"/>
    <s v="food/restaurants"/>
    <n v="0"/>
    <e v="#DIV/0!"/>
    <x v="7"/>
    <s v="restaurants"/>
  </r>
  <r>
    <x v="2"/>
    <s v="US"/>
    <s v="USD"/>
    <n v="1416014534"/>
    <d v="2014-11-15T01:22:14"/>
    <n v="1413418934"/>
    <x v="2504"/>
    <x v="3"/>
    <b v="0"/>
    <n v="0"/>
    <b v="0"/>
    <s v="food/restaurants"/>
    <n v="0"/>
    <e v="#DIV/0!"/>
    <x v="7"/>
    <s v="restaurants"/>
  </r>
  <r>
    <x v="2"/>
    <s v="US"/>
    <s v="USD"/>
    <n v="1426292416"/>
    <d v="2015-03-14T00:20:16"/>
    <n v="1423704016"/>
    <x v="2505"/>
    <x v="0"/>
    <b v="0"/>
    <n v="0"/>
    <b v="0"/>
    <s v="food/restaurants"/>
    <n v="0"/>
    <e v="#DIV/0!"/>
    <x v="7"/>
    <s v="restaurants"/>
  </r>
  <r>
    <x v="2"/>
    <s v="GB"/>
    <s v="GBP"/>
    <n v="1443906000"/>
    <d v="2015-10-03T21:00:00"/>
    <n v="1441955269"/>
    <x v="2506"/>
    <x v="0"/>
    <b v="0"/>
    <n v="2"/>
    <b v="0"/>
    <s v="food/restaurants"/>
    <n v="0.6"/>
    <n v="15"/>
    <x v="7"/>
    <s v="restaurants"/>
  </r>
  <r>
    <x v="2"/>
    <s v="US"/>
    <s v="USD"/>
    <n v="1431308704"/>
    <d v="2015-05-11T01:45:04"/>
    <n v="1428716704"/>
    <x v="2507"/>
    <x v="0"/>
    <b v="0"/>
    <n v="0"/>
    <b v="0"/>
    <s v="food/restaurants"/>
    <n v="0"/>
    <e v="#DIV/0!"/>
    <x v="7"/>
    <s v="restaurants"/>
  </r>
  <r>
    <x v="2"/>
    <s v="US"/>
    <s v="USD"/>
    <n v="1408056634"/>
    <d v="2014-08-14T22:50:34"/>
    <n v="1405464634"/>
    <x v="2508"/>
    <x v="3"/>
    <b v="0"/>
    <n v="0"/>
    <b v="0"/>
    <s v="food/restaurants"/>
    <n v="0"/>
    <e v="#DIV/0!"/>
    <x v="7"/>
    <s v="restaurants"/>
  </r>
  <r>
    <x v="2"/>
    <s v="GB"/>
    <s v="GBP"/>
    <n v="1429554349"/>
    <d v="2015-04-20T18:25:49"/>
    <n v="1424719549"/>
    <x v="2509"/>
    <x v="0"/>
    <b v="0"/>
    <n v="28"/>
    <b v="0"/>
    <s v="food/restaurants"/>
    <n v="1.0526315789473684"/>
    <n v="35.714285714285715"/>
    <x v="7"/>
    <s v="restaurants"/>
  </r>
  <r>
    <x v="2"/>
    <s v="US"/>
    <s v="USD"/>
    <n v="1431647772"/>
    <d v="2015-05-14T23:56:12"/>
    <n v="1426463772"/>
    <x v="2510"/>
    <x v="0"/>
    <b v="0"/>
    <n v="2"/>
    <b v="0"/>
    <s v="food/restaurants"/>
    <n v="0.15"/>
    <n v="37.5"/>
    <x v="7"/>
    <s v="restaurants"/>
  </r>
  <r>
    <x v="2"/>
    <s v="GB"/>
    <s v="GBP"/>
    <n v="1454323413"/>
    <d v="2016-02-01T10:43:33"/>
    <n v="1451731413"/>
    <x v="2511"/>
    <x v="2"/>
    <b v="0"/>
    <n v="0"/>
    <b v="0"/>
    <s v="food/restaurants"/>
    <n v="0"/>
    <e v="#DIV/0!"/>
    <x v="7"/>
    <s v="restaurants"/>
  </r>
  <r>
    <x v="2"/>
    <s v="US"/>
    <s v="USD"/>
    <n v="1418504561"/>
    <d v="2014-12-13T21:02:41"/>
    <n v="1417208561"/>
    <x v="2512"/>
    <x v="3"/>
    <b v="0"/>
    <n v="0"/>
    <b v="0"/>
    <s v="food/restaurants"/>
    <n v="0"/>
    <e v="#DIV/0!"/>
    <x v="7"/>
    <s v="restaurants"/>
  </r>
  <r>
    <x v="2"/>
    <s v="DE"/>
    <s v="EUR"/>
    <n v="1488067789"/>
    <d v="2017-02-26T00:09:49"/>
    <n v="1482883789"/>
    <x v="2513"/>
    <x v="2"/>
    <b v="0"/>
    <n v="0"/>
    <b v="0"/>
    <s v="food/restaurants"/>
    <n v="0"/>
    <e v="#DIV/0!"/>
    <x v="7"/>
    <s v="restaurants"/>
  </r>
  <r>
    <x v="2"/>
    <s v="US"/>
    <s v="USD"/>
    <n v="1408526477"/>
    <d v="2014-08-20T09:21:17"/>
    <n v="1407057677"/>
    <x v="2514"/>
    <x v="3"/>
    <b v="0"/>
    <n v="4"/>
    <b v="0"/>
    <s v="food/restaurants"/>
    <n v="1.7500000000000002"/>
    <n v="52.5"/>
    <x v="7"/>
    <s v="restaurants"/>
  </r>
  <r>
    <x v="2"/>
    <s v="US"/>
    <s v="USD"/>
    <n v="1424635753"/>
    <d v="2015-02-22T20:09:13"/>
    <n v="1422043753"/>
    <x v="2515"/>
    <x v="0"/>
    <b v="0"/>
    <n v="12"/>
    <b v="0"/>
    <s v="food/restaurants"/>
    <n v="18.600000000000001"/>
    <n v="77.5"/>
    <x v="7"/>
    <s v="restaurants"/>
  </r>
  <r>
    <x v="2"/>
    <s v="US"/>
    <s v="USD"/>
    <n v="1417279252"/>
    <d v="2014-11-29T16:40:52"/>
    <n v="1414683652"/>
    <x v="2516"/>
    <x v="3"/>
    <b v="0"/>
    <n v="0"/>
    <b v="0"/>
    <s v="food/restaurants"/>
    <n v="0"/>
    <e v="#DIV/0!"/>
    <x v="7"/>
    <s v="restaurants"/>
  </r>
  <r>
    <x v="2"/>
    <s v="CA"/>
    <s v="CAD"/>
    <n v="1426788930"/>
    <d v="2015-03-19T18:15:30"/>
    <n v="1424200530"/>
    <x v="2517"/>
    <x v="0"/>
    <b v="0"/>
    <n v="33"/>
    <b v="0"/>
    <s v="food/restaurants"/>
    <n v="9.8166666666666664"/>
    <n v="53.545454545454547"/>
    <x v="7"/>
    <s v="restaurants"/>
  </r>
  <r>
    <x v="2"/>
    <s v="US"/>
    <s v="USD"/>
    <n v="1415899228"/>
    <d v="2014-11-13T17:20:28"/>
    <n v="1413303628"/>
    <x v="2518"/>
    <x v="3"/>
    <b v="0"/>
    <n v="0"/>
    <b v="0"/>
    <s v="food/restaurants"/>
    <n v="0"/>
    <e v="#DIV/0!"/>
    <x v="7"/>
    <s v="restaurants"/>
  </r>
  <r>
    <x v="2"/>
    <s v="US"/>
    <s v="USD"/>
    <n v="1405741404"/>
    <d v="2014-07-19T03:43:24"/>
    <n v="1403149404"/>
    <x v="2519"/>
    <x v="3"/>
    <b v="0"/>
    <n v="4"/>
    <b v="0"/>
    <s v="food/restaurants"/>
    <n v="4.3333333333333335E-2"/>
    <n v="16.25"/>
    <x v="7"/>
    <s v="restaurants"/>
  </r>
  <r>
    <x v="2"/>
    <s v="US"/>
    <s v="USD"/>
    <n v="1476559260"/>
    <d v="2016-10-15T19:21:00"/>
    <n v="1472567085"/>
    <x v="2520"/>
    <x v="2"/>
    <b v="0"/>
    <n v="0"/>
    <b v="0"/>
    <s v="food/restaurants"/>
    <n v="0"/>
    <e v="#DIV/0!"/>
    <x v="7"/>
    <s v="restaurants"/>
  </r>
  <r>
    <x v="0"/>
    <s v="US"/>
    <s v="USD"/>
    <n v="1444778021"/>
    <d v="2015-10-13T23:13:41"/>
    <n v="1442963621"/>
    <x v="2521"/>
    <x v="0"/>
    <b v="0"/>
    <n v="132"/>
    <b v="1"/>
    <s v="music/classical music"/>
    <n v="109.48792"/>
    <n v="103.68174242424243"/>
    <x v="4"/>
    <s v="classical music"/>
  </r>
  <r>
    <x v="0"/>
    <s v="US"/>
    <s v="USD"/>
    <n v="1461336720"/>
    <d v="2016-04-22T14:52:00"/>
    <n v="1459431960"/>
    <x v="2522"/>
    <x v="2"/>
    <b v="0"/>
    <n v="27"/>
    <b v="1"/>
    <s v="music/classical music"/>
    <n v="100"/>
    <n v="185.18518518518519"/>
    <x v="4"/>
    <s v="classical music"/>
  </r>
  <r>
    <x v="0"/>
    <s v="US"/>
    <s v="USD"/>
    <n v="1416270292"/>
    <d v="2014-11-18T00:24:52"/>
    <n v="1413674692"/>
    <x v="2523"/>
    <x v="3"/>
    <b v="0"/>
    <n v="26"/>
    <b v="1"/>
    <s v="music/classical music"/>
    <n v="156.44444444444446"/>
    <n v="54.153846153846153"/>
    <x v="4"/>
    <s v="classical music"/>
  </r>
  <r>
    <x v="0"/>
    <s v="US"/>
    <s v="USD"/>
    <n v="1419136200"/>
    <d v="2014-12-21T04:30:00"/>
    <n v="1416338557"/>
    <x v="2524"/>
    <x v="3"/>
    <b v="0"/>
    <n v="43"/>
    <b v="1"/>
    <s v="music/classical music"/>
    <n v="101.6"/>
    <n v="177.2093023255814"/>
    <x v="4"/>
    <s v="classical music"/>
  </r>
  <r>
    <x v="0"/>
    <s v="US"/>
    <s v="USD"/>
    <n v="1340914571"/>
    <d v="2012-06-28T20:16:11"/>
    <n v="1338322571"/>
    <x v="2525"/>
    <x v="5"/>
    <b v="0"/>
    <n v="80"/>
    <b v="1"/>
    <s v="music/classical music"/>
    <n v="100.325"/>
    <n v="100.325"/>
    <x v="4"/>
    <s v="classical music"/>
  </r>
  <r>
    <x v="0"/>
    <s v="US"/>
    <s v="USD"/>
    <n v="1418014740"/>
    <d v="2014-12-08T04:59:00"/>
    <n v="1415585474"/>
    <x v="2526"/>
    <x v="3"/>
    <b v="0"/>
    <n v="33"/>
    <b v="1"/>
    <s v="music/classical music"/>
    <n v="112.94999999999999"/>
    <n v="136.90909090909091"/>
    <x v="4"/>
    <s v="classical music"/>
  </r>
  <r>
    <x v="0"/>
    <s v="US"/>
    <s v="USD"/>
    <n v="1382068740"/>
    <d v="2013-10-18T03:59:00"/>
    <n v="1380477691"/>
    <x v="2527"/>
    <x v="4"/>
    <b v="0"/>
    <n v="71"/>
    <b v="1"/>
    <s v="music/classical music"/>
    <n v="102.125"/>
    <n v="57.535211267605632"/>
    <x v="4"/>
    <s v="classical music"/>
  </r>
  <r>
    <x v="0"/>
    <s v="GB"/>
    <s v="GBP"/>
    <n v="1440068400"/>
    <d v="2015-08-20T11:00:00"/>
    <n v="1438459303"/>
    <x v="2528"/>
    <x v="0"/>
    <b v="0"/>
    <n v="81"/>
    <b v="1"/>
    <s v="music/classical music"/>
    <n v="107.24974999999999"/>
    <n v="52.962839506172834"/>
    <x v="4"/>
    <s v="classical music"/>
  </r>
  <r>
    <x v="0"/>
    <s v="US"/>
    <s v="USD"/>
    <n v="1332636975"/>
    <d v="2012-03-25T00:56:15"/>
    <n v="1328752575"/>
    <x v="2529"/>
    <x v="5"/>
    <b v="0"/>
    <n v="76"/>
    <b v="1"/>
    <s v="music/classical music"/>
    <n v="104.28333333333333"/>
    <n v="82.328947368421055"/>
    <x v="4"/>
    <s v="classical music"/>
  </r>
  <r>
    <x v="0"/>
    <s v="US"/>
    <s v="USD"/>
    <n v="1429505400"/>
    <d v="2015-04-20T04:50:00"/>
    <n v="1426711505"/>
    <x v="2530"/>
    <x v="0"/>
    <b v="0"/>
    <n v="48"/>
    <b v="1"/>
    <s v="music/classical music"/>
    <n v="100"/>
    <n v="135.41666666666666"/>
    <x v="4"/>
    <s v="classical music"/>
  </r>
  <r>
    <x v="0"/>
    <s v="US"/>
    <s v="USD"/>
    <n v="1439611140"/>
    <d v="2015-08-15T03:59:00"/>
    <n v="1437668354"/>
    <x v="2531"/>
    <x v="0"/>
    <b v="0"/>
    <n v="61"/>
    <b v="1"/>
    <s v="music/classical music"/>
    <n v="100.4"/>
    <n v="74.06557377049181"/>
    <x v="4"/>
    <s v="classical music"/>
  </r>
  <r>
    <x v="0"/>
    <s v="US"/>
    <s v="USD"/>
    <n v="1345148566"/>
    <d v="2012-08-16T20:22:46"/>
    <n v="1342556566"/>
    <x v="2532"/>
    <x v="5"/>
    <b v="0"/>
    <n v="60"/>
    <b v="1"/>
    <s v="music/classical music"/>
    <n v="126.125"/>
    <n v="84.083333333333329"/>
    <x v="4"/>
    <s v="classical music"/>
  </r>
  <r>
    <x v="0"/>
    <s v="US"/>
    <s v="USD"/>
    <n v="1362160868"/>
    <d v="2013-03-01T18:01:08"/>
    <n v="1359568911"/>
    <x v="2533"/>
    <x v="4"/>
    <b v="0"/>
    <n v="136"/>
    <b v="1"/>
    <s v="music/classical music"/>
    <n v="110.66666666666667"/>
    <n v="61.029411764705884"/>
    <x v="4"/>
    <s v="classical music"/>
  </r>
  <r>
    <x v="0"/>
    <s v="US"/>
    <s v="USD"/>
    <n v="1262325600"/>
    <d v="2010-01-01T06:00:00"/>
    <n v="1257871712"/>
    <x v="2534"/>
    <x v="8"/>
    <b v="0"/>
    <n v="14"/>
    <b v="1"/>
    <s v="music/classical music"/>
    <n v="105"/>
    <n v="150"/>
    <x v="4"/>
    <s v="classical music"/>
  </r>
  <r>
    <x v="0"/>
    <s v="US"/>
    <s v="USD"/>
    <n v="1417463945"/>
    <d v="2014-12-01T19:59:05"/>
    <n v="1414781945"/>
    <x v="2535"/>
    <x v="3"/>
    <b v="0"/>
    <n v="78"/>
    <b v="1"/>
    <s v="music/classical music"/>
    <n v="103.77499999999999"/>
    <n v="266.08974358974359"/>
    <x v="4"/>
    <s v="classical music"/>
  </r>
  <r>
    <x v="0"/>
    <s v="US"/>
    <s v="USD"/>
    <n v="1375151566"/>
    <d v="2013-07-30T02:32:46"/>
    <n v="1373337166"/>
    <x v="2536"/>
    <x v="4"/>
    <b v="0"/>
    <n v="4"/>
    <b v="1"/>
    <s v="music/classical music"/>
    <n v="115.99999999999999"/>
    <n v="7.25"/>
    <x v="4"/>
    <s v="classical music"/>
  </r>
  <r>
    <x v="0"/>
    <s v="US"/>
    <s v="USD"/>
    <n v="1312212855"/>
    <d v="2011-08-01T15:34:15"/>
    <n v="1307028855"/>
    <x v="2537"/>
    <x v="6"/>
    <b v="0"/>
    <n v="11"/>
    <b v="1"/>
    <s v="music/classical music"/>
    <n v="110.00000000000001"/>
    <n v="100"/>
    <x v="4"/>
    <s v="classical music"/>
  </r>
  <r>
    <x v="0"/>
    <s v="US"/>
    <s v="USD"/>
    <n v="1361681940"/>
    <d v="2013-02-24T04:59:00"/>
    <n v="1359029661"/>
    <x v="2538"/>
    <x v="4"/>
    <b v="0"/>
    <n v="185"/>
    <b v="1"/>
    <s v="music/classical music"/>
    <n v="113.01761111111111"/>
    <n v="109.96308108108107"/>
    <x v="4"/>
    <s v="classical music"/>
  </r>
  <r>
    <x v="0"/>
    <s v="US"/>
    <s v="USD"/>
    <n v="1422913152"/>
    <d v="2015-02-02T21:39:12"/>
    <n v="1417729152"/>
    <x v="2539"/>
    <x v="3"/>
    <b v="0"/>
    <n v="59"/>
    <b v="1"/>
    <s v="music/classical music"/>
    <n v="100.25"/>
    <n v="169.91525423728814"/>
    <x v="4"/>
    <s v="classical music"/>
  </r>
  <r>
    <x v="0"/>
    <s v="US"/>
    <s v="USD"/>
    <n v="1319904721"/>
    <d v="2011-10-29T16:12:01"/>
    <n v="1314720721"/>
    <x v="2540"/>
    <x v="6"/>
    <b v="0"/>
    <n v="27"/>
    <b v="1"/>
    <s v="music/classical music"/>
    <n v="103.4"/>
    <n v="95.740740740740748"/>
    <x v="4"/>
    <s v="classical music"/>
  </r>
  <r>
    <x v="0"/>
    <s v="GB"/>
    <s v="GBP"/>
    <n v="1380192418"/>
    <d v="2013-09-26T10:46:58"/>
    <n v="1375008418"/>
    <x v="2541"/>
    <x v="4"/>
    <b v="0"/>
    <n v="63"/>
    <b v="1"/>
    <s v="music/classical music"/>
    <n v="107.02857142857142"/>
    <n v="59.460317460317462"/>
    <x v="4"/>
    <s v="classical music"/>
  </r>
  <r>
    <x v="0"/>
    <s v="US"/>
    <s v="USD"/>
    <n v="1380599940"/>
    <d v="2013-10-01T03:59:00"/>
    <n v="1377252857"/>
    <x v="2542"/>
    <x v="4"/>
    <b v="0"/>
    <n v="13"/>
    <b v="1"/>
    <s v="music/classical music"/>
    <n v="103.57142857142858"/>
    <n v="55.769230769230766"/>
    <x v="4"/>
    <s v="classical music"/>
  </r>
  <r>
    <x v="0"/>
    <s v="US"/>
    <s v="USD"/>
    <n v="1293937200"/>
    <d v="2011-01-02T03:00:00"/>
    <n v="1291257298"/>
    <x v="2543"/>
    <x v="7"/>
    <b v="0"/>
    <n v="13"/>
    <b v="1"/>
    <s v="music/classical music"/>
    <n v="156.4"/>
    <n v="30.076923076923077"/>
    <x v="4"/>
    <s v="classical music"/>
  </r>
  <r>
    <x v="0"/>
    <s v="US"/>
    <s v="USD"/>
    <n v="1341750569"/>
    <d v="2012-07-08T12:29:29"/>
    <n v="1339158569"/>
    <x v="2544"/>
    <x v="5"/>
    <b v="0"/>
    <n v="57"/>
    <b v="1"/>
    <s v="music/classical music"/>
    <n v="100.82"/>
    <n v="88.438596491228068"/>
    <x v="4"/>
    <s v="classical music"/>
  </r>
  <r>
    <x v="0"/>
    <s v="US"/>
    <s v="USD"/>
    <n v="1424997000"/>
    <d v="2015-02-27T00:30:00"/>
    <n v="1421983138"/>
    <x v="2545"/>
    <x v="0"/>
    <b v="0"/>
    <n v="61"/>
    <b v="1"/>
    <s v="music/classical music"/>
    <n v="195.3"/>
    <n v="64.032786885245898"/>
    <x v="4"/>
    <s v="classical music"/>
  </r>
  <r>
    <x v="0"/>
    <s v="US"/>
    <s v="USD"/>
    <n v="1380949200"/>
    <d v="2013-10-05T05:00:00"/>
    <n v="1378586179"/>
    <x v="2546"/>
    <x v="4"/>
    <b v="0"/>
    <n v="65"/>
    <b v="1"/>
    <s v="music/classical music"/>
    <n v="111.71428571428572"/>
    <n v="60.153846153846153"/>
    <x v="4"/>
    <s v="classical music"/>
  </r>
  <r>
    <x v="0"/>
    <s v="US"/>
    <s v="USD"/>
    <n v="1333560803"/>
    <d v="2012-04-04T17:33:23"/>
    <n v="1330972403"/>
    <x v="2547"/>
    <x v="5"/>
    <b v="0"/>
    <n v="134"/>
    <b v="1"/>
    <s v="music/classical music"/>
    <n v="119.85454545454546"/>
    <n v="49.194029850746269"/>
    <x v="4"/>
    <s v="classical music"/>
  </r>
  <r>
    <x v="0"/>
    <s v="FR"/>
    <s v="EUR"/>
    <n v="1475209620"/>
    <d v="2016-09-30T04:27:00"/>
    <n v="1473087637"/>
    <x v="2548"/>
    <x v="2"/>
    <b v="0"/>
    <n v="37"/>
    <b v="1"/>
    <s v="music/classical music"/>
    <n v="101.85"/>
    <n v="165.16216216216216"/>
    <x v="4"/>
    <s v="classical music"/>
  </r>
  <r>
    <x v="0"/>
    <s v="GB"/>
    <s v="GBP"/>
    <n v="1370019600"/>
    <d v="2013-05-31T17:00:00"/>
    <n v="1366999870"/>
    <x v="2549"/>
    <x v="4"/>
    <b v="0"/>
    <n v="37"/>
    <b v="1"/>
    <s v="music/classical music"/>
    <n v="102.80254777070064"/>
    <n v="43.621621621621621"/>
    <x v="4"/>
    <s v="classical music"/>
  </r>
  <r>
    <x v="0"/>
    <s v="US"/>
    <s v="USD"/>
    <n v="1444276740"/>
    <d v="2015-10-08T03:59:00"/>
    <n v="1439392406"/>
    <x v="2550"/>
    <x v="0"/>
    <b v="0"/>
    <n v="150"/>
    <b v="1"/>
    <s v="music/classical music"/>
    <n v="100.84615384615385"/>
    <n v="43.7"/>
    <x v="4"/>
    <s v="classical music"/>
  </r>
  <r>
    <x v="0"/>
    <s v="US"/>
    <s v="USD"/>
    <n v="1332362880"/>
    <d v="2012-03-21T20:48:00"/>
    <n v="1329890585"/>
    <x v="2551"/>
    <x v="5"/>
    <b v="0"/>
    <n v="56"/>
    <b v="1"/>
    <s v="music/classical music"/>
    <n v="102.73469387755102"/>
    <n v="67.419642857142861"/>
    <x v="4"/>
    <s v="classical music"/>
  </r>
  <r>
    <x v="0"/>
    <s v="US"/>
    <s v="USD"/>
    <n v="1488741981"/>
    <d v="2017-03-05T19:26:21"/>
    <n v="1486149981"/>
    <x v="2552"/>
    <x v="1"/>
    <b v="0"/>
    <n v="18"/>
    <b v="1"/>
    <s v="music/classical music"/>
    <n v="106.5"/>
    <n v="177.5"/>
    <x v="4"/>
    <s v="classical music"/>
  </r>
  <r>
    <x v="0"/>
    <s v="US"/>
    <s v="USD"/>
    <n v="1348202807"/>
    <d v="2012-09-21T04:46:47"/>
    <n v="1343018807"/>
    <x v="2553"/>
    <x v="5"/>
    <b v="0"/>
    <n v="60"/>
    <b v="1"/>
    <s v="music/classical music"/>
    <n v="155.53333333333333"/>
    <n v="38.883333333333333"/>
    <x v="4"/>
    <s v="classical music"/>
  </r>
  <r>
    <x v="0"/>
    <s v="US"/>
    <s v="USD"/>
    <n v="1433131140"/>
    <d v="2015-06-01T03:59:00"/>
    <n v="1430445163"/>
    <x v="2554"/>
    <x v="0"/>
    <b v="0"/>
    <n v="67"/>
    <b v="1"/>
    <s v="music/classical music"/>
    <n v="122.8"/>
    <n v="54.985074626865675"/>
    <x v="4"/>
    <s v="classical music"/>
  </r>
  <r>
    <x v="0"/>
    <s v="US"/>
    <s v="USD"/>
    <n v="1338219793"/>
    <d v="2012-05-28T15:43:13"/>
    <n v="1335541393"/>
    <x v="2555"/>
    <x v="5"/>
    <b v="0"/>
    <n v="35"/>
    <b v="1"/>
    <s v="music/classical music"/>
    <n v="107.35"/>
    <n v="61.342857142857142"/>
    <x v="4"/>
    <s v="classical music"/>
  </r>
  <r>
    <x v="0"/>
    <s v="US"/>
    <s v="USD"/>
    <n v="1356392857"/>
    <d v="2012-12-24T23:47:37"/>
    <n v="1352504857"/>
    <x v="2556"/>
    <x v="5"/>
    <b v="0"/>
    <n v="34"/>
    <b v="1"/>
    <s v="music/classical music"/>
    <n v="105.50335570469798"/>
    <n v="23.117647058823529"/>
    <x v="4"/>
    <s v="classical music"/>
  </r>
  <r>
    <x v="0"/>
    <s v="GB"/>
    <s v="GBP"/>
    <n v="1400176386"/>
    <d v="2014-05-15T17:53:06"/>
    <n v="1397584386"/>
    <x v="2557"/>
    <x v="3"/>
    <b v="0"/>
    <n v="36"/>
    <b v="1"/>
    <s v="music/classical music"/>
    <n v="118.44444444444444"/>
    <n v="29.611111111111111"/>
    <x v="4"/>
    <s v="classical music"/>
  </r>
  <r>
    <x v="0"/>
    <s v="AU"/>
    <s v="AUD"/>
    <n v="1430488740"/>
    <d v="2015-05-01T13:59:00"/>
    <n v="1427747906"/>
    <x v="2558"/>
    <x v="0"/>
    <b v="0"/>
    <n v="18"/>
    <b v="1"/>
    <s v="music/classical music"/>
    <n v="108.88"/>
    <n v="75.611111111111114"/>
    <x v="4"/>
    <s v="classical music"/>
  </r>
  <r>
    <x v="0"/>
    <s v="US"/>
    <s v="USD"/>
    <n v="1321385820"/>
    <d v="2011-11-15T19:37:00"/>
    <n v="1318539484"/>
    <x v="2559"/>
    <x v="6"/>
    <b v="0"/>
    <n v="25"/>
    <b v="1"/>
    <s v="music/classical music"/>
    <n v="111.25"/>
    <n v="35.6"/>
    <x v="4"/>
    <s v="classical music"/>
  </r>
  <r>
    <x v="0"/>
    <s v="GB"/>
    <s v="GBP"/>
    <n v="1425682174"/>
    <d v="2015-03-06T22:49:34"/>
    <n v="1423090174"/>
    <x v="2560"/>
    <x v="0"/>
    <b v="0"/>
    <n v="21"/>
    <b v="1"/>
    <s v="music/classical music"/>
    <n v="100.1"/>
    <n v="143"/>
    <x v="4"/>
    <s v="classical music"/>
  </r>
  <r>
    <x v="1"/>
    <s v="CA"/>
    <s v="CAD"/>
    <n v="1444740089"/>
    <d v="2015-10-13T12:41:29"/>
    <n v="1442148089"/>
    <x v="2561"/>
    <x v="0"/>
    <b v="0"/>
    <n v="0"/>
    <b v="0"/>
    <s v="food/food trucks"/>
    <n v="0"/>
    <e v="#DIV/0!"/>
    <x v="7"/>
    <s v="food trucks"/>
  </r>
  <r>
    <x v="1"/>
    <s v="DE"/>
    <s v="EUR"/>
    <n v="1476189339"/>
    <d v="2016-10-11T12:35:39"/>
    <n v="1471005339"/>
    <x v="2562"/>
    <x v="2"/>
    <b v="0"/>
    <n v="3"/>
    <b v="0"/>
    <s v="food/food trucks"/>
    <n v="0.75"/>
    <n v="25"/>
    <x v="7"/>
    <s v="food trucks"/>
  </r>
  <r>
    <x v="1"/>
    <s v="US"/>
    <s v="USD"/>
    <n v="1438226451"/>
    <d v="2015-07-30T03:20:51"/>
    <n v="1433042451"/>
    <x v="2563"/>
    <x v="0"/>
    <b v="0"/>
    <n v="0"/>
    <b v="0"/>
    <s v="food/food trucks"/>
    <n v="0"/>
    <e v="#DIV/0!"/>
    <x v="7"/>
    <s v="food trucks"/>
  </r>
  <r>
    <x v="1"/>
    <s v="CA"/>
    <s v="CAD"/>
    <n v="1406854699"/>
    <d v="2014-08-01T00:58:19"/>
    <n v="1404262699"/>
    <x v="2564"/>
    <x v="3"/>
    <b v="0"/>
    <n v="0"/>
    <b v="0"/>
    <s v="food/food trucks"/>
    <n v="0"/>
    <e v="#DIV/0!"/>
    <x v="7"/>
    <s v="food trucks"/>
  </r>
  <r>
    <x v="1"/>
    <s v="US"/>
    <s v="USD"/>
    <n v="1462827000"/>
    <d v="2016-05-09T20:50:00"/>
    <n v="1457710589"/>
    <x v="2565"/>
    <x v="2"/>
    <b v="0"/>
    <n v="1"/>
    <b v="0"/>
    <s v="food/food trucks"/>
    <n v="1"/>
    <n v="100"/>
    <x v="7"/>
    <s v="food trucks"/>
  </r>
  <r>
    <x v="1"/>
    <s v="US"/>
    <s v="USD"/>
    <n v="1408663948"/>
    <d v="2014-08-21T23:32:28"/>
    <n v="1406071948"/>
    <x v="2566"/>
    <x v="3"/>
    <b v="0"/>
    <n v="0"/>
    <b v="0"/>
    <s v="food/food trucks"/>
    <n v="0"/>
    <e v="#DIV/0!"/>
    <x v="7"/>
    <s v="food trucks"/>
  </r>
  <r>
    <x v="1"/>
    <s v="US"/>
    <s v="USD"/>
    <n v="1429823138"/>
    <d v="2015-04-23T21:05:38"/>
    <n v="1427231138"/>
    <x v="2567"/>
    <x v="0"/>
    <b v="0"/>
    <n v="2"/>
    <b v="0"/>
    <s v="food/food trucks"/>
    <n v="0.26666666666666666"/>
    <n v="60"/>
    <x v="7"/>
    <s v="food trucks"/>
  </r>
  <r>
    <x v="1"/>
    <s v="GB"/>
    <s v="GBP"/>
    <n v="1472745594"/>
    <d v="2016-09-01T15:59:54"/>
    <n v="1470153594"/>
    <x v="2568"/>
    <x v="2"/>
    <b v="0"/>
    <n v="1"/>
    <b v="0"/>
    <s v="food/food trucks"/>
    <n v="0.5"/>
    <n v="50"/>
    <x v="7"/>
    <s v="food trucks"/>
  </r>
  <r>
    <x v="1"/>
    <s v="US"/>
    <s v="USD"/>
    <n v="1442457112"/>
    <d v="2015-09-17T02:31:52"/>
    <n v="1439865112"/>
    <x v="2569"/>
    <x v="0"/>
    <b v="0"/>
    <n v="2"/>
    <b v="0"/>
    <s v="food/food trucks"/>
    <n v="2.2307692307692308"/>
    <n v="72.5"/>
    <x v="7"/>
    <s v="food trucks"/>
  </r>
  <r>
    <x v="1"/>
    <s v="US"/>
    <s v="USD"/>
    <n v="1486590035"/>
    <d v="2017-02-08T21:40:35"/>
    <n v="1483998035"/>
    <x v="2570"/>
    <x v="1"/>
    <b v="0"/>
    <n v="2"/>
    <b v="0"/>
    <s v="food/food trucks"/>
    <n v="0.84285714285714297"/>
    <n v="29.5"/>
    <x v="7"/>
    <s v="food trucks"/>
  </r>
  <r>
    <x v="1"/>
    <s v="AU"/>
    <s v="AUD"/>
    <n v="1463645521"/>
    <d v="2016-05-19T08:12:01"/>
    <n v="1458461521"/>
    <x v="2571"/>
    <x v="2"/>
    <b v="0"/>
    <n v="4"/>
    <b v="0"/>
    <s v="food/food trucks"/>
    <n v="0.25"/>
    <n v="62.5"/>
    <x v="7"/>
    <s v="food trucks"/>
  </r>
  <r>
    <x v="1"/>
    <s v="US"/>
    <s v="USD"/>
    <n v="1428893517"/>
    <d v="2015-04-13T02:51:57"/>
    <n v="1426301517"/>
    <x v="2572"/>
    <x v="0"/>
    <b v="0"/>
    <n v="0"/>
    <b v="0"/>
    <s v="food/food trucks"/>
    <n v="0"/>
    <e v="#DIV/0!"/>
    <x v="7"/>
    <s v="food trucks"/>
  </r>
  <r>
    <x v="1"/>
    <s v="US"/>
    <s v="USD"/>
    <n v="1408803149"/>
    <d v="2014-08-23T14:12:29"/>
    <n v="1404915149"/>
    <x v="2573"/>
    <x v="3"/>
    <b v="0"/>
    <n v="0"/>
    <b v="0"/>
    <s v="food/food trucks"/>
    <n v="0"/>
    <e v="#DIV/0!"/>
    <x v="7"/>
    <s v="food trucks"/>
  </r>
  <r>
    <x v="1"/>
    <s v="US"/>
    <s v="USD"/>
    <n v="1463600945"/>
    <d v="2016-05-18T19:49:05"/>
    <n v="1461786545"/>
    <x v="2574"/>
    <x v="2"/>
    <b v="0"/>
    <n v="0"/>
    <b v="0"/>
    <s v="food/food trucks"/>
    <n v="0"/>
    <e v="#DIV/0!"/>
    <x v="7"/>
    <s v="food trucks"/>
  </r>
  <r>
    <x v="1"/>
    <s v="US"/>
    <s v="USD"/>
    <n v="1421030194"/>
    <d v="2015-01-12T02:36:34"/>
    <n v="1418438194"/>
    <x v="2575"/>
    <x v="3"/>
    <b v="0"/>
    <n v="0"/>
    <b v="0"/>
    <s v="food/food trucks"/>
    <n v="0"/>
    <e v="#DIV/0!"/>
    <x v="7"/>
    <s v="food trucks"/>
  </r>
  <r>
    <x v="1"/>
    <s v="US"/>
    <s v="USD"/>
    <n v="1428707647"/>
    <d v="2015-04-10T23:14:07"/>
    <n v="1424823247"/>
    <x v="2576"/>
    <x v="0"/>
    <b v="0"/>
    <n v="0"/>
    <b v="0"/>
    <s v="food/food trucks"/>
    <n v="0"/>
    <e v="#DIV/0!"/>
    <x v="7"/>
    <s v="food trucks"/>
  </r>
  <r>
    <x v="1"/>
    <s v="US"/>
    <s v="USD"/>
    <n v="1407181297"/>
    <d v="2014-08-04T19:41:37"/>
    <n v="1405021297"/>
    <x v="2577"/>
    <x v="3"/>
    <b v="0"/>
    <n v="0"/>
    <b v="0"/>
    <s v="food/food trucks"/>
    <n v="0"/>
    <e v="#DIV/0!"/>
    <x v="7"/>
    <s v="food trucks"/>
  </r>
  <r>
    <x v="1"/>
    <s v="US"/>
    <s v="USD"/>
    <n v="1444410000"/>
    <d v="2015-10-09T17:00:00"/>
    <n v="1440203579"/>
    <x v="2578"/>
    <x v="0"/>
    <b v="0"/>
    <n v="0"/>
    <b v="0"/>
    <s v="food/food trucks"/>
    <n v="0"/>
    <e v="#DIV/0!"/>
    <x v="7"/>
    <s v="food trucks"/>
  </r>
  <r>
    <x v="1"/>
    <s v="US"/>
    <s v="USD"/>
    <n v="1410810903"/>
    <d v="2014-09-15T19:55:03"/>
    <n v="1405626903"/>
    <x v="2579"/>
    <x v="3"/>
    <b v="0"/>
    <n v="12"/>
    <b v="0"/>
    <s v="food/food trucks"/>
    <n v="0.13849999999999998"/>
    <n v="23.083333333333332"/>
    <x v="7"/>
    <s v="food trucks"/>
  </r>
  <r>
    <x v="1"/>
    <s v="US"/>
    <s v="USD"/>
    <n v="1431745200"/>
    <d v="2015-05-16T03:00:00"/>
    <n v="1429170603"/>
    <x v="2580"/>
    <x v="0"/>
    <b v="0"/>
    <n v="2"/>
    <b v="0"/>
    <s v="food/food trucks"/>
    <n v="0.6"/>
    <n v="25.5"/>
    <x v="7"/>
    <s v="food trucks"/>
  </r>
  <r>
    <x v="2"/>
    <s v="US"/>
    <s v="USD"/>
    <n v="1447689898"/>
    <d v="2015-11-16T16:04:58"/>
    <n v="1445094298"/>
    <x v="2581"/>
    <x v="0"/>
    <b v="0"/>
    <n v="11"/>
    <b v="0"/>
    <s v="food/food trucks"/>
    <n v="10.6"/>
    <n v="48.18181818181818"/>
    <x v="7"/>
    <s v="food trucks"/>
  </r>
  <r>
    <x v="2"/>
    <s v="US"/>
    <s v="USD"/>
    <n v="1477784634"/>
    <d v="2016-10-29T23:43:54"/>
    <n v="1475192634"/>
    <x v="2582"/>
    <x v="2"/>
    <b v="0"/>
    <n v="1"/>
    <b v="0"/>
    <s v="food/food trucks"/>
    <n v="1.1111111111111111E-3"/>
    <n v="1"/>
    <x v="7"/>
    <s v="food trucks"/>
  </r>
  <r>
    <x v="2"/>
    <s v="US"/>
    <s v="USD"/>
    <n v="1426526880"/>
    <d v="2015-03-16T17:28:00"/>
    <n v="1421346480"/>
    <x v="2583"/>
    <x v="0"/>
    <b v="0"/>
    <n v="5"/>
    <b v="0"/>
    <s v="food/food trucks"/>
    <n v="0.5"/>
    <n v="1"/>
    <x v="7"/>
    <s v="food trucks"/>
  </r>
  <r>
    <x v="2"/>
    <s v="US"/>
    <s v="USD"/>
    <n v="1434341369"/>
    <d v="2015-06-15T04:09:29"/>
    <n v="1431749369"/>
    <x v="2584"/>
    <x v="0"/>
    <b v="0"/>
    <n v="0"/>
    <b v="0"/>
    <s v="food/food trucks"/>
    <n v="0"/>
    <e v="#DIV/0!"/>
    <x v="7"/>
    <s v="food trucks"/>
  </r>
  <r>
    <x v="2"/>
    <s v="US"/>
    <s v="USD"/>
    <n v="1404601632"/>
    <d v="2014-07-05T23:07:12"/>
    <n v="1402009632"/>
    <x v="2585"/>
    <x v="3"/>
    <b v="0"/>
    <n v="1"/>
    <b v="0"/>
    <s v="food/food trucks"/>
    <n v="0.16666666666666669"/>
    <n v="50"/>
    <x v="7"/>
    <s v="food trucks"/>
  </r>
  <r>
    <x v="2"/>
    <s v="GB"/>
    <s v="GBP"/>
    <n v="1451030136"/>
    <d v="2015-12-25T07:55:36"/>
    <n v="1448438136"/>
    <x v="2586"/>
    <x v="0"/>
    <b v="0"/>
    <n v="1"/>
    <b v="0"/>
    <s v="food/food trucks"/>
    <n v="0.16666666666666669"/>
    <n v="5"/>
    <x v="7"/>
    <s v="food trucks"/>
  </r>
  <r>
    <x v="2"/>
    <s v="US"/>
    <s v="USD"/>
    <n v="1451491953"/>
    <d v="2015-12-30T16:12:33"/>
    <n v="1448899953"/>
    <x v="2587"/>
    <x v="0"/>
    <b v="0"/>
    <n v="6"/>
    <b v="0"/>
    <s v="food/food trucks"/>
    <n v="2.4340000000000002"/>
    <n v="202.83333333333334"/>
    <x v="7"/>
    <s v="food trucks"/>
  </r>
  <r>
    <x v="2"/>
    <s v="US"/>
    <s v="USD"/>
    <n v="1427807640"/>
    <d v="2015-03-31T13:14:00"/>
    <n v="1423325626"/>
    <x v="2588"/>
    <x v="0"/>
    <b v="0"/>
    <n v="8"/>
    <b v="0"/>
    <s v="food/food trucks"/>
    <n v="3.8833333333333329"/>
    <n v="29.125"/>
    <x v="7"/>
    <s v="food trucks"/>
  </r>
  <r>
    <x v="2"/>
    <s v="DK"/>
    <s v="DKK"/>
    <n v="1458733927"/>
    <d v="2016-03-23T11:52:07"/>
    <n v="1456145527"/>
    <x v="2589"/>
    <x v="2"/>
    <b v="0"/>
    <n v="1"/>
    <b v="0"/>
    <s v="food/food trucks"/>
    <n v="0.01"/>
    <n v="5"/>
    <x v="7"/>
    <s v="food trucks"/>
  </r>
  <r>
    <x v="2"/>
    <s v="AU"/>
    <s v="AUD"/>
    <n v="1453817297"/>
    <d v="2016-01-26T14:08:17"/>
    <n v="1453212497"/>
    <x v="2590"/>
    <x v="2"/>
    <b v="0"/>
    <n v="0"/>
    <b v="0"/>
    <s v="food/food trucks"/>
    <n v="0"/>
    <e v="#DIV/0!"/>
    <x v="7"/>
    <s v="food trucks"/>
  </r>
  <r>
    <x v="2"/>
    <s v="US"/>
    <s v="USD"/>
    <n v="1457901924"/>
    <d v="2016-03-13T20:45:24"/>
    <n v="1452721524"/>
    <x v="2591"/>
    <x v="2"/>
    <b v="0"/>
    <n v="2"/>
    <b v="0"/>
    <s v="food/food trucks"/>
    <n v="1.7333333333333332"/>
    <n v="13"/>
    <x v="7"/>
    <s v="food trucks"/>
  </r>
  <r>
    <x v="2"/>
    <s v="US"/>
    <s v="USD"/>
    <n v="1412536421"/>
    <d v="2014-10-05T19:13:41"/>
    <n v="1409944421"/>
    <x v="2592"/>
    <x v="3"/>
    <b v="0"/>
    <n v="1"/>
    <b v="0"/>
    <s v="food/food trucks"/>
    <n v="0.16666666666666669"/>
    <n v="50"/>
    <x v="7"/>
    <s v="food trucks"/>
  </r>
  <r>
    <x v="2"/>
    <s v="US"/>
    <s v="USD"/>
    <n v="1429993026"/>
    <d v="2015-04-25T20:17:06"/>
    <n v="1427401026"/>
    <x v="2593"/>
    <x v="0"/>
    <b v="0"/>
    <n v="0"/>
    <b v="0"/>
    <s v="food/food trucks"/>
    <n v="0"/>
    <e v="#DIV/0!"/>
    <x v="7"/>
    <s v="food trucks"/>
  </r>
  <r>
    <x v="2"/>
    <s v="US"/>
    <s v="USD"/>
    <n v="1407453228"/>
    <d v="2014-08-07T23:13:48"/>
    <n v="1404861228"/>
    <x v="2594"/>
    <x v="3"/>
    <b v="0"/>
    <n v="1"/>
    <b v="0"/>
    <s v="food/food trucks"/>
    <n v="1.25E-3"/>
    <n v="1"/>
    <x v="7"/>
    <s v="food trucks"/>
  </r>
  <r>
    <x v="2"/>
    <s v="US"/>
    <s v="USD"/>
    <n v="1487915500"/>
    <d v="2017-02-24T05:51:40"/>
    <n v="1485323500"/>
    <x v="2595"/>
    <x v="1"/>
    <b v="0"/>
    <n v="19"/>
    <b v="0"/>
    <s v="food/food trucks"/>
    <n v="12.166666666666668"/>
    <n v="96.05263157894737"/>
    <x v="7"/>
    <s v="food trucks"/>
  </r>
  <r>
    <x v="2"/>
    <s v="CA"/>
    <s v="CAD"/>
    <n v="1407427009"/>
    <d v="2014-08-07T15:56:49"/>
    <n v="1404835009"/>
    <x v="2596"/>
    <x v="3"/>
    <b v="0"/>
    <n v="27"/>
    <b v="0"/>
    <s v="food/food trucks"/>
    <n v="23.588571428571427"/>
    <n v="305.77777777777777"/>
    <x v="7"/>
    <s v="food trucks"/>
  </r>
  <r>
    <x v="2"/>
    <s v="GB"/>
    <s v="GBP"/>
    <n v="1466323917"/>
    <d v="2016-06-19T08:11:57"/>
    <n v="1463731917"/>
    <x v="2597"/>
    <x v="2"/>
    <b v="0"/>
    <n v="7"/>
    <b v="0"/>
    <s v="food/food trucks"/>
    <n v="5.6666666666666661"/>
    <n v="12.142857142857142"/>
    <x v="7"/>
    <s v="food trucks"/>
  </r>
  <r>
    <x v="2"/>
    <s v="US"/>
    <s v="USD"/>
    <n v="1443039001"/>
    <d v="2015-09-23T20:10:01"/>
    <n v="1440447001"/>
    <x v="2598"/>
    <x v="0"/>
    <b v="0"/>
    <n v="14"/>
    <b v="0"/>
    <s v="food/food trucks"/>
    <n v="39"/>
    <n v="83.571428571428569"/>
    <x v="7"/>
    <s v="food trucks"/>
  </r>
  <r>
    <x v="2"/>
    <s v="US"/>
    <s v="USD"/>
    <n v="1407089147"/>
    <d v="2014-08-03T18:05:47"/>
    <n v="1403201147"/>
    <x v="2599"/>
    <x v="3"/>
    <b v="0"/>
    <n v="5"/>
    <b v="0"/>
    <s v="food/food trucks"/>
    <n v="0.99546510341776351"/>
    <n v="18"/>
    <x v="7"/>
    <s v="food trucks"/>
  </r>
  <r>
    <x v="2"/>
    <s v="US"/>
    <s v="USD"/>
    <n v="1458938200"/>
    <d v="2016-03-25T20:36:40"/>
    <n v="1453757800"/>
    <x v="2600"/>
    <x v="2"/>
    <b v="0"/>
    <n v="30"/>
    <b v="0"/>
    <s v="food/food trucks"/>
    <n v="6.9320000000000004"/>
    <n v="115.53333333333333"/>
    <x v="7"/>
    <s v="food trucks"/>
  </r>
  <r>
    <x v="0"/>
    <s v="US"/>
    <s v="USD"/>
    <n v="1347508740"/>
    <d v="2012-09-13T03:59:00"/>
    <n v="1346276349"/>
    <x v="2601"/>
    <x v="5"/>
    <b v="1"/>
    <n v="151"/>
    <b v="1"/>
    <s v="technology/space exploration"/>
    <n v="661.4"/>
    <n v="21.900662251655628"/>
    <x v="2"/>
    <s v="space exploration"/>
  </r>
  <r>
    <x v="0"/>
    <s v="US"/>
    <s v="USD"/>
    <n v="1415827200"/>
    <d v="2014-11-12T21:20:00"/>
    <n v="1412358968"/>
    <x v="2602"/>
    <x v="3"/>
    <b v="1"/>
    <n v="489"/>
    <b v="1"/>
    <s v="technology/space exploration"/>
    <n v="326.0916666666667"/>
    <n v="80.022494887525568"/>
    <x v="2"/>
    <s v="space exploration"/>
  </r>
  <r>
    <x v="0"/>
    <s v="US"/>
    <s v="USD"/>
    <n v="1387835654"/>
    <d v="2013-12-23T21:54:14"/>
    <n v="1386626054"/>
    <x v="2603"/>
    <x v="4"/>
    <b v="1"/>
    <n v="50"/>
    <b v="1"/>
    <s v="technology/space exploration"/>
    <n v="101.48571428571429"/>
    <n v="35.520000000000003"/>
    <x v="2"/>
    <s v="space exploration"/>
  </r>
  <r>
    <x v="0"/>
    <s v="US"/>
    <s v="USD"/>
    <n v="1335662023"/>
    <d v="2012-04-29T01:13:43"/>
    <n v="1333070023"/>
    <x v="2604"/>
    <x v="5"/>
    <b v="1"/>
    <n v="321"/>
    <b v="1"/>
    <s v="technology/space exploration"/>
    <n v="104.21799999999999"/>
    <n v="64.933333333333323"/>
    <x v="2"/>
    <s v="space exploration"/>
  </r>
  <r>
    <x v="0"/>
    <s v="US"/>
    <s v="USD"/>
    <n v="1466168390"/>
    <d v="2016-06-17T12:59:50"/>
    <n v="1463576390"/>
    <x v="2605"/>
    <x v="2"/>
    <b v="1"/>
    <n v="1762"/>
    <b v="1"/>
    <s v="technology/space exploration"/>
    <n v="107.42157000000002"/>
    <n v="60.965703745743475"/>
    <x v="2"/>
    <s v="space exploration"/>
  </r>
  <r>
    <x v="0"/>
    <s v="US"/>
    <s v="USD"/>
    <n v="1398791182"/>
    <d v="2014-04-29T17:06:22"/>
    <n v="1396026382"/>
    <x v="2606"/>
    <x v="3"/>
    <b v="1"/>
    <n v="385"/>
    <b v="1"/>
    <s v="technology/space exploration"/>
    <n v="110.05454545454545"/>
    <n v="31.444155844155844"/>
    <x v="2"/>
    <s v="space exploration"/>
  </r>
  <r>
    <x v="0"/>
    <s v="US"/>
    <s v="USD"/>
    <n v="1439344800"/>
    <d v="2015-08-12T02:00:00"/>
    <n v="1435611572"/>
    <x v="2607"/>
    <x v="0"/>
    <b v="1"/>
    <n v="398"/>
    <b v="1"/>
    <s v="technology/space exploration"/>
    <n v="407.7"/>
    <n v="81.949748743718587"/>
    <x v="2"/>
    <s v="space exploration"/>
  </r>
  <r>
    <x v="0"/>
    <s v="US"/>
    <s v="USD"/>
    <n v="1489536000"/>
    <d v="2017-03-15T00:00:00"/>
    <n v="1485976468"/>
    <x v="2608"/>
    <x v="1"/>
    <b v="1"/>
    <n v="304"/>
    <b v="1"/>
    <s v="technology/space exploration"/>
    <n v="223.92500000000001"/>
    <n v="58.92763157894737"/>
    <x v="2"/>
    <s v="space exploration"/>
  </r>
  <r>
    <x v="0"/>
    <s v="US"/>
    <s v="USD"/>
    <n v="1342330951"/>
    <d v="2012-07-15T05:42:31"/>
    <n v="1339738951"/>
    <x v="2609"/>
    <x v="5"/>
    <b v="1"/>
    <n v="676"/>
    <b v="1"/>
    <s v="technology/space exploration"/>
    <n v="303.80111428571428"/>
    <n v="157.29347633136095"/>
    <x v="2"/>
    <s v="space exploration"/>
  </r>
  <r>
    <x v="0"/>
    <s v="US"/>
    <s v="USD"/>
    <n v="1471849140"/>
    <d v="2016-08-22T06:59:00"/>
    <n v="1468444125"/>
    <x v="2610"/>
    <x v="2"/>
    <b v="1"/>
    <n v="577"/>
    <b v="1"/>
    <s v="technology/space exploration"/>
    <n v="141.3251043268175"/>
    <n v="55.758509532062391"/>
    <x v="2"/>
    <s v="space exploration"/>
  </r>
  <r>
    <x v="0"/>
    <s v="DE"/>
    <s v="EUR"/>
    <n v="1483397940"/>
    <d v="2017-01-02T22:59:00"/>
    <n v="1480493014"/>
    <x v="2611"/>
    <x v="2"/>
    <b v="1"/>
    <n v="3663"/>
    <b v="1"/>
    <s v="technology/space exploration"/>
    <n v="2790.6363636363635"/>
    <n v="83.802893802893806"/>
    <x v="2"/>
    <s v="space exploration"/>
  </r>
  <r>
    <x v="0"/>
    <s v="US"/>
    <s v="USD"/>
    <n v="1420773970"/>
    <d v="2015-01-09T03:26:10"/>
    <n v="1418095570"/>
    <x v="2612"/>
    <x v="3"/>
    <b v="1"/>
    <n v="294"/>
    <b v="1"/>
    <s v="technology/space exploration"/>
    <n v="171.76130000000001"/>
    <n v="58.422210884353746"/>
    <x v="2"/>
    <s v="space exploration"/>
  </r>
  <r>
    <x v="0"/>
    <s v="US"/>
    <s v="USD"/>
    <n v="1348256294"/>
    <d v="2012-09-21T19:38:14"/>
    <n v="1345664294"/>
    <x v="2613"/>
    <x v="5"/>
    <b v="1"/>
    <n v="28"/>
    <b v="1"/>
    <s v="technology/space exploration"/>
    <n v="101.01333333333334"/>
    <n v="270.57142857142856"/>
    <x v="2"/>
    <s v="space exploration"/>
  </r>
  <r>
    <x v="0"/>
    <s v="US"/>
    <s v="USD"/>
    <n v="1398834000"/>
    <d v="2014-04-30T05:00:00"/>
    <n v="1396371612"/>
    <x v="2614"/>
    <x v="3"/>
    <b v="1"/>
    <n v="100"/>
    <b v="1"/>
    <s v="technology/space exploration"/>
    <n v="102"/>
    <n v="107.1"/>
    <x v="2"/>
    <s v="space exploration"/>
  </r>
  <r>
    <x v="0"/>
    <s v="GB"/>
    <s v="GBP"/>
    <n v="1462017600"/>
    <d v="2016-04-30T12:00:00"/>
    <n v="1458820564"/>
    <x v="2615"/>
    <x v="2"/>
    <b v="0"/>
    <n v="72"/>
    <b v="1"/>
    <s v="technology/space exploration"/>
    <n v="169.76511744127936"/>
    <n v="47.180555555555557"/>
    <x v="2"/>
    <s v="space exploration"/>
  </r>
  <r>
    <x v="0"/>
    <s v="US"/>
    <s v="USD"/>
    <n v="1440546729"/>
    <d v="2015-08-25T23:52:09"/>
    <n v="1437954729"/>
    <x v="2616"/>
    <x v="0"/>
    <b v="1"/>
    <n v="238"/>
    <b v="1"/>
    <s v="technology/space exploration"/>
    <n v="114.53400000000001"/>
    <n v="120.30882352941177"/>
    <x v="2"/>
    <s v="space exploration"/>
  </r>
  <r>
    <x v="0"/>
    <s v="US"/>
    <s v="USD"/>
    <n v="1413838751"/>
    <d v="2014-10-20T20:59:11"/>
    <n v="1411246751"/>
    <x v="2617"/>
    <x v="3"/>
    <b v="1"/>
    <n v="159"/>
    <b v="1"/>
    <s v="technology/space exploration"/>
    <n v="877.6"/>
    <n v="27.59748427672956"/>
    <x v="2"/>
    <s v="space exploration"/>
  </r>
  <r>
    <x v="0"/>
    <s v="US"/>
    <s v="USD"/>
    <n v="1449000061"/>
    <d v="2015-12-01T20:01:01"/>
    <n v="1443812461"/>
    <x v="2618"/>
    <x v="0"/>
    <b v="1"/>
    <n v="77"/>
    <b v="1"/>
    <s v="technology/space exploration"/>
    <n v="105.38666666666667"/>
    <n v="205.2987012987013"/>
    <x v="2"/>
    <s v="space exploration"/>
  </r>
  <r>
    <x v="0"/>
    <s v="US"/>
    <s v="USD"/>
    <n v="1445598000"/>
    <d v="2015-10-23T11:00:00"/>
    <n v="1443302004"/>
    <x v="2619"/>
    <x v="0"/>
    <b v="1"/>
    <n v="53"/>
    <b v="1"/>
    <s v="technology/space exploration"/>
    <n v="188.39999999999998"/>
    <n v="35.547169811320757"/>
    <x v="2"/>
    <s v="space exploration"/>
  </r>
  <r>
    <x v="0"/>
    <s v="AU"/>
    <s v="AUD"/>
    <n v="1444525200"/>
    <d v="2015-10-11T01:00:00"/>
    <n v="1441339242"/>
    <x v="2620"/>
    <x v="0"/>
    <b v="1"/>
    <n v="1251"/>
    <b v="1"/>
    <s v="technology/space exploration"/>
    <n v="143.65230769230772"/>
    <n v="74.639488409272587"/>
    <x v="2"/>
    <s v="space exploration"/>
  </r>
  <r>
    <x v="0"/>
    <s v="US"/>
    <s v="USD"/>
    <n v="1432230988"/>
    <d v="2015-05-21T17:56:28"/>
    <n v="1429638988"/>
    <x v="2621"/>
    <x v="0"/>
    <b v="1"/>
    <n v="465"/>
    <b v="1"/>
    <s v="technology/space exploration"/>
    <n v="145.88"/>
    <n v="47.058064516129029"/>
    <x v="2"/>
    <s v="space exploration"/>
  </r>
  <r>
    <x v="0"/>
    <s v="IT"/>
    <s v="EUR"/>
    <n v="1483120216"/>
    <d v="2016-12-30T17:50:16"/>
    <n v="1479232216"/>
    <x v="2622"/>
    <x v="2"/>
    <b v="0"/>
    <n v="74"/>
    <b v="1"/>
    <s v="technology/space exploration"/>
    <n v="131.184"/>
    <n v="26.591351351351353"/>
    <x v="2"/>
    <s v="space exploration"/>
  </r>
  <r>
    <x v="0"/>
    <s v="US"/>
    <s v="USD"/>
    <n v="1480658966"/>
    <d v="2016-12-02T06:09:26"/>
    <n v="1479449366"/>
    <x v="2623"/>
    <x v="2"/>
    <b v="0"/>
    <n v="62"/>
    <b v="1"/>
    <s v="technology/space exploration"/>
    <n v="113.99999999999999"/>
    <n v="36.774193548387096"/>
    <x v="2"/>
    <s v="space exploration"/>
  </r>
  <r>
    <x v="0"/>
    <s v="US"/>
    <s v="USD"/>
    <n v="1347530822"/>
    <d v="2012-09-13T10:07:02"/>
    <n v="1345716422"/>
    <x v="2624"/>
    <x v="5"/>
    <b v="0"/>
    <n v="3468"/>
    <b v="1"/>
    <s v="technology/space exploration"/>
    <n v="1379.4206249999997"/>
    <n v="31.820544982698959"/>
    <x v="2"/>
    <s v="space exploration"/>
  </r>
  <r>
    <x v="0"/>
    <s v="DE"/>
    <s v="EUR"/>
    <n v="1478723208"/>
    <d v="2016-11-09T20:26:48"/>
    <n v="1476559608"/>
    <x v="2625"/>
    <x v="2"/>
    <b v="0"/>
    <n v="52"/>
    <b v="1"/>
    <s v="technology/space exploration"/>
    <n v="956"/>
    <n v="27.576923076923077"/>
    <x v="2"/>
    <s v="space exploration"/>
  </r>
  <r>
    <x v="0"/>
    <s v="US"/>
    <s v="USD"/>
    <n v="1433343869"/>
    <d v="2015-06-03T15:04:29"/>
    <n v="1430751869"/>
    <x v="2626"/>
    <x v="0"/>
    <b v="0"/>
    <n v="50"/>
    <b v="1"/>
    <s v="technology/space exploration"/>
    <n v="112.00000000000001"/>
    <n v="56"/>
    <x v="2"/>
    <s v="space exploration"/>
  </r>
  <r>
    <x v="0"/>
    <s v="US"/>
    <s v="USD"/>
    <n v="1448571261"/>
    <d v="2015-11-26T20:54:21"/>
    <n v="1445975661"/>
    <x v="2627"/>
    <x v="0"/>
    <b v="0"/>
    <n v="45"/>
    <b v="1"/>
    <s v="technology/space exploration"/>
    <n v="646.66666666666663"/>
    <n v="21.555555555555557"/>
    <x v="2"/>
    <s v="space exploration"/>
  </r>
  <r>
    <x v="0"/>
    <s v="US"/>
    <s v="USD"/>
    <n v="1417389067"/>
    <d v="2014-11-30T23:11:07"/>
    <n v="1415661067"/>
    <x v="2628"/>
    <x v="3"/>
    <b v="0"/>
    <n v="21"/>
    <b v="1"/>
    <s v="technology/space exploration"/>
    <n v="110.36948748510132"/>
    <n v="44.095238095238095"/>
    <x v="2"/>
    <s v="space exploration"/>
  </r>
  <r>
    <x v="0"/>
    <s v="GB"/>
    <s v="GBP"/>
    <n v="1431608122"/>
    <d v="2015-05-14T12:55:22"/>
    <n v="1429016122"/>
    <x v="2629"/>
    <x v="0"/>
    <b v="0"/>
    <n v="100"/>
    <b v="1"/>
    <s v="technology/space exploration"/>
    <n v="127.74000000000001"/>
    <n v="63.87"/>
    <x v="2"/>
    <s v="space exploration"/>
  </r>
  <r>
    <x v="0"/>
    <s v="AU"/>
    <s v="AUD"/>
    <n v="1467280800"/>
    <d v="2016-06-30T10:00:00"/>
    <n v="1464921112"/>
    <x v="2630"/>
    <x v="2"/>
    <b v="0"/>
    <n v="81"/>
    <b v="1"/>
    <s v="technology/space exploration"/>
    <n v="157.9"/>
    <n v="38.987654320987652"/>
    <x v="2"/>
    <s v="space exploration"/>
  </r>
  <r>
    <x v="0"/>
    <s v="US"/>
    <s v="USD"/>
    <n v="1440907427"/>
    <d v="2015-08-30T04:03:47"/>
    <n v="1438488227"/>
    <x v="2631"/>
    <x v="0"/>
    <b v="0"/>
    <n v="286"/>
    <b v="1"/>
    <s v="technology/space exploration"/>
    <n v="114.66525000000001"/>
    <n v="80.185489510489504"/>
    <x v="2"/>
    <s v="space exploration"/>
  </r>
  <r>
    <x v="0"/>
    <s v="US"/>
    <s v="USD"/>
    <n v="1464485339"/>
    <d v="2016-05-29T01:28:59"/>
    <n v="1462325339"/>
    <x v="2632"/>
    <x v="2"/>
    <b v="0"/>
    <n v="42"/>
    <b v="1"/>
    <s v="technology/space exploration"/>
    <n v="137.00934579439252"/>
    <n v="34.904761904761905"/>
    <x v="2"/>
    <s v="space exploration"/>
  </r>
  <r>
    <x v="0"/>
    <s v="US"/>
    <s v="USD"/>
    <n v="1393542000"/>
    <d v="2014-02-27T23:00:00"/>
    <n v="1390938332"/>
    <x v="2633"/>
    <x v="3"/>
    <b v="0"/>
    <n v="199"/>
    <b v="1"/>
    <s v="technology/space exploration"/>
    <n v="354.62"/>
    <n v="89.100502512562812"/>
    <x v="2"/>
    <s v="space exploration"/>
  </r>
  <r>
    <x v="0"/>
    <s v="US"/>
    <s v="USD"/>
    <n v="1475163921"/>
    <d v="2016-09-29T15:45:21"/>
    <n v="1472571921"/>
    <x v="2634"/>
    <x v="2"/>
    <b v="0"/>
    <n v="25"/>
    <b v="1"/>
    <s v="technology/space exploration"/>
    <n v="106.02150537634409"/>
    <n v="39.44"/>
    <x v="2"/>
    <s v="space exploration"/>
  </r>
  <r>
    <x v="0"/>
    <s v="CA"/>
    <s v="CAD"/>
    <n v="1425937761"/>
    <d v="2015-03-09T21:49:21"/>
    <n v="1422917361"/>
    <x v="2635"/>
    <x v="0"/>
    <b v="0"/>
    <n v="84"/>
    <b v="1"/>
    <s v="technology/space exploration"/>
    <n v="100"/>
    <n v="136.9047619047619"/>
    <x v="2"/>
    <s v="space exploration"/>
  </r>
  <r>
    <x v="0"/>
    <s v="US"/>
    <s v="USD"/>
    <n v="1476579600"/>
    <d v="2016-10-16T01:00:00"/>
    <n v="1474641914"/>
    <x v="2636"/>
    <x v="2"/>
    <b v="0"/>
    <n v="50"/>
    <b v="1"/>
    <s v="technology/space exploration"/>
    <n v="187.3"/>
    <n v="37.46"/>
    <x v="2"/>
    <s v="space exploration"/>
  </r>
  <r>
    <x v="0"/>
    <s v="US"/>
    <s v="USD"/>
    <n v="1476277875"/>
    <d v="2016-10-12T13:11:15"/>
    <n v="1474895475"/>
    <x v="2637"/>
    <x v="2"/>
    <b v="0"/>
    <n v="26"/>
    <b v="1"/>
    <s v="technology/space exploration"/>
    <n v="166.2"/>
    <n v="31.96153846153846"/>
    <x v="2"/>
    <s v="space exploration"/>
  </r>
  <r>
    <x v="0"/>
    <s v="US"/>
    <s v="USD"/>
    <n v="1421358895"/>
    <d v="2015-01-15T21:54:55"/>
    <n v="1418766895"/>
    <x v="2638"/>
    <x v="3"/>
    <b v="0"/>
    <n v="14"/>
    <b v="1"/>
    <s v="technology/space exploration"/>
    <n v="101.72910662824208"/>
    <n v="25.214285714285715"/>
    <x v="2"/>
    <s v="space exploration"/>
  </r>
  <r>
    <x v="0"/>
    <s v="GB"/>
    <s v="GBP"/>
    <n v="1424378748"/>
    <d v="2015-02-19T20:45:48"/>
    <n v="1421786748"/>
    <x v="2639"/>
    <x v="0"/>
    <b v="0"/>
    <n v="49"/>
    <b v="1"/>
    <s v="technology/space exploration"/>
    <n v="164"/>
    <n v="10.040816326530612"/>
    <x v="2"/>
    <s v="space exploration"/>
  </r>
  <r>
    <x v="0"/>
    <s v="US"/>
    <s v="USD"/>
    <n v="1433735474"/>
    <d v="2015-06-08T03:51:14"/>
    <n v="1428551474"/>
    <x v="2640"/>
    <x v="0"/>
    <b v="0"/>
    <n v="69"/>
    <b v="1"/>
    <s v="technology/space exploration"/>
    <n v="105.66666666666666"/>
    <n v="45.94202898550725"/>
    <x v="2"/>
    <s v="space exploration"/>
  </r>
  <r>
    <x v="2"/>
    <s v="US"/>
    <s v="USD"/>
    <n v="1410811740"/>
    <d v="2014-09-15T20:09:00"/>
    <n v="1409341863"/>
    <x v="2641"/>
    <x v="3"/>
    <b v="0"/>
    <n v="1"/>
    <b v="0"/>
    <s v="technology/space exploration"/>
    <n v="1"/>
    <n v="15"/>
    <x v="2"/>
    <s v="space exploration"/>
  </r>
  <r>
    <x v="2"/>
    <s v="DE"/>
    <s v="EUR"/>
    <n v="1468565820"/>
    <d v="2016-07-15T06:57:00"/>
    <n v="1465970108"/>
    <x v="2642"/>
    <x v="2"/>
    <b v="0"/>
    <n v="0"/>
    <b v="0"/>
    <s v="technology/space exploration"/>
    <n v="0"/>
    <e v="#DIV/0!"/>
    <x v="2"/>
    <s v="space exploration"/>
  </r>
  <r>
    <x v="1"/>
    <s v="US"/>
    <s v="USD"/>
    <n v="1482307140"/>
    <d v="2016-12-21T07:59:00"/>
    <n v="1479218315"/>
    <x v="2643"/>
    <x v="2"/>
    <b v="1"/>
    <n v="1501"/>
    <b v="0"/>
    <s v="technology/space exploration"/>
    <n v="33.559730999999999"/>
    <n v="223.58248500999335"/>
    <x v="2"/>
    <s v="space exploration"/>
  </r>
  <r>
    <x v="1"/>
    <s v="US"/>
    <s v="USD"/>
    <n v="1489172435"/>
    <d v="2017-03-10T19:00:35"/>
    <n v="1486580435"/>
    <x v="2644"/>
    <x v="1"/>
    <b v="1"/>
    <n v="52"/>
    <b v="0"/>
    <s v="technology/space exploration"/>
    <n v="2.0529999999999999"/>
    <n v="39.480769230769234"/>
    <x v="2"/>
    <s v="space exploration"/>
  </r>
  <r>
    <x v="1"/>
    <s v="AU"/>
    <s v="AUD"/>
    <n v="1415481203"/>
    <d v="2014-11-08T21:13:23"/>
    <n v="1412885603"/>
    <x v="2645"/>
    <x v="3"/>
    <b v="1"/>
    <n v="23"/>
    <b v="0"/>
    <s v="technology/space exploration"/>
    <n v="10.5"/>
    <n v="91.304347826086953"/>
    <x v="2"/>
    <s v="space exploration"/>
  </r>
  <r>
    <x v="1"/>
    <s v="US"/>
    <s v="USD"/>
    <n v="1441783869"/>
    <d v="2015-09-09T07:31:09"/>
    <n v="1439191869"/>
    <x v="2646"/>
    <x v="0"/>
    <b v="1"/>
    <n v="535"/>
    <b v="0"/>
    <s v="technology/space exploration"/>
    <n v="8.4172840000000004"/>
    <n v="78.666205607476627"/>
    <x v="2"/>
    <s v="space exploration"/>
  </r>
  <r>
    <x v="1"/>
    <s v="CA"/>
    <s v="CAD"/>
    <n v="1439533019"/>
    <d v="2015-08-14T06:16:59"/>
    <n v="1436941019"/>
    <x v="2647"/>
    <x v="0"/>
    <b v="0"/>
    <n v="3"/>
    <b v="0"/>
    <s v="technology/space exploration"/>
    <n v="1.44"/>
    <n v="12"/>
    <x v="2"/>
    <s v="space exploration"/>
  </r>
  <r>
    <x v="1"/>
    <s v="US"/>
    <s v="USD"/>
    <n v="1457543360"/>
    <d v="2016-03-09T17:09:20"/>
    <n v="1454951360"/>
    <x v="2648"/>
    <x v="2"/>
    <b v="0"/>
    <n v="6"/>
    <b v="0"/>
    <s v="technology/space exploration"/>
    <n v="0.88333333333333341"/>
    <n v="17.666666666666668"/>
    <x v="2"/>
    <s v="space exploration"/>
  </r>
  <r>
    <x v="1"/>
    <s v="US"/>
    <s v="USD"/>
    <n v="1454370941"/>
    <d v="2016-02-01T23:55:41"/>
    <n v="1449186941"/>
    <x v="2649"/>
    <x v="0"/>
    <b v="0"/>
    <n v="3"/>
    <b v="0"/>
    <s v="technology/space exploration"/>
    <n v="9.920000000000001E-2"/>
    <n v="41.333333333333336"/>
    <x v="2"/>
    <s v="space exploration"/>
  </r>
  <r>
    <x v="1"/>
    <s v="US"/>
    <s v="USD"/>
    <n v="1482332343"/>
    <d v="2016-12-21T14:59:03"/>
    <n v="1479740343"/>
    <x v="2650"/>
    <x v="2"/>
    <b v="0"/>
    <n v="5"/>
    <b v="0"/>
    <s v="technology/space exploration"/>
    <n v="0.59666666666666668"/>
    <n v="71.599999999999994"/>
    <x v="2"/>
    <s v="space exploration"/>
  </r>
  <r>
    <x v="1"/>
    <s v="US"/>
    <s v="USD"/>
    <n v="1450380009"/>
    <d v="2015-12-17T19:20:09"/>
    <n v="1447960809"/>
    <x v="2651"/>
    <x v="0"/>
    <b v="0"/>
    <n v="17"/>
    <b v="0"/>
    <s v="technology/space exploration"/>
    <n v="1.8689285714285715"/>
    <n v="307.8235294117647"/>
    <x v="2"/>
    <s v="space exploration"/>
  </r>
  <r>
    <x v="1"/>
    <s v="AU"/>
    <s v="AUD"/>
    <n v="1418183325"/>
    <d v="2014-12-10T03:48:45"/>
    <n v="1415591325"/>
    <x v="2652"/>
    <x v="3"/>
    <b v="0"/>
    <n v="11"/>
    <b v="0"/>
    <s v="technology/space exploration"/>
    <n v="0.88500000000000001"/>
    <n v="80.454545454545453"/>
    <x v="2"/>
    <s v="space exploration"/>
  </r>
  <r>
    <x v="1"/>
    <s v="US"/>
    <s v="USD"/>
    <n v="1402632000"/>
    <d v="2014-06-13T04:00:00"/>
    <n v="1399909127"/>
    <x v="2653"/>
    <x v="3"/>
    <b v="0"/>
    <n v="70"/>
    <b v="0"/>
    <s v="technology/space exploration"/>
    <n v="11.52156862745098"/>
    <n v="83.942857142857136"/>
    <x v="2"/>
    <s v="space exploration"/>
  </r>
  <r>
    <x v="1"/>
    <s v="US"/>
    <s v="USD"/>
    <n v="1429622726"/>
    <d v="2015-04-21T13:25:26"/>
    <n v="1424442326"/>
    <x v="2654"/>
    <x v="0"/>
    <b v="0"/>
    <n v="6"/>
    <b v="0"/>
    <s v="technology/space exploration"/>
    <n v="5.1000000000000004E-2"/>
    <n v="8.5"/>
    <x v="2"/>
    <s v="space exploration"/>
  </r>
  <r>
    <x v="1"/>
    <s v="US"/>
    <s v="USD"/>
    <n v="1455048000"/>
    <d v="2016-02-09T20:00:00"/>
    <n v="1452631647"/>
    <x v="2655"/>
    <x v="2"/>
    <b v="0"/>
    <n v="43"/>
    <b v="0"/>
    <s v="technology/space exploration"/>
    <n v="21.033333333333335"/>
    <n v="73.372093023255815"/>
    <x v="2"/>
    <s v="space exploration"/>
  </r>
  <r>
    <x v="1"/>
    <s v="US"/>
    <s v="USD"/>
    <n v="1489345200"/>
    <d v="2017-03-12T19:00:00"/>
    <n v="1485966688"/>
    <x v="2656"/>
    <x v="1"/>
    <b v="0"/>
    <n v="152"/>
    <b v="0"/>
    <s v="technology/space exploration"/>
    <n v="11.436666666666667"/>
    <n v="112.86184210526316"/>
    <x v="2"/>
    <s v="space exploration"/>
  </r>
  <r>
    <x v="1"/>
    <s v="US"/>
    <s v="USD"/>
    <n v="1470187800"/>
    <d v="2016-08-03T01:30:00"/>
    <n v="1467325053"/>
    <x v="2657"/>
    <x v="2"/>
    <b v="0"/>
    <n v="59"/>
    <b v="0"/>
    <s v="technology/space exploration"/>
    <n v="18.737933333333334"/>
    <n v="95.277627118644077"/>
    <x v="2"/>
    <s v="space exploration"/>
  </r>
  <r>
    <x v="1"/>
    <s v="US"/>
    <s v="USD"/>
    <n v="1469913194"/>
    <d v="2016-07-30T21:13:14"/>
    <n v="1467321194"/>
    <x v="2658"/>
    <x v="2"/>
    <b v="0"/>
    <n v="4"/>
    <b v="0"/>
    <s v="technology/space exploration"/>
    <n v="9.285714285714286E-2"/>
    <n v="22.75"/>
    <x v="2"/>
    <s v="space exploration"/>
  </r>
  <r>
    <x v="1"/>
    <s v="US"/>
    <s v="USD"/>
    <n v="1429321210"/>
    <d v="2015-04-18T01:40:10"/>
    <n v="1426729210"/>
    <x v="2659"/>
    <x v="0"/>
    <b v="0"/>
    <n v="10"/>
    <b v="0"/>
    <s v="technology/space exploration"/>
    <n v="2.7204081632653061"/>
    <n v="133.30000000000001"/>
    <x v="2"/>
    <s v="space exploration"/>
  </r>
  <r>
    <x v="1"/>
    <s v="US"/>
    <s v="USD"/>
    <n v="1448388418"/>
    <d v="2015-11-24T18:06:58"/>
    <n v="1443200818"/>
    <x v="2660"/>
    <x v="0"/>
    <b v="0"/>
    <n v="5"/>
    <b v="0"/>
    <s v="technology/space exploration"/>
    <n v="9.5000000000000001E-2"/>
    <n v="3.8"/>
    <x v="2"/>
    <s v="space exploration"/>
  </r>
  <r>
    <x v="0"/>
    <s v="US"/>
    <s v="USD"/>
    <n v="1382742010"/>
    <d v="2013-10-25T23:00:10"/>
    <n v="1380150010"/>
    <x v="2661"/>
    <x v="4"/>
    <b v="0"/>
    <n v="60"/>
    <b v="1"/>
    <s v="technology/makerspaces"/>
    <n v="102.89999999999999"/>
    <n v="85.75"/>
    <x v="2"/>
    <s v="makerspaces"/>
  </r>
  <r>
    <x v="0"/>
    <s v="US"/>
    <s v="USD"/>
    <n v="1440179713"/>
    <d v="2015-08-21T17:55:13"/>
    <n v="1437587713"/>
    <x v="2662"/>
    <x v="0"/>
    <b v="0"/>
    <n v="80"/>
    <b v="1"/>
    <s v="technology/makerspaces"/>
    <n v="106.80000000000001"/>
    <n v="267"/>
    <x v="2"/>
    <s v="makerspaces"/>
  </r>
  <r>
    <x v="0"/>
    <s v="CA"/>
    <s v="CAD"/>
    <n v="1441378800"/>
    <d v="2015-09-04T15:00:00"/>
    <n v="1438873007"/>
    <x v="2663"/>
    <x v="0"/>
    <b v="0"/>
    <n v="56"/>
    <b v="1"/>
    <s v="technology/makerspaces"/>
    <n v="104.59625"/>
    <n v="373.55803571428572"/>
    <x v="2"/>
    <s v="makerspaces"/>
  </r>
  <r>
    <x v="0"/>
    <s v="US"/>
    <s v="USD"/>
    <n v="1449644340"/>
    <d v="2015-12-09T06:59:00"/>
    <n v="1446683797"/>
    <x v="2664"/>
    <x v="0"/>
    <b v="0"/>
    <n v="104"/>
    <b v="1"/>
    <s v="technology/makerspaces"/>
    <n v="103.42857142857143"/>
    <n v="174.03846153846155"/>
    <x v="2"/>
    <s v="makerspaces"/>
  </r>
  <r>
    <x v="0"/>
    <s v="US"/>
    <s v="USD"/>
    <n v="1430774974"/>
    <d v="2015-05-04T21:29:34"/>
    <n v="1426886974"/>
    <x v="2665"/>
    <x v="0"/>
    <b v="0"/>
    <n v="46"/>
    <b v="1"/>
    <s v="technology/makerspaces"/>
    <n v="123.14285714285715"/>
    <n v="93.695652173913047"/>
    <x v="2"/>
    <s v="makerspaces"/>
  </r>
  <r>
    <x v="0"/>
    <s v="US"/>
    <s v="USD"/>
    <n v="1443214800"/>
    <d v="2015-09-25T21:00:00"/>
    <n v="1440008439"/>
    <x v="2666"/>
    <x v="0"/>
    <b v="0"/>
    <n v="206"/>
    <b v="1"/>
    <s v="technology/makerspaces"/>
    <n v="159.29509999999999"/>
    <n v="77.327718446601949"/>
    <x v="2"/>
    <s v="makerspaces"/>
  </r>
  <r>
    <x v="0"/>
    <s v="US"/>
    <s v="USD"/>
    <n v="1455142416"/>
    <d v="2016-02-10T22:13:36"/>
    <n v="1452550416"/>
    <x v="2667"/>
    <x v="2"/>
    <b v="0"/>
    <n v="18"/>
    <b v="1"/>
    <s v="technology/makerspaces"/>
    <n v="110.66666666666667"/>
    <n v="92.222222222222229"/>
    <x v="2"/>
    <s v="makerspaces"/>
  </r>
  <r>
    <x v="0"/>
    <s v="CA"/>
    <s v="CAD"/>
    <n v="1447079520"/>
    <d v="2015-11-09T14:32:00"/>
    <n v="1443449265"/>
    <x v="2668"/>
    <x v="0"/>
    <b v="0"/>
    <n v="28"/>
    <b v="1"/>
    <s v="technology/makerspaces"/>
    <n v="170.70000000000002"/>
    <n v="60.964285714285715"/>
    <x v="2"/>
    <s v="makerspaces"/>
  </r>
  <r>
    <x v="0"/>
    <s v="US"/>
    <s v="USD"/>
    <n v="1452387096"/>
    <d v="2016-01-10T00:51:36"/>
    <n v="1447203096"/>
    <x v="2669"/>
    <x v="0"/>
    <b v="0"/>
    <n v="11"/>
    <b v="1"/>
    <s v="technology/makerspaces"/>
    <n v="125.125"/>
    <n v="91"/>
    <x v="2"/>
    <s v="makerspaces"/>
  </r>
  <r>
    <x v="2"/>
    <s v="AU"/>
    <s v="AUD"/>
    <n v="1406593780"/>
    <d v="2014-07-29T00:29:40"/>
    <n v="1404174580"/>
    <x v="2670"/>
    <x v="3"/>
    <b v="1"/>
    <n v="60"/>
    <b v="0"/>
    <s v="technology/makerspaces"/>
    <n v="6.4158609339642041"/>
    <n v="41.583333333333336"/>
    <x v="2"/>
    <s v="makerspaces"/>
  </r>
  <r>
    <x v="2"/>
    <s v="US"/>
    <s v="USD"/>
    <n v="1419017880"/>
    <d v="2014-12-19T19:38:00"/>
    <n v="1416419916"/>
    <x v="2671"/>
    <x v="3"/>
    <b v="1"/>
    <n v="84"/>
    <b v="0"/>
    <s v="technology/makerspaces"/>
    <n v="11.343999999999999"/>
    <n v="33.761904761904759"/>
    <x v="2"/>
    <s v="makerspaces"/>
  </r>
  <r>
    <x v="2"/>
    <s v="US"/>
    <s v="USD"/>
    <n v="1451282400"/>
    <d v="2015-12-28T06:00:00"/>
    <n v="1449436390"/>
    <x v="2672"/>
    <x v="0"/>
    <b v="1"/>
    <n v="47"/>
    <b v="0"/>
    <s v="technology/makerspaces"/>
    <n v="33.19"/>
    <n v="70.61702127659575"/>
    <x v="2"/>
    <s v="makerspaces"/>
  </r>
  <r>
    <x v="2"/>
    <s v="US"/>
    <s v="USD"/>
    <n v="1414622700"/>
    <d v="2014-10-29T22:45:00"/>
    <n v="1412081999"/>
    <x v="2673"/>
    <x v="3"/>
    <b v="1"/>
    <n v="66"/>
    <b v="0"/>
    <s v="technology/makerspaces"/>
    <n v="27.58"/>
    <n v="167.15151515151516"/>
    <x v="2"/>
    <s v="makerspaces"/>
  </r>
  <r>
    <x v="2"/>
    <s v="US"/>
    <s v="USD"/>
    <n v="1467694740"/>
    <d v="2016-07-05T04:59:00"/>
    <n v="1465398670"/>
    <x v="2674"/>
    <x v="2"/>
    <b v="1"/>
    <n v="171"/>
    <b v="0"/>
    <s v="technology/makerspaces"/>
    <n v="62.839999999999996"/>
    <n v="128.61988304093566"/>
    <x v="2"/>
    <s v="makerspaces"/>
  </r>
  <r>
    <x v="2"/>
    <s v="US"/>
    <s v="USD"/>
    <n v="1415655289"/>
    <d v="2014-11-10T21:34:49"/>
    <n v="1413059689"/>
    <x v="2675"/>
    <x v="3"/>
    <b v="1"/>
    <n v="29"/>
    <b v="0"/>
    <s v="technology/makerspaces"/>
    <n v="7.5880000000000001"/>
    <n v="65.41379310344827"/>
    <x v="2"/>
    <s v="makerspaces"/>
  </r>
  <r>
    <x v="2"/>
    <s v="CA"/>
    <s v="CAD"/>
    <n v="1463929174"/>
    <d v="2016-05-22T14:59:34"/>
    <n v="1461337174"/>
    <x v="2676"/>
    <x v="2"/>
    <b v="0"/>
    <n v="9"/>
    <b v="0"/>
    <s v="technology/makerspaces"/>
    <n v="50.38095238095238"/>
    <n v="117.55555555555556"/>
    <x v="2"/>
    <s v="makerspaces"/>
  </r>
  <r>
    <x v="2"/>
    <s v="US"/>
    <s v="USD"/>
    <n v="1404348143"/>
    <d v="2014-07-03T00:42:23"/>
    <n v="1401756143"/>
    <x v="2677"/>
    <x v="3"/>
    <b v="0"/>
    <n v="27"/>
    <b v="0"/>
    <s v="technology/makerspaces"/>
    <n v="17.512820512820511"/>
    <n v="126.48148148148148"/>
    <x v="2"/>
    <s v="makerspaces"/>
  </r>
  <r>
    <x v="2"/>
    <s v="ES"/>
    <s v="EUR"/>
    <n v="1443121765"/>
    <d v="2015-09-24T19:09:25"/>
    <n v="1440529765"/>
    <x v="2678"/>
    <x v="0"/>
    <b v="0"/>
    <n v="2"/>
    <b v="0"/>
    <s v="technology/makerspaces"/>
    <n v="1.375E-2"/>
    <n v="550"/>
    <x v="2"/>
    <s v="makerspaces"/>
  </r>
  <r>
    <x v="2"/>
    <s v="US"/>
    <s v="USD"/>
    <n v="1425081694"/>
    <d v="2015-02-28T00:01:34"/>
    <n v="1422489694"/>
    <x v="2679"/>
    <x v="0"/>
    <b v="0"/>
    <n v="3"/>
    <b v="0"/>
    <s v="technology/makerspaces"/>
    <n v="0.33"/>
    <n v="44"/>
    <x v="2"/>
    <s v="makerspaces"/>
  </r>
  <r>
    <x v="2"/>
    <s v="ES"/>
    <s v="EUR"/>
    <n v="1459915491"/>
    <d v="2016-04-06T04:04:51"/>
    <n v="1457327091"/>
    <x v="2680"/>
    <x v="2"/>
    <b v="0"/>
    <n v="4"/>
    <b v="0"/>
    <s v="technology/makerspaces"/>
    <n v="0.86250000000000004"/>
    <n v="69"/>
    <x v="2"/>
    <s v="makerspaces"/>
  </r>
  <r>
    <x v="2"/>
    <s v="US"/>
    <s v="USD"/>
    <n v="1405027750"/>
    <d v="2014-07-10T21:29:10"/>
    <n v="1402867750"/>
    <x v="2681"/>
    <x v="3"/>
    <b v="0"/>
    <n v="2"/>
    <b v="0"/>
    <s v="food/food trucks"/>
    <n v="0.6875"/>
    <n v="27.5"/>
    <x v="7"/>
    <s v="food trucks"/>
  </r>
  <r>
    <x v="2"/>
    <s v="US"/>
    <s v="USD"/>
    <n v="1416635940"/>
    <d v="2014-11-22T05:59:00"/>
    <n v="1413838540"/>
    <x v="2682"/>
    <x v="3"/>
    <b v="0"/>
    <n v="20"/>
    <b v="0"/>
    <s v="food/food trucks"/>
    <n v="28.299999999999997"/>
    <n v="84.9"/>
    <x v="7"/>
    <s v="food trucks"/>
  </r>
  <r>
    <x v="2"/>
    <s v="US"/>
    <s v="USD"/>
    <n v="1425233240"/>
    <d v="2015-03-01T18:07:20"/>
    <n v="1422641240"/>
    <x v="2683"/>
    <x v="0"/>
    <b v="0"/>
    <n v="3"/>
    <b v="0"/>
    <s v="food/food trucks"/>
    <n v="0.24"/>
    <n v="12"/>
    <x v="7"/>
    <s v="food trucks"/>
  </r>
  <r>
    <x v="2"/>
    <s v="US"/>
    <s v="USD"/>
    <n v="1407621425"/>
    <d v="2014-08-09T21:57:05"/>
    <n v="1404165425"/>
    <x v="2684"/>
    <x v="3"/>
    <b v="0"/>
    <n v="4"/>
    <b v="0"/>
    <s v="food/food trucks"/>
    <n v="1.1428571428571428"/>
    <n v="200"/>
    <x v="7"/>
    <s v="food trucks"/>
  </r>
  <r>
    <x v="2"/>
    <s v="US"/>
    <s v="USD"/>
    <n v="1430149330"/>
    <d v="2015-04-27T15:42:10"/>
    <n v="1424968930"/>
    <x v="2685"/>
    <x v="0"/>
    <b v="0"/>
    <n v="1"/>
    <b v="0"/>
    <s v="food/food trucks"/>
    <n v="0.02"/>
    <n v="10"/>
    <x v="7"/>
    <s v="food trucks"/>
  </r>
  <r>
    <x v="2"/>
    <s v="US"/>
    <s v="USD"/>
    <n v="1412119423"/>
    <d v="2014-09-30T23:23:43"/>
    <n v="1410391423"/>
    <x v="2686"/>
    <x v="3"/>
    <b v="0"/>
    <n v="0"/>
    <b v="0"/>
    <s v="food/food trucks"/>
    <n v="0"/>
    <e v="#DIV/0!"/>
    <x v="7"/>
    <s v="food trucks"/>
  </r>
  <r>
    <x v="2"/>
    <s v="US"/>
    <s v="USD"/>
    <n v="1435591318"/>
    <d v="2015-06-29T15:21:58"/>
    <n v="1432999318"/>
    <x v="2687"/>
    <x v="0"/>
    <b v="0"/>
    <n v="0"/>
    <b v="0"/>
    <s v="food/food trucks"/>
    <n v="0"/>
    <e v="#DIV/0!"/>
    <x v="7"/>
    <s v="food trucks"/>
  </r>
  <r>
    <x v="2"/>
    <s v="US"/>
    <s v="USD"/>
    <n v="1424746800"/>
    <d v="2015-02-24T03:00:00"/>
    <n v="1422067870"/>
    <x v="2688"/>
    <x v="0"/>
    <b v="0"/>
    <n v="14"/>
    <b v="0"/>
    <s v="food/food trucks"/>
    <n v="0.14799999999999999"/>
    <n v="5.2857142857142856"/>
    <x v="7"/>
    <s v="food trucks"/>
  </r>
  <r>
    <x v="2"/>
    <s v="US"/>
    <s v="USD"/>
    <n v="1469919890"/>
    <d v="2016-07-30T23:04:50"/>
    <n v="1467327890"/>
    <x v="2689"/>
    <x v="2"/>
    <b v="0"/>
    <n v="1"/>
    <b v="0"/>
    <s v="food/food trucks"/>
    <n v="2.8571428571428571E-3"/>
    <n v="1"/>
    <x v="7"/>
    <s v="food trucks"/>
  </r>
  <r>
    <x v="2"/>
    <s v="US"/>
    <s v="USD"/>
    <n v="1433298676"/>
    <d v="2015-06-03T02:31:16"/>
    <n v="1429410676"/>
    <x v="2690"/>
    <x v="0"/>
    <b v="0"/>
    <n v="118"/>
    <b v="0"/>
    <s v="food/food trucks"/>
    <n v="10.7325"/>
    <n v="72.762711864406782"/>
    <x v="7"/>
    <s v="food trucks"/>
  </r>
  <r>
    <x v="2"/>
    <s v="CA"/>
    <s v="CAD"/>
    <n v="1431278557"/>
    <d v="2015-05-10T17:22:37"/>
    <n v="1427390557"/>
    <x v="2691"/>
    <x v="0"/>
    <b v="0"/>
    <n v="2"/>
    <b v="0"/>
    <s v="food/food trucks"/>
    <n v="5.3846153846153842E-2"/>
    <n v="17.5"/>
    <x v="7"/>
    <s v="food trucks"/>
  </r>
  <r>
    <x v="2"/>
    <s v="US"/>
    <s v="USD"/>
    <n v="1427266860"/>
    <d v="2015-03-25T07:01:00"/>
    <n v="1424678460"/>
    <x v="2692"/>
    <x v="0"/>
    <b v="0"/>
    <n v="1"/>
    <b v="0"/>
    <s v="food/food trucks"/>
    <n v="0.7142857142857143"/>
    <n v="25"/>
    <x v="7"/>
    <s v="food trucks"/>
  </r>
  <r>
    <x v="2"/>
    <s v="US"/>
    <s v="USD"/>
    <n v="1407899966"/>
    <d v="2014-08-13T03:19:26"/>
    <n v="1405307966"/>
    <x v="2693"/>
    <x v="3"/>
    <b v="0"/>
    <n v="3"/>
    <b v="0"/>
    <s v="food/food trucks"/>
    <n v="0.8"/>
    <n v="13.333333333333334"/>
    <x v="7"/>
    <s v="food trucks"/>
  </r>
  <r>
    <x v="2"/>
    <s v="US"/>
    <s v="USD"/>
    <n v="1411701739"/>
    <d v="2014-09-26T03:22:19"/>
    <n v="1409109739"/>
    <x v="2694"/>
    <x v="3"/>
    <b v="0"/>
    <n v="1"/>
    <b v="0"/>
    <s v="food/food trucks"/>
    <n v="3.3333333333333335E-3"/>
    <n v="1"/>
    <x v="7"/>
    <s v="food trucks"/>
  </r>
  <r>
    <x v="2"/>
    <s v="US"/>
    <s v="USD"/>
    <n v="1428981718"/>
    <d v="2015-04-14T03:21:58"/>
    <n v="1423801318"/>
    <x v="2695"/>
    <x v="0"/>
    <b v="0"/>
    <n v="3"/>
    <b v="0"/>
    <s v="food/food trucks"/>
    <n v="0.47333333333333333"/>
    <n v="23.666666666666668"/>
    <x v="7"/>
    <s v="food trucks"/>
  </r>
  <r>
    <x v="2"/>
    <s v="US"/>
    <s v="USD"/>
    <n v="1419538560"/>
    <d v="2014-12-25T20:16:00"/>
    <n v="1416600960"/>
    <x v="2696"/>
    <x v="3"/>
    <b v="0"/>
    <n v="38"/>
    <b v="0"/>
    <s v="food/food trucks"/>
    <n v="5.65"/>
    <n v="89.21052631578948"/>
    <x v="7"/>
    <s v="food trucks"/>
  </r>
  <r>
    <x v="2"/>
    <s v="US"/>
    <s v="USD"/>
    <n v="1438552800"/>
    <d v="2015-08-02T22:00:00"/>
    <n v="1435876423"/>
    <x v="2697"/>
    <x v="0"/>
    <b v="0"/>
    <n v="52"/>
    <b v="0"/>
    <s v="food/food trucks"/>
    <n v="26.35217391304348"/>
    <n v="116.55769230769231"/>
    <x v="7"/>
    <s v="food trucks"/>
  </r>
  <r>
    <x v="2"/>
    <s v="US"/>
    <s v="USD"/>
    <n v="1403904808"/>
    <d v="2014-06-27T21:33:28"/>
    <n v="1401312808"/>
    <x v="2698"/>
    <x v="3"/>
    <b v="0"/>
    <n v="2"/>
    <b v="0"/>
    <s v="food/food trucks"/>
    <n v="0.325125"/>
    <n v="13.005000000000001"/>
    <x v="7"/>
    <s v="food trucks"/>
  </r>
  <r>
    <x v="2"/>
    <s v="CA"/>
    <s v="CAD"/>
    <n v="1407533463"/>
    <d v="2014-08-08T21:31:03"/>
    <n v="1404941463"/>
    <x v="2699"/>
    <x v="3"/>
    <b v="0"/>
    <n v="0"/>
    <b v="0"/>
    <s v="food/food trucks"/>
    <n v="0"/>
    <e v="#DIV/0!"/>
    <x v="7"/>
    <s v="food trucks"/>
  </r>
  <r>
    <x v="2"/>
    <s v="US"/>
    <s v="USD"/>
    <n v="1411073972"/>
    <d v="2014-09-18T20:59:32"/>
    <n v="1408481972"/>
    <x v="2700"/>
    <x v="3"/>
    <b v="0"/>
    <n v="4"/>
    <b v="0"/>
    <s v="food/food trucks"/>
    <n v="0.7000700070007001"/>
    <n v="17.5"/>
    <x v="7"/>
    <s v="food trucks"/>
  </r>
  <r>
    <x v="3"/>
    <s v="IE"/>
    <s v="EUR"/>
    <n v="1491586534"/>
    <d v="2017-04-07T17:35:34"/>
    <n v="1488911734"/>
    <x v="2701"/>
    <x v="1"/>
    <b v="0"/>
    <n v="46"/>
    <b v="0"/>
    <s v="theater/spaces"/>
    <n v="46.176470588235297"/>
    <n v="34.130434782608695"/>
    <x v="1"/>
    <s v="spaces"/>
  </r>
  <r>
    <x v="3"/>
    <s v="US"/>
    <s v="USD"/>
    <n v="1491416077"/>
    <d v="2017-04-05T18:14:37"/>
    <n v="1488827677"/>
    <x v="2702"/>
    <x v="1"/>
    <b v="1"/>
    <n v="26"/>
    <b v="0"/>
    <s v="theater/spaces"/>
    <n v="34.410000000000004"/>
    <n v="132.34615384615384"/>
    <x v="1"/>
    <s v="spaces"/>
  </r>
  <r>
    <x v="3"/>
    <s v="MX"/>
    <s v="MXN"/>
    <n v="1490196830"/>
    <d v="2017-03-22T15:33:50"/>
    <n v="1485016430"/>
    <x v="2703"/>
    <x v="1"/>
    <b v="0"/>
    <n v="45"/>
    <b v="0"/>
    <s v="theater/spaces"/>
    <n v="103.75000000000001"/>
    <n v="922.22222222222217"/>
    <x v="1"/>
    <s v="spaces"/>
  </r>
  <r>
    <x v="3"/>
    <s v="US"/>
    <s v="USD"/>
    <n v="1491421314"/>
    <d v="2017-04-05T19:41:54"/>
    <n v="1487709714"/>
    <x v="2704"/>
    <x v="1"/>
    <b v="0"/>
    <n v="7"/>
    <b v="0"/>
    <s v="theater/spaces"/>
    <n v="6.0263157894736841"/>
    <n v="163.57142857142858"/>
    <x v="1"/>
    <s v="spaces"/>
  </r>
  <r>
    <x v="3"/>
    <s v="US"/>
    <s v="USD"/>
    <n v="1490389158"/>
    <d v="2017-03-24T20:59:18"/>
    <n v="1486504758"/>
    <x v="2705"/>
    <x v="1"/>
    <b v="0"/>
    <n v="8"/>
    <b v="0"/>
    <s v="theater/spaces"/>
    <n v="10.539393939393939"/>
    <n v="217.375"/>
    <x v="1"/>
    <s v="spaces"/>
  </r>
  <r>
    <x v="0"/>
    <s v="US"/>
    <s v="USD"/>
    <n v="1413442740"/>
    <d v="2014-10-16T06:59:00"/>
    <n v="1410937483"/>
    <x v="2706"/>
    <x v="3"/>
    <b v="1"/>
    <n v="263"/>
    <b v="1"/>
    <s v="theater/spaces"/>
    <n v="112.29714285714284"/>
    <n v="149.44486692015209"/>
    <x v="1"/>
    <s v="spaces"/>
  </r>
  <r>
    <x v="0"/>
    <s v="US"/>
    <s v="USD"/>
    <n v="1369637940"/>
    <d v="2013-05-27T06:59:00"/>
    <n v="1367088443"/>
    <x v="2707"/>
    <x v="4"/>
    <b v="1"/>
    <n v="394"/>
    <b v="1"/>
    <s v="theater/spaces"/>
    <n v="350.84462500000001"/>
    <n v="71.237487309644663"/>
    <x v="1"/>
    <s v="spaces"/>
  </r>
  <r>
    <x v="0"/>
    <s v="GB"/>
    <s v="GBP"/>
    <n v="1469119526"/>
    <d v="2016-07-21T16:45:26"/>
    <n v="1463935526"/>
    <x v="2708"/>
    <x v="2"/>
    <b v="1"/>
    <n v="1049"/>
    <b v="1"/>
    <s v="theater/spaces"/>
    <n v="233.21535"/>
    <n v="44.464318398474738"/>
    <x v="1"/>
    <s v="spaces"/>
  </r>
  <r>
    <x v="0"/>
    <s v="US"/>
    <s v="USD"/>
    <n v="1475553540"/>
    <d v="2016-10-04T03:59:00"/>
    <n v="1472528141"/>
    <x v="2709"/>
    <x v="2"/>
    <b v="1"/>
    <n v="308"/>
    <b v="1"/>
    <s v="theater/spaces"/>
    <n v="101.60599999999999"/>
    <n v="164.94480519480518"/>
    <x v="1"/>
    <s v="spaces"/>
  </r>
  <r>
    <x v="0"/>
    <s v="US"/>
    <s v="USD"/>
    <n v="1407549600"/>
    <d v="2014-08-09T02:00:00"/>
    <n v="1404797428"/>
    <x v="2710"/>
    <x v="3"/>
    <b v="1"/>
    <n v="1088"/>
    <b v="1"/>
    <s v="theater/spaces"/>
    <n v="153.90035000000003"/>
    <n v="84.871516544117654"/>
    <x v="1"/>
    <s v="spaces"/>
  </r>
  <r>
    <x v="0"/>
    <s v="GB"/>
    <s v="GBP"/>
    <n v="1403301660"/>
    <d v="2014-06-20T22:01:00"/>
    <n v="1400694790"/>
    <x v="2711"/>
    <x v="3"/>
    <b v="1"/>
    <n v="73"/>
    <b v="1"/>
    <s v="theater/spaces"/>
    <n v="100.7161125319693"/>
    <n v="53.945205479452056"/>
    <x v="1"/>
    <s v="spaces"/>
  </r>
  <r>
    <x v="0"/>
    <s v="US"/>
    <s v="USD"/>
    <n v="1373738400"/>
    <d v="2013-07-13T18:00:00"/>
    <n v="1370568560"/>
    <x v="2712"/>
    <x v="4"/>
    <b v="1"/>
    <n v="143"/>
    <b v="1"/>
    <s v="theater/spaces"/>
    <n v="131.38181818181818"/>
    <n v="50.531468531468533"/>
    <x v="1"/>
    <s v="spaces"/>
  </r>
  <r>
    <x v="0"/>
    <s v="US"/>
    <s v="USD"/>
    <n v="1450971684"/>
    <d v="2015-12-24T15:41:24"/>
    <n v="1447515684"/>
    <x v="2713"/>
    <x v="0"/>
    <b v="1"/>
    <n v="1420"/>
    <b v="1"/>
    <s v="theater/spaces"/>
    <n v="102.24133333333334"/>
    <n v="108.00140845070422"/>
    <x v="1"/>
    <s v="spaces"/>
  </r>
  <r>
    <x v="0"/>
    <s v="US"/>
    <s v="USD"/>
    <n v="1476486000"/>
    <d v="2016-10-14T23:00:00"/>
    <n v="1474040596"/>
    <x v="2714"/>
    <x v="2"/>
    <b v="1"/>
    <n v="305"/>
    <b v="1"/>
    <s v="theater/spaces"/>
    <n v="116.35599999999999"/>
    <n v="95.373770491803285"/>
    <x v="1"/>
    <s v="spaces"/>
  </r>
  <r>
    <x v="0"/>
    <s v="US"/>
    <s v="USD"/>
    <n v="1456047228"/>
    <d v="2016-02-21T09:33:48"/>
    <n v="1453109628"/>
    <x v="2715"/>
    <x v="2"/>
    <b v="1"/>
    <n v="551"/>
    <b v="1"/>
    <s v="theater/spaces"/>
    <n v="264.62241666666665"/>
    <n v="57.631016333938291"/>
    <x v="1"/>
    <s v="spaces"/>
  </r>
  <r>
    <x v="0"/>
    <s v="DE"/>
    <s v="EUR"/>
    <n v="1444291193"/>
    <d v="2015-10-08T07:59:53"/>
    <n v="1441699193"/>
    <x v="2716"/>
    <x v="0"/>
    <b v="1"/>
    <n v="187"/>
    <b v="1"/>
    <s v="theater/spaces"/>
    <n v="119.98010000000001"/>
    <n v="64.160481283422456"/>
    <x v="1"/>
    <s v="spaces"/>
  </r>
  <r>
    <x v="0"/>
    <s v="US"/>
    <s v="USD"/>
    <n v="1417906649"/>
    <d v="2014-12-06T22:57:29"/>
    <n v="1414015049"/>
    <x v="2717"/>
    <x v="3"/>
    <b v="1"/>
    <n v="325"/>
    <b v="1"/>
    <s v="theater/spaces"/>
    <n v="120.10400000000001"/>
    <n v="92.387692307692305"/>
    <x v="1"/>
    <s v="spaces"/>
  </r>
  <r>
    <x v="0"/>
    <s v="US"/>
    <s v="USD"/>
    <n v="1462316400"/>
    <d v="2016-05-03T23:00:00"/>
    <n v="1459865945"/>
    <x v="2718"/>
    <x v="2"/>
    <b v="1"/>
    <n v="148"/>
    <b v="1"/>
    <s v="theater/spaces"/>
    <n v="103.58333333333334"/>
    <n v="125.97972972972973"/>
    <x v="1"/>
    <s v="spaces"/>
  </r>
  <r>
    <x v="0"/>
    <s v="US"/>
    <s v="USD"/>
    <n v="1460936694"/>
    <d v="2016-04-17T23:44:54"/>
    <n v="1455756294"/>
    <x v="2719"/>
    <x v="2"/>
    <b v="0"/>
    <n v="69"/>
    <b v="1"/>
    <s v="theater/spaces"/>
    <n v="108.83333333333334"/>
    <n v="94.637681159420296"/>
    <x v="1"/>
    <s v="spaces"/>
  </r>
  <r>
    <x v="0"/>
    <s v="US"/>
    <s v="USD"/>
    <n v="1478866253"/>
    <d v="2016-11-11T12:10:53"/>
    <n v="1476270653"/>
    <x v="2720"/>
    <x v="2"/>
    <b v="0"/>
    <n v="173"/>
    <b v="1"/>
    <s v="theater/spaces"/>
    <n v="118.12400000000001"/>
    <n v="170.69942196531792"/>
    <x v="1"/>
    <s v="spaces"/>
  </r>
  <r>
    <x v="0"/>
    <s v="GB"/>
    <s v="GBP"/>
    <n v="1378494000"/>
    <d v="2013-09-06T19:00:00"/>
    <n v="1375880598"/>
    <x v="2721"/>
    <x v="4"/>
    <b v="0"/>
    <n v="269"/>
    <b v="1"/>
    <s v="technology/hardware"/>
    <n v="1462"/>
    <n v="40.762081784386616"/>
    <x v="2"/>
    <s v="hardware"/>
  </r>
  <r>
    <x v="0"/>
    <s v="US"/>
    <s v="USD"/>
    <n v="1485722053"/>
    <d v="2017-01-29T20:34:13"/>
    <n v="1480538053"/>
    <x v="2722"/>
    <x v="2"/>
    <b v="0"/>
    <n v="185"/>
    <b v="1"/>
    <s v="technology/hardware"/>
    <n v="252.54"/>
    <n v="68.254054054054052"/>
    <x v="2"/>
    <s v="hardware"/>
  </r>
  <r>
    <x v="0"/>
    <s v="US"/>
    <s v="USD"/>
    <n v="1420060088"/>
    <d v="2014-12-31T21:08:08"/>
    <n v="1414872488"/>
    <x v="2723"/>
    <x v="3"/>
    <b v="0"/>
    <n v="176"/>
    <b v="1"/>
    <s v="technology/hardware"/>
    <n v="140.05000000000001"/>
    <n v="95.48863636363636"/>
    <x v="2"/>
    <s v="hardware"/>
  </r>
  <r>
    <x v="0"/>
    <s v="GB"/>
    <s v="GBP"/>
    <n v="1439625059"/>
    <d v="2015-08-15T07:50:59"/>
    <n v="1436860259"/>
    <x v="2724"/>
    <x v="0"/>
    <b v="0"/>
    <n v="1019"/>
    <b v="1"/>
    <s v="technology/hardware"/>
    <n v="296.87520259319291"/>
    <n v="7.1902649656526005"/>
    <x v="2"/>
    <s v="hardware"/>
  </r>
  <r>
    <x v="0"/>
    <s v="CA"/>
    <s v="CAD"/>
    <n v="1488390735"/>
    <d v="2017-03-01T17:52:15"/>
    <n v="1484070735"/>
    <x v="2725"/>
    <x v="1"/>
    <b v="0"/>
    <n v="113"/>
    <b v="1"/>
    <s v="technology/hardware"/>
    <n v="144.54249999999999"/>
    <n v="511.65486725663715"/>
    <x v="2"/>
    <s v="hardware"/>
  </r>
  <r>
    <x v="0"/>
    <s v="US"/>
    <s v="USD"/>
    <n v="1461333311"/>
    <d v="2016-04-22T13:55:11"/>
    <n v="1458741311"/>
    <x v="2726"/>
    <x v="2"/>
    <b v="0"/>
    <n v="404"/>
    <b v="1"/>
    <s v="technology/hardware"/>
    <n v="105.745"/>
    <n v="261.74504950495049"/>
    <x v="2"/>
    <s v="hardware"/>
  </r>
  <r>
    <x v="0"/>
    <s v="US"/>
    <s v="USD"/>
    <n v="1438964063"/>
    <d v="2015-08-07T16:14:23"/>
    <n v="1436804063"/>
    <x v="2727"/>
    <x v="0"/>
    <b v="0"/>
    <n v="707"/>
    <b v="1"/>
    <s v="technology/hardware"/>
    <n v="493.21000000000004"/>
    <n v="69.760961810466767"/>
    <x v="2"/>
    <s v="hardware"/>
  </r>
  <r>
    <x v="0"/>
    <s v="US"/>
    <s v="USD"/>
    <n v="1451485434"/>
    <d v="2015-12-30T14:23:54"/>
    <n v="1448461434"/>
    <x v="2728"/>
    <x v="0"/>
    <b v="0"/>
    <n v="392"/>
    <b v="1"/>
    <s v="technology/hardware"/>
    <n v="201.82666666666668"/>
    <n v="77.229591836734699"/>
    <x v="2"/>
    <s v="hardware"/>
  </r>
  <r>
    <x v="0"/>
    <s v="US"/>
    <s v="USD"/>
    <n v="1430459197"/>
    <d v="2015-05-01T05:46:37"/>
    <n v="1427867197"/>
    <x v="2729"/>
    <x v="0"/>
    <b v="0"/>
    <n v="23"/>
    <b v="1"/>
    <s v="technology/hardware"/>
    <n v="104.44"/>
    <n v="340.56521739130437"/>
    <x v="2"/>
    <s v="hardware"/>
  </r>
  <r>
    <x v="0"/>
    <s v="US"/>
    <s v="USD"/>
    <n v="1366635575"/>
    <d v="2013-04-22T12:59:35"/>
    <n v="1363611575"/>
    <x v="2730"/>
    <x v="4"/>
    <b v="0"/>
    <n v="682"/>
    <b v="1"/>
    <s v="technology/hardware"/>
    <n v="170.29262962962963"/>
    <n v="67.417903225806455"/>
    <x v="2"/>
    <s v="hardware"/>
  </r>
  <r>
    <x v="0"/>
    <s v="US"/>
    <s v="USD"/>
    <n v="1413604800"/>
    <d v="2014-10-18T04:00:00"/>
    <n v="1408624622"/>
    <x v="2731"/>
    <x v="3"/>
    <b v="0"/>
    <n v="37"/>
    <b v="1"/>
    <s v="technology/hardware"/>
    <n v="104.30333333333333"/>
    <n v="845.70270270270271"/>
    <x v="2"/>
    <s v="hardware"/>
  </r>
  <r>
    <x v="0"/>
    <s v="US"/>
    <s v="USD"/>
    <n v="1369699200"/>
    <d v="2013-05-28T00:00:00"/>
    <n v="1366917828"/>
    <x v="2732"/>
    <x v="4"/>
    <b v="0"/>
    <n v="146"/>
    <b v="1"/>
    <s v="technology/hardware"/>
    <n v="118.25000000000001"/>
    <n v="97.191780821917803"/>
    <x v="2"/>
    <s v="hardware"/>
  </r>
  <r>
    <x v="0"/>
    <s v="US"/>
    <s v="USD"/>
    <n v="1428643974"/>
    <d v="2015-04-10T05:32:54"/>
    <n v="1423463574"/>
    <x v="2733"/>
    <x v="0"/>
    <b v="0"/>
    <n v="119"/>
    <b v="1"/>
    <s v="technology/hardware"/>
    <n v="107.538"/>
    <n v="451.84033613445376"/>
    <x v="2"/>
    <s v="hardware"/>
  </r>
  <r>
    <x v="0"/>
    <s v="US"/>
    <s v="USD"/>
    <n v="1476395940"/>
    <d v="2016-10-13T21:59:00"/>
    <n v="1473782592"/>
    <x v="2734"/>
    <x v="2"/>
    <b v="0"/>
    <n v="163"/>
    <b v="1"/>
    <s v="technology/hardware"/>
    <n v="2260300"/>
    <n v="138.66871165644173"/>
    <x v="2"/>
    <s v="hardware"/>
  </r>
  <r>
    <x v="0"/>
    <s v="GB"/>
    <s v="GBP"/>
    <n v="1363204800"/>
    <d v="2013-03-13T20:00:00"/>
    <n v="1360551250"/>
    <x v="2735"/>
    <x v="4"/>
    <b v="0"/>
    <n v="339"/>
    <b v="1"/>
    <s v="technology/hardware"/>
    <n v="978.13466666666682"/>
    <n v="21.640147492625371"/>
    <x v="2"/>
    <s v="hardware"/>
  </r>
  <r>
    <x v="0"/>
    <s v="CA"/>
    <s v="CAD"/>
    <n v="1398268773"/>
    <d v="2014-04-23T15:59:33"/>
    <n v="1395676773"/>
    <x v="2736"/>
    <x v="3"/>
    <b v="0"/>
    <n v="58"/>
    <b v="1"/>
    <s v="technology/hardware"/>
    <n v="122.9"/>
    <n v="169.51724137931035"/>
    <x v="2"/>
    <s v="hardware"/>
  </r>
  <r>
    <x v="0"/>
    <s v="US"/>
    <s v="USD"/>
    <n v="1389812400"/>
    <d v="2014-01-15T19:00:00"/>
    <n v="1386108087"/>
    <x v="2737"/>
    <x v="4"/>
    <b v="0"/>
    <n v="456"/>
    <b v="1"/>
    <s v="technology/hardware"/>
    <n v="246.0608"/>
    <n v="161.88210526315791"/>
    <x v="2"/>
    <s v="hardware"/>
  </r>
  <r>
    <x v="0"/>
    <s v="US"/>
    <s v="USD"/>
    <n v="1478402804"/>
    <d v="2016-11-06T03:26:44"/>
    <n v="1473218804"/>
    <x v="2738"/>
    <x v="2"/>
    <b v="0"/>
    <n v="15"/>
    <b v="1"/>
    <s v="technology/hardware"/>
    <n v="147.94"/>
    <n v="493.13333333333333"/>
    <x v="2"/>
    <s v="hardware"/>
  </r>
  <r>
    <x v="0"/>
    <s v="GB"/>
    <s v="GBP"/>
    <n v="1399324717"/>
    <d v="2014-05-05T21:18:37"/>
    <n v="1395436717"/>
    <x v="2739"/>
    <x v="3"/>
    <b v="0"/>
    <n v="191"/>
    <b v="1"/>
    <s v="technology/hardware"/>
    <n v="384.09090909090907"/>
    <n v="22.120418848167539"/>
    <x v="2"/>
    <s v="hardware"/>
  </r>
  <r>
    <x v="0"/>
    <s v="US"/>
    <s v="USD"/>
    <n v="1426117552"/>
    <d v="2015-03-11T23:45:52"/>
    <n v="1423529152"/>
    <x v="2740"/>
    <x v="0"/>
    <b v="0"/>
    <n v="17"/>
    <b v="1"/>
    <s v="technology/hardware"/>
    <n v="103.33333333333334"/>
    <n v="18.235294117647058"/>
    <x v="2"/>
    <s v="hardware"/>
  </r>
  <r>
    <x v="2"/>
    <s v="US"/>
    <s v="USD"/>
    <n v="1413770820"/>
    <d v="2014-10-20T02:07:00"/>
    <n v="1412005602"/>
    <x v="2741"/>
    <x v="3"/>
    <b v="0"/>
    <n v="4"/>
    <b v="0"/>
    <s v="publishing/children's books"/>
    <n v="0.43750000000000006"/>
    <n v="8.75"/>
    <x v="3"/>
    <s v="children's books"/>
  </r>
  <r>
    <x v="2"/>
    <s v="US"/>
    <s v="USD"/>
    <n v="1337102187"/>
    <d v="2012-05-15T17:16:27"/>
    <n v="1335892587"/>
    <x v="2742"/>
    <x v="5"/>
    <b v="0"/>
    <n v="18"/>
    <b v="0"/>
    <s v="publishing/children's books"/>
    <n v="29.24"/>
    <n v="40.611111111111114"/>
    <x v="3"/>
    <s v="children's books"/>
  </r>
  <r>
    <x v="2"/>
    <s v="US"/>
    <s v="USD"/>
    <n v="1476863607"/>
    <d v="2016-10-19T07:53:27"/>
    <n v="1474271607"/>
    <x v="2743"/>
    <x v="2"/>
    <b v="0"/>
    <n v="0"/>
    <b v="0"/>
    <s v="publishing/children's books"/>
    <n v="0"/>
    <e v="#DIV/0!"/>
    <x v="3"/>
    <s v="children's books"/>
  </r>
  <r>
    <x v="2"/>
    <s v="US"/>
    <s v="USD"/>
    <n v="1330478998"/>
    <d v="2012-02-29T01:29:58"/>
    <n v="1327886998"/>
    <x v="2744"/>
    <x v="5"/>
    <b v="0"/>
    <n v="22"/>
    <b v="0"/>
    <s v="publishing/children's books"/>
    <n v="5.21875"/>
    <n v="37.954545454545453"/>
    <x v="3"/>
    <s v="children's books"/>
  </r>
  <r>
    <x v="2"/>
    <s v="US"/>
    <s v="USD"/>
    <n v="1342309368"/>
    <d v="2012-07-14T23:42:48"/>
    <n v="1337125368"/>
    <x v="2745"/>
    <x v="5"/>
    <b v="0"/>
    <n v="49"/>
    <b v="0"/>
    <s v="publishing/children's books"/>
    <n v="21.887499999999999"/>
    <n v="35.734693877551024"/>
    <x v="3"/>
    <s v="children's books"/>
  </r>
  <r>
    <x v="2"/>
    <s v="US"/>
    <s v="USD"/>
    <n v="1409337911"/>
    <d v="2014-08-29T18:45:11"/>
    <n v="1406745911"/>
    <x v="2746"/>
    <x v="3"/>
    <b v="0"/>
    <n v="19"/>
    <b v="0"/>
    <s v="publishing/children's books"/>
    <n v="26.700000000000003"/>
    <n v="42.157894736842103"/>
    <x v="3"/>
    <s v="children's books"/>
  </r>
  <r>
    <x v="2"/>
    <s v="US"/>
    <s v="USD"/>
    <n v="1339816200"/>
    <d v="2012-06-16T03:10:00"/>
    <n v="1337095997"/>
    <x v="2747"/>
    <x v="5"/>
    <b v="0"/>
    <n v="4"/>
    <b v="0"/>
    <s v="publishing/children's books"/>
    <n v="28.000000000000004"/>
    <n v="35"/>
    <x v="3"/>
    <s v="children's books"/>
  </r>
  <r>
    <x v="2"/>
    <s v="US"/>
    <s v="USD"/>
    <n v="1472835802"/>
    <d v="2016-09-02T17:03:22"/>
    <n v="1470243802"/>
    <x v="2748"/>
    <x v="2"/>
    <b v="0"/>
    <n v="4"/>
    <b v="0"/>
    <s v="publishing/children's books"/>
    <n v="1.06"/>
    <n v="13.25"/>
    <x v="3"/>
    <s v="children's books"/>
  </r>
  <r>
    <x v="2"/>
    <s v="US"/>
    <s v="USD"/>
    <n v="1428171037"/>
    <d v="2015-04-04T18:10:37"/>
    <n v="1425582637"/>
    <x v="2749"/>
    <x v="0"/>
    <b v="0"/>
    <n v="2"/>
    <b v="0"/>
    <s v="publishing/children's books"/>
    <n v="1.0999999999999999"/>
    <n v="55"/>
    <x v="3"/>
    <s v="children's books"/>
  </r>
  <r>
    <x v="2"/>
    <s v="US"/>
    <s v="USD"/>
    <n v="1341086400"/>
    <d v="2012-06-30T20:00:00"/>
    <n v="1340055345"/>
    <x v="2750"/>
    <x v="5"/>
    <b v="0"/>
    <n v="0"/>
    <b v="0"/>
    <s v="publishing/children's books"/>
    <n v="0"/>
    <e v="#DIV/0!"/>
    <x v="3"/>
    <s v="children's books"/>
  </r>
  <r>
    <x v="2"/>
    <s v="US"/>
    <s v="USD"/>
    <n v="1403039842"/>
    <d v="2014-06-17T21:17:22"/>
    <n v="1397855842"/>
    <x v="2751"/>
    <x v="3"/>
    <b v="0"/>
    <n v="0"/>
    <b v="0"/>
    <s v="publishing/children's books"/>
    <n v="0"/>
    <e v="#DIV/0!"/>
    <x v="3"/>
    <s v="children's books"/>
  </r>
  <r>
    <x v="2"/>
    <s v="US"/>
    <s v="USD"/>
    <n v="1324232504"/>
    <d v="2011-12-18T18:21:44"/>
    <n v="1320776504"/>
    <x v="2752"/>
    <x v="6"/>
    <b v="0"/>
    <n v="14"/>
    <b v="0"/>
    <s v="publishing/children's books"/>
    <n v="11.458333333333332"/>
    <n v="39.285714285714285"/>
    <x v="3"/>
    <s v="children's books"/>
  </r>
  <r>
    <x v="2"/>
    <s v="US"/>
    <s v="USD"/>
    <n v="1346017023"/>
    <d v="2012-08-26T21:37:03"/>
    <n v="1343425023"/>
    <x v="2753"/>
    <x v="5"/>
    <b v="0"/>
    <n v="8"/>
    <b v="0"/>
    <s v="publishing/children's books"/>
    <n v="19"/>
    <n v="47.5"/>
    <x v="3"/>
    <s v="children's books"/>
  </r>
  <r>
    <x v="2"/>
    <s v="US"/>
    <s v="USD"/>
    <n v="1410448551"/>
    <d v="2014-09-11T15:15:51"/>
    <n v="1407856551"/>
    <x v="2754"/>
    <x v="3"/>
    <b v="0"/>
    <n v="0"/>
    <b v="0"/>
    <s v="publishing/children's books"/>
    <n v="0"/>
    <e v="#DIV/0!"/>
    <x v="3"/>
    <s v="children's books"/>
  </r>
  <r>
    <x v="2"/>
    <s v="IE"/>
    <s v="EUR"/>
    <n v="1428519527"/>
    <d v="2015-04-08T18:58:47"/>
    <n v="1425927527"/>
    <x v="2755"/>
    <x v="0"/>
    <b v="0"/>
    <n v="15"/>
    <b v="0"/>
    <s v="publishing/children's books"/>
    <n v="52"/>
    <n v="17.333333333333332"/>
    <x v="3"/>
    <s v="children's books"/>
  </r>
  <r>
    <x v="2"/>
    <s v="US"/>
    <s v="USD"/>
    <n v="1389476201"/>
    <d v="2014-01-11T21:36:41"/>
    <n v="1386884201"/>
    <x v="2756"/>
    <x v="4"/>
    <b v="0"/>
    <n v="33"/>
    <b v="0"/>
    <s v="publishing/children's books"/>
    <n v="10.48"/>
    <n v="31.757575757575758"/>
    <x v="3"/>
    <s v="children's books"/>
  </r>
  <r>
    <x v="2"/>
    <s v="US"/>
    <s v="USD"/>
    <n v="1470498332"/>
    <d v="2016-08-06T15:45:32"/>
    <n v="1469202332"/>
    <x v="2757"/>
    <x v="2"/>
    <b v="0"/>
    <n v="2"/>
    <b v="0"/>
    <s v="publishing/children's books"/>
    <n v="0.66666666666666674"/>
    <n v="5"/>
    <x v="3"/>
    <s v="children's books"/>
  </r>
  <r>
    <x v="2"/>
    <s v="AU"/>
    <s v="AUD"/>
    <n v="1476095783"/>
    <d v="2016-10-10T10:36:23"/>
    <n v="1474886183"/>
    <x v="2758"/>
    <x v="2"/>
    <b v="0"/>
    <n v="6"/>
    <b v="0"/>
    <s v="publishing/children's books"/>
    <n v="11.700000000000001"/>
    <n v="39"/>
    <x v="3"/>
    <s v="children's books"/>
  </r>
  <r>
    <x v="2"/>
    <s v="AU"/>
    <s v="AUD"/>
    <n v="1468658866"/>
    <d v="2016-07-16T08:47:46"/>
    <n v="1464943666"/>
    <x v="2759"/>
    <x v="2"/>
    <b v="0"/>
    <n v="2"/>
    <b v="0"/>
    <s v="publishing/children's books"/>
    <n v="10.5"/>
    <n v="52.5"/>
    <x v="3"/>
    <s v="children's books"/>
  </r>
  <r>
    <x v="2"/>
    <s v="GB"/>
    <s v="GBP"/>
    <n v="1371726258"/>
    <d v="2013-06-20T11:04:18"/>
    <n v="1369134258"/>
    <x v="2760"/>
    <x v="4"/>
    <b v="0"/>
    <n v="0"/>
    <b v="0"/>
    <s v="publishing/children's books"/>
    <n v="0"/>
    <e v="#DIV/0!"/>
    <x v="3"/>
    <s v="children's books"/>
  </r>
  <r>
    <x v="2"/>
    <s v="US"/>
    <s v="USD"/>
    <n v="1357176693"/>
    <d v="2013-01-03T01:31:33"/>
    <n v="1354584693"/>
    <x v="2761"/>
    <x v="5"/>
    <b v="0"/>
    <n v="4"/>
    <b v="0"/>
    <s v="publishing/children's books"/>
    <n v="0.72"/>
    <n v="9"/>
    <x v="3"/>
    <s v="children's books"/>
  </r>
  <r>
    <x v="2"/>
    <s v="US"/>
    <s v="USD"/>
    <n v="1332114795"/>
    <d v="2012-03-18T23:53:15"/>
    <n v="1326934395"/>
    <x v="2762"/>
    <x v="5"/>
    <b v="0"/>
    <n v="1"/>
    <b v="0"/>
    <s v="publishing/children's books"/>
    <n v="0.76923076923076927"/>
    <n v="25"/>
    <x v="3"/>
    <s v="children's books"/>
  </r>
  <r>
    <x v="2"/>
    <s v="US"/>
    <s v="USD"/>
    <n v="1369403684"/>
    <d v="2013-05-24T13:54:44"/>
    <n v="1365515684"/>
    <x v="2763"/>
    <x v="4"/>
    <b v="0"/>
    <n v="3"/>
    <b v="0"/>
    <s v="publishing/children's books"/>
    <n v="0.22842639593908631"/>
    <n v="30"/>
    <x v="3"/>
    <s v="children's books"/>
  </r>
  <r>
    <x v="2"/>
    <s v="US"/>
    <s v="USD"/>
    <n v="1338404400"/>
    <d v="2012-05-30T19:00:00"/>
    <n v="1335855631"/>
    <x v="2764"/>
    <x v="5"/>
    <b v="0"/>
    <n v="4"/>
    <b v="0"/>
    <s v="publishing/children's books"/>
    <n v="1.125"/>
    <n v="11.25"/>
    <x v="3"/>
    <s v="children's books"/>
  </r>
  <r>
    <x v="2"/>
    <s v="US"/>
    <s v="USD"/>
    <n v="1351432428"/>
    <d v="2012-10-28T13:53:48"/>
    <n v="1350050028"/>
    <x v="2765"/>
    <x v="5"/>
    <b v="0"/>
    <n v="0"/>
    <b v="0"/>
    <s v="publishing/children's books"/>
    <n v="0"/>
    <e v="#DIV/0!"/>
    <x v="3"/>
    <s v="children's books"/>
  </r>
  <r>
    <x v="2"/>
    <s v="US"/>
    <s v="USD"/>
    <n v="1313078518"/>
    <d v="2011-08-11T16:01:58"/>
    <n v="1310486518"/>
    <x v="2766"/>
    <x v="6"/>
    <b v="0"/>
    <n v="4"/>
    <b v="0"/>
    <s v="publishing/children's books"/>
    <n v="2"/>
    <n v="25"/>
    <x v="3"/>
    <s v="children's books"/>
  </r>
  <r>
    <x v="2"/>
    <s v="CA"/>
    <s v="CAD"/>
    <n v="1439766050"/>
    <d v="2015-08-16T23:00:50"/>
    <n v="1434582050"/>
    <x v="2767"/>
    <x v="0"/>
    <b v="0"/>
    <n v="3"/>
    <b v="0"/>
    <s v="publishing/children's books"/>
    <n v="0.85000000000000009"/>
    <n v="11.333333333333334"/>
    <x v="3"/>
    <s v="children's books"/>
  </r>
  <r>
    <x v="2"/>
    <s v="US"/>
    <s v="USD"/>
    <n v="1333028723"/>
    <d v="2012-03-29T13:45:23"/>
    <n v="1330440323"/>
    <x v="2768"/>
    <x v="5"/>
    <b v="0"/>
    <n v="34"/>
    <b v="0"/>
    <s v="publishing/children's books"/>
    <n v="14.314285714285715"/>
    <n v="29.470588235294116"/>
    <x v="3"/>
    <s v="children's books"/>
  </r>
  <r>
    <x v="2"/>
    <s v="GB"/>
    <s v="GBP"/>
    <n v="1401997790"/>
    <d v="2014-06-05T19:49:50"/>
    <n v="1397677790"/>
    <x v="2769"/>
    <x v="3"/>
    <b v="0"/>
    <n v="2"/>
    <b v="0"/>
    <s v="publishing/children's books"/>
    <n v="0.25"/>
    <n v="1"/>
    <x v="3"/>
    <s v="children's books"/>
  </r>
  <r>
    <x v="2"/>
    <s v="US"/>
    <s v="USD"/>
    <n v="1395158130"/>
    <d v="2014-03-18T15:55:30"/>
    <n v="1392569730"/>
    <x v="2770"/>
    <x v="3"/>
    <b v="0"/>
    <n v="33"/>
    <b v="0"/>
    <s v="publishing/children's books"/>
    <n v="10.411249999999999"/>
    <n v="63.098484848484851"/>
    <x v="3"/>
    <s v="children's books"/>
  </r>
  <r>
    <x v="2"/>
    <s v="US"/>
    <s v="USD"/>
    <n v="1359738000"/>
    <d v="2013-02-01T17:00:00"/>
    <n v="1355489140"/>
    <x v="2771"/>
    <x v="5"/>
    <b v="0"/>
    <n v="0"/>
    <b v="0"/>
    <s v="publishing/children's books"/>
    <n v="0"/>
    <e v="#DIV/0!"/>
    <x v="3"/>
    <s v="children's books"/>
  </r>
  <r>
    <x v="2"/>
    <s v="US"/>
    <s v="USD"/>
    <n v="1381006294"/>
    <d v="2013-10-05T20:51:34"/>
    <n v="1379710294"/>
    <x v="2772"/>
    <x v="4"/>
    <b v="0"/>
    <n v="0"/>
    <b v="0"/>
    <s v="publishing/children's books"/>
    <n v="0"/>
    <e v="#DIV/0!"/>
    <x v="3"/>
    <s v="children's books"/>
  </r>
  <r>
    <x v="2"/>
    <s v="CA"/>
    <s v="CAD"/>
    <n v="1461530721"/>
    <d v="2016-04-24T20:45:21"/>
    <n v="1460666721"/>
    <x v="2773"/>
    <x v="2"/>
    <b v="0"/>
    <n v="1"/>
    <b v="0"/>
    <s v="publishing/children's books"/>
    <n v="0.18867924528301888"/>
    <n v="1"/>
    <x v="3"/>
    <s v="children's books"/>
  </r>
  <r>
    <x v="2"/>
    <s v="US"/>
    <s v="USD"/>
    <n v="1362711728"/>
    <d v="2013-03-08T03:02:08"/>
    <n v="1360119728"/>
    <x v="2774"/>
    <x v="4"/>
    <b v="0"/>
    <n v="13"/>
    <b v="0"/>
    <s v="publishing/children's books"/>
    <n v="14.249999999999998"/>
    <n v="43.846153846153847"/>
    <x v="3"/>
    <s v="children's books"/>
  </r>
  <r>
    <x v="2"/>
    <s v="US"/>
    <s v="USD"/>
    <n v="1323994754"/>
    <d v="2011-12-16T00:19:14"/>
    <n v="1321402754"/>
    <x v="2775"/>
    <x v="6"/>
    <b v="0"/>
    <n v="2"/>
    <b v="0"/>
    <s v="publishing/children's books"/>
    <n v="3"/>
    <n v="75"/>
    <x v="3"/>
    <s v="children's books"/>
  </r>
  <r>
    <x v="2"/>
    <s v="US"/>
    <s v="USD"/>
    <n v="1434092876"/>
    <d v="2015-06-12T07:07:56"/>
    <n v="1431414476"/>
    <x v="2776"/>
    <x v="0"/>
    <b v="0"/>
    <n v="36"/>
    <b v="0"/>
    <s v="publishing/children's books"/>
    <n v="7.8809523809523814"/>
    <n v="45.972222222222221"/>
    <x v="3"/>
    <s v="children's books"/>
  </r>
  <r>
    <x v="2"/>
    <s v="US"/>
    <s v="USD"/>
    <n v="1437149004"/>
    <d v="2015-07-17T16:03:24"/>
    <n v="1434557004"/>
    <x v="2777"/>
    <x v="0"/>
    <b v="0"/>
    <n v="1"/>
    <b v="0"/>
    <s v="publishing/children's books"/>
    <n v="0.33333333333333337"/>
    <n v="10"/>
    <x v="3"/>
    <s v="children's books"/>
  </r>
  <r>
    <x v="2"/>
    <s v="US"/>
    <s v="USD"/>
    <n v="1409009306"/>
    <d v="2014-08-25T23:28:26"/>
    <n v="1406417306"/>
    <x v="2778"/>
    <x v="3"/>
    <b v="0"/>
    <n v="15"/>
    <b v="0"/>
    <s v="publishing/children's books"/>
    <n v="25.545454545454543"/>
    <n v="93.666666666666671"/>
    <x v="3"/>
    <s v="children's books"/>
  </r>
  <r>
    <x v="2"/>
    <s v="US"/>
    <s v="USD"/>
    <n v="1448204621"/>
    <d v="2015-11-22T15:03:41"/>
    <n v="1445609021"/>
    <x v="2779"/>
    <x v="0"/>
    <b v="0"/>
    <n v="1"/>
    <b v="0"/>
    <s v="publishing/children's books"/>
    <n v="2.12"/>
    <n v="53"/>
    <x v="3"/>
    <s v="children's books"/>
  </r>
  <r>
    <x v="2"/>
    <s v="IT"/>
    <s v="EUR"/>
    <n v="1489142688"/>
    <d v="2017-03-10T10:44:48"/>
    <n v="1486550688"/>
    <x v="2780"/>
    <x v="1"/>
    <b v="0"/>
    <n v="0"/>
    <b v="0"/>
    <s v="publishing/children's books"/>
    <n v="0"/>
    <e v="#DIV/0!"/>
    <x v="3"/>
    <s v="children's books"/>
  </r>
  <r>
    <x v="0"/>
    <s v="US"/>
    <s v="USD"/>
    <n v="1423724400"/>
    <d v="2015-02-12T07:00:00"/>
    <n v="1421274954"/>
    <x v="2781"/>
    <x v="0"/>
    <b v="0"/>
    <n v="28"/>
    <b v="1"/>
    <s v="theater/plays"/>
    <n v="105.28"/>
    <n v="47"/>
    <x v="1"/>
    <s v="plays"/>
  </r>
  <r>
    <x v="0"/>
    <s v="US"/>
    <s v="USD"/>
    <n v="1424149140"/>
    <d v="2015-02-17T04:59:00"/>
    <n v="1421964718"/>
    <x v="2782"/>
    <x v="0"/>
    <b v="0"/>
    <n v="18"/>
    <b v="1"/>
    <s v="theater/plays"/>
    <n v="120"/>
    <n v="66.666666666666671"/>
    <x v="1"/>
    <s v="plays"/>
  </r>
  <r>
    <x v="0"/>
    <s v="GB"/>
    <s v="GBP"/>
    <n v="1429793446"/>
    <d v="2015-04-23T12:50:46"/>
    <n v="1428583846"/>
    <x v="2783"/>
    <x v="0"/>
    <b v="0"/>
    <n v="61"/>
    <b v="1"/>
    <s v="theater/plays"/>
    <n v="114.5"/>
    <n v="18.770491803278688"/>
    <x v="1"/>
    <s v="plays"/>
  </r>
  <r>
    <x v="0"/>
    <s v="US"/>
    <s v="USD"/>
    <n v="1414608843"/>
    <d v="2014-10-29T18:54:03"/>
    <n v="1412794443"/>
    <x v="2784"/>
    <x v="3"/>
    <b v="0"/>
    <n v="108"/>
    <b v="1"/>
    <s v="theater/plays"/>
    <n v="119"/>
    <n v="66.111111111111114"/>
    <x v="1"/>
    <s v="plays"/>
  </r>
  <r>
    <x v="0"/>
    <s v="US"/>
    <s v="USD"/>
    <n v="1470430800"/>
    <d v="2016-08-05T21:00:00"/>
    <n v="1467865967"/>
    <x v="2785"/>
    <x v="2"/>
    <b v="0"/>
    <n v="142"/>
    <b v="1"/>
    <s v="theater/plays"/>
    <n v="104.67999999999999"/>
    <n v="36.859154929577464"/>
    <x v="1"/>
    <s v="plays"/>
  </r>
  <r>
    <x v="0"/>
    <s v="GB"/>
    <s v="GBP"/>
    <n v="1404913180"/>
    <d v="2014-07-09T13:39:40"/>
    <n v="1403703580"/>
    <x v="2786"/>
    <x v="3"/>
    <b v="0"/>
    <n v="74"/>
    <b v="1"/>
    <s v="theater/plays"/>
    <n v="117.83999999999999"/>
    <n v="39.810810810810814"/>
    <x v="1"/>
    <s v="plays"/>
  </r>
  <r>
    <x v="0"/>
    <s v="US"/>
    <s v="USD"/>
    <n v="1405658752"/>
    <d v="2014-07-18T04:45:52"/>
    <n v="1403066752"/>
    <x v="2787"/>
    <x v="3"/>
    <b v="0"/>
    <n v="38"/>
    <b v="1"/>
    <s v="theater/plays"/>
    <n v="119.7"/>
    <n v="31.5"/>
    <x v="1"/>
    <s v="plays"/>
  </r>
  <r>
    <x v="0"/>
    <s v="US"/>
    <s v="USD"/>
    <n v="1469811043"/>
    <d v="2016-07-29T16:50:43"/>
    <n v="1467219043"/>
    <x v="2788"/>
    <x v="2"/>
    <b v="0"/>
    <n v="20"/>
    <b v="1"/>
    <s v="theater/plays"/>
    <n v="102.49999999999999"/>
    <n v="102.5"/>
    <x v="1"/>
    <s v="plays"/>
  </r>
  <r>
    <x v="0"/>
    <s v="US"/>
    <s v="USD"/>
    <n v="1426132800"/>
    <d v="2015-03-12T04:00:00"/>
    <n v="1424477934"/>
    <x v="2789"/>
    <x v="0"/>
    <b v="0"/>
    <n v="24"/>
    <b v="1"/>
    <s v="theater/plays"/>
    <n v="101.16666666666667"/>
    <n v="126.45833333333333"/>
    <x v="1"/>
    <s v="plays"/>
  </r>
  <r>
    <x v="0"/>
    <s v="US"/>
    <s v="USD"/>
    <n v="1423693903"/>
    <d v="2015-02-11T22:31:43"/>
    <n v="1421101903"/>
    <x v="2790"/>
    <x v="0"/>
    <b v="0"/>
    <n v="66"/>
    <b v="1"/>
    <s v="theater/plays"/>
    <n v="105.33333333333333"/>
    <n v="47.878787878787875"/>
    <x v="1"/>
    <s v="plays"/>
  </r>
  <r>
    <x v="0"/>
    <s v="US"/>
    <s v="USD"/>
    <n v="1473393600"/>
    <d v="2016-09-09T04:00:00"/>
    <n v="1470778559"/>
    <x v="2791"/>
    <x v="2"/>
    <b v="0"/>
    <n v="28"/>
    <b v="1"/>
    <s v="theater/plays"/>
    <n v="102.49999999999999"/>
    <n v="73.214285714285708"/>
    <x v="1"/>
    <s v="plays"/>
  </r>
  <r>
    <x v="0"/>
    <s v="US"/>
    <s v="USD"/>
    <n v="1439357559"/>
    <d v="2015-08-12T05:32:39"/>
    <n v="1435469559"/>
    <x v="2792"/>
    <x v="0"/>
    <b v="0"/>
    <n v="24"/>
    <b v="1"/>
    <s v="theater/plays"/>
    <n v="107.60000000000001"/>
    <n v="89.666666666666671"/>
    <x v="1"/>
    <s v="plays"/>
  </r>
  <r>
    <x v="0"/>
    <s v="AU"/>
    <s v="AUD"/>
    <n v="1437473005"/>
    <d v="2015-07-21T10:03:25"/>
    <n v="1434881005"/>
    <x v="2793"/>
    <x v="0"/>
    <b v="0"/>
    <n v="73"/>
    <b v="1"/>
    <s v="theater/plays"/>
    <n v="110.5675"/>
    <n v="151.4623287671233"/>
    <x v="1"/>
    <s v="plays"/>
  </r>
  <r>
    <x v="0"/>
    <s v="GB"/>
    <s v="GBP"/>
    <n v="1457031600"/>
    <d v="2016-03-03T19:00:00"/>
    <n v="1455640559"/>
    <x v="2794"/>
    <x v="2"/>
    <b v="0"/>
    <n v="3"/>
    <b v="1"/>
    <s v="theater/plays"/>
    <n v="150"/>
    <n v="25"/>
    <x v="1"/>
    <s v="plays"/>
  </r>
  <r>
    <x v="0"/>
    <s v="US"/>
    <s v="USD"/>
    <n v="1402095600"/>
    <d v="2014-06-06T23:00:00"/>
    <n v="1400675841"/>
    <x v="2795"/>
    <x v="3"/>
    <b v="0"/>
    <n v="20"/>
    <b v="1"/>
    <s v="theater/plays"/>
    <n v="104.28571428571429"/>
    <n v="36.5"/>
    <x v="1"/>
    <s v="plays"/>
  </r>
  <r>
    <x v="0"/>
    <s v="GB"/>
    <s v="GBP"/>
    <n v="1404564028"/>
    <d v="2014-07-05T12:40:28"/>
    <n v="1401972028"/>
    <x v="2796"/>
    <x v="3"/>
    <b v="0"/>
    <n v="21"/>
    <b v="1"/>
    <s v="theater/plays"/>
    <n v="115.5"/>
    <n v="44"/>
    <x v="1"/>
    <s v="plays"/>
  </r>
  <r>
    <x v="0"/>
    <s v="GB"/>
    <s v="GBP"/>
    <n v="1404858840"/>
    <d v="2014-07-08T22:34:00"/>
    <n v="1402266840"/>
    <x v="2797"/>
    <x v="3"/>
    <b v="0"/>
    <n v="94"/>
    <b v="1"/>
    <s v="theater/plays"/>
    <n v="102.64512500000001"/>
    <n v="87.357553191489373"/>
    <x v="1"/>
    <s v="plays"/>
  </r>
  <r>
    <x v="0"/>
    <s v="GB"/>
    <s v="GBP"/>
    <n v="1438358400"/>
    <d v="2015-07-31T16:00:00"/>
    <n v="1437063121"/>
    <x v="2798"/>
    <x v="0"/>
    <b v="0"/>
    <n v="139"/>
    <b v="1"/>
    <s v="theater/plays"/>
    <n v="101.4"/>
    <n v="36.474820143884891"/>
    <x v="1"/>
    <s v="plays"/>
  </r>
  <r>
    <x v="0"/>
    <s v="GB"/>
    <s v="GBP"/>
    <n v="1466179200"/>
    <d v="2016-06-17T16:00:00"/>
    <n v="1463466070"/>
    <x v="2799"/>
    <x v="2"/>
    <b v="0"/>
    <n v="130"/>
    <b v="1"/>
    <s v="theater/plays"/>
    <n v="116.6348"/>
    <n v="44.859538461538463"/>
    <x v="1"/>
    <s v="plays"/>
  </r>
  <r>
    <x v="0"/>
    <s v="GB"/>
    <s v="GBP"/>
    <n v="1420377366"/>
    <d v="2015-01-04T13:16:06"/>
    <n v="1415193366"/>
    <x v="2800"/>
    <x v="3"/>
    <b v="0"/>
    <n v="31"/>
    <b v="1"/>
    <s v="theater/plays"/>
    <n v="133"/>
    <n v="42.903225806451616"/>
    <x v="1"/>
    <s v="plays"/>
  </r>
  <r>
    <x v="0"/>
    <s v="AU"/>
    <s v="AUD"/>
    <n v="1412938800"/>
    <d v="2014-10-10T11:00:00"/>
    <n v="1411019409"/>
    <x v="2801"/>
    <x v="3"/>
    <b v="0"/>
    <n v="13"/>
    <b v="1"/>
    <s v="theater/plays"/>
    <n v="133.20000000000002"/>
    <n v="51.230769230769234"/>
    <x v="1"/>
    <s v="plays"/>
  </r>
  <r>
    <x v="0"/>
    <s v="GB"/>
    <s v="GBP"/>
    <n v="1438875107"/>
    <d v="2015-08-06T15:31:47"/>
    <n v="1436283107"/>
    <x v="2802"/>
    <x v="0"/>
    <b v="0"/>
    <n v="90"/>
    <b v="1"/>
    <s v="theater/plays"/>
    <n v="101.83333333333333"/>
    <n v="33.944444444444443"/>
    <x v="1"/>
    <s v="plays"/>
  </r>
  <r>
    <x v="0"/>
    <s v="US"/>
    <s v="USD"/>
    <n v="1437004800"/>
    <d v="2015-07-16T00:00:00"/>
    <n v="1433295276"/>
    <x v="2803"/>
    <x v="0"/>
    <b v="0"/>
    <n v="141"/>
    <b v="1"/>
    <s v="theater/plays"/>
    <n v="127.95"/>
    <n v="90.744680851063833"/>
    <x v="1"/>
    <s v="plays"/>
  </r>
  <r>
    <x v="0"/>
    <s v="GB"/>
    <s v="GBP"/>
    <n v="1411987990"/>
    <d v="2014-09-29T10:53:10"/>
    <n v="1409395990"/>
    <x v="2804"/>
    <x v="3"/>
    <b v="0"/>
    <n v="23"/>
    <b v="1"/>
    <s v="theater/plays"/>
    <n v="114.99999999999999"/>
    <n v="50"/>
    <x v="1"/>
    <s v="plays"/>
  </r>
  <r>
    <x v="0"/>
    <s v="GB"/>
    <s v="GBP"/>
    <n v="1440245273"/>
    <d v="2015-08-22T12:07:53"/>
    <n v="1438085273"/>
    <x v="2805"/>
    <x v="0"/>
    <b v="0"/>
    <n v="18"/>
    <b v="1"/>
    <s v="theater/plays"/>
    <n v="110.00000000000001"/>
    <n v="24.444444444444443"/>
    <x v="1"/>
    <s v="plays"/>
  </r>
  <r>
    <x v="0"/>
    <s v="GB"/>
    <s v="GBP"/>
    <n v="1438772400"/>
    <d v="2015-08-05T11:00:00"/>
    <n v="1435645490"/>
    <x v="2806"/>
    <x v="0"/>
    <b v="0"/>
    <n v="76"/>
    <b v="1"/>
    <s v="theater/plays"/>
    <n v="112.1"/>
    <n v="44.25"/>
    <x v="1"/>
    <s v="plays"/>
  </r>
  <r>
    <x v="0"/>
    <s v="US"/>
    <s v="USD"/>
    <n v="1435611438"/>
    <d v="2015-06-29T20:57:18"/>
    <n v="1433019438"/>
    <x v="2807"/>
    <x v="0"/>
    <b v="0"/>
    <n v="93"/>
    <b v="1"/>
    <s v="theater/plays"/>
    <n v="126"/>
    <n v="67.741935483870961"/>
    <x v="1"/>
    <s v="plays"/>
  </r>
  <r>
    <x v="0"/>
    <s v="US"/>
    <s v="USD"/>
    <n v="1440274735"/>
    <d v="2015-08-22T20:18:55"/>
    <n v="1437682735"/>
    <x v="2808"/>
    <x v="0"/>
    <b v="0"/>
    <n v="69"/>
    <b v="1"/>
    <s v="theater/plays"/>
    <n v="100.24444444444444"/>
    <n v="65.376811594202906"/>
    <x v="1"/>
    <s v="plays"/>
  </r>
  <r>
    <x v="0"/>
    <s v="US"/>
    <s v="USD"/>
    <n v="1459348740"/>
    <d v="2016-03-30T14:39:00"/>
    <n v="1458647725"/>
    <x v="2809"/>
    <x v="2"/>
    <b v="0"/>
    <n v="21"/>
    <b v="1"/>
    <s v="theater/plays"/>
    <n v="102.4"/>
    <n v="121.9047619047619"/>
    <x v="1"/>
    <s v="plays"/>
  </r>
  <r>
    <x v="0"/>
    <s v="US"/>
    <s v="USD"/>
    <n v="1401595140"/>
    <d v="2014-06-01T03:59:00"/>
    <n v="1398828064"/>
    <x v="2810"/>
    <x v="3"/>
    <b v="0"/>
    <n v="57"/>
    <b v="1"/>
    <s v="theater/plays"/>
    <n v="108.2"/>
    <n v="47.456140350877192"/>
    <x v="1"/>
    <s v="plays"/>
  </r>
  <r>
    <x v="0"/>
    <s v="GB"/>
    <s v="GBP"/>
    <n v="1424692503"/>
    <d v="2015-02-23T11:55:03"/>
    <n v="1422100503"/>
    <x v="2811"/>
    <x v="0"/>
    <b v="0"/>
    <n v="108"/>
    <b v="1"/>
    <s v="theater/plays"/>
    <n v="100.27"/>
    <n v="92.842592592592595"/>
    <x v="1"/>
    <s v="plays"/>
  </r>
  <r>
    <x v="0"/>
    <s v="CA"/>
    <s v="CAD"/>
    <n v="1428292800"/>
    <d v="2015-04-06T04:00:00"/>
    <n v="1424368298"/>
    <x v="2812"/>
    <x v="0"/>
    <b v="0"/>
    <n v="83"/>
    <b v="1"/>
    <s v="theater/plays"/>
    <n v="113.3"/>
    <n v="68.253012048192772"/>
    <x v="1"/>
    <s v="plays"/>
  </r>
  <r>
    <x v="0"/>
    <s v="US"/>
    <s v="USD"/>
    <n v="1481737761"/>
    <d v="2016-12-14T17:49:21"/>
    <n v="1479577761"/>
    <x v="2813"/>
    <x v="2"/>
    <b v="0"/>
    <n v="96"/>
    <b v="1"/>
    <s v="theater/plays"/>
    <n v="127.57571428571428"/>
    <n v="37.209583333333335"/>
    <x v="1"/>
    <s v="plays"/>
  </r>
  <r>
    <x v="0"/>
    <s v="GB"/>
    <s v="GBP"/>
    <n v="1431164115"/>
    <d v="2015-05-09T09:35:15"/>
    <n v="1428572115"/>
    <x v="2814"/>
    <x v="0"/>
    <b v="0"/>
    <n v="64"/>
    <b v="1"/>
    <s v="theater/plays"/>
    <n v="107.73333333333332"/>
    <n v="25.25"/>
    <x v="1"/>
    <s v="plays"/>
  </r>
  <r>
    <x v="0"/>
    <s v="CA"/>
    <s v="CAD"/>
    <n v="1470595109"/>
    <d v="2016-08-07T18:38:29"/>
    <n v="1468003109"/>
    <x v="2815"/>
    <x v="2"/>
    <b v="0"/>
    <n v="14"/>
    <b v="1"/>
    <s v="theater/plays"/>
    <n v="242"/>
    <n v="43.214285714285715"/>
    <x v="1"/>
    <s v="plays"/>
  </r>
  <r>
    <x v="0"/>
    <s v="GB"/>
    <s v="GBP"/>
    <n v="1438531200"/>
    <d v="2015-08-02T16:00:00"/>
    <n v="1435921992"/>
    <x v="2816"/>
    <x v="0"/>
    <b v="0"/>
    <n v="169"/>
    <b v="1"/>
    <s v="theater/plays"/>
    <n v="141.56666666666666"/>
    <n v="25.130177514792898"/>
    <x v="1"/>
    <s v="plays"/>
  </r>
  <r>
    <x v="0"/>
    <s v="GB"/>
    <s v="GBP"/>
    <n v="1425136462"/>
    <d v="2015-02-28T15:14:22"/>
    <n v="1421680462"/>
    <x v="2817"/>
    <x v="0"/>
    <b v="0"/>
    <n v="33"/>
    <b v="1"/>
    <s v="theater/plays"/>
    <n v="130"/>
    <n v="23.636363636363637"/>
    <x v="1"/>
    <s v="plays"/>
  </r>
  <r>
    <x v="0"/>
    <s v="US"/>
    <s v="USD"/>
    <n v="1443018086"/>
    <d v="2015-09-23T14:21:26"/>
    <n v="1441290086"/>
    <x v="2818"/>
    <x v="0"/>
    <b v="0"/>
    <n v="102"/>
    <b v="1"/>
    <s v="theater/plays"/>
    <n v="106.03"/>
    <n v="103.95098039215686"/>
    <x v="1"/>
    <s v="plays"/>
  </r>
  <r>
    <x v="0"/>
    <s v="GB"/>
    <s v="GBP"/>
    <n v="1434285409"/>
    <d v="2015-06-14T12:36:49"/>
    <n v="1431693409"/>
    <x v="2819"/>
    <x v="0"/>
    <b v="0"/>
    <n v="104"/>
    <b v="1"/>
    <s v="theater/plays"/>
    <n v="104.80000000000001"/>
    <n v="50.384615384615387"/>
    <x v="1"/>
    <s v="plays"/>
  </r>
  <r>
    <x v="0"/>
    <s v="GB"/>
    <s v="GBP"/>
    <n v="1456444800"/>
    <d v="2016-02-26T00:00:00"/>
    <n v="1454337589"/>
    <x v="2820"/>
    <x v="2"/>
    <b v="0"/>
    <n v="20"/>
    <b v="1"/>
    <s v="theater/plays"/>
    <n v="136"/>
    <n v="13.6"/>
    <x v="1"/>
    <s v="plays"/>
  </r>
  <r>
    <x v="0"/>
    <s v="GB"/>
    <s v="GBP"/>
    <n v="1411510135"/>
    <d v="2014-09-23T22:08:55"/>
    <n v="1408918135"/>
    <x v="2821"/>
    <x v="3"/>
    <b v="0"/>
    <n v="35"/>
    <b v="1"/>
    <s v="theater/plays"/>
    <n v="100"/>
    <n v="28.571428571428573"/>
    <x v="1"/>
    <s v="plays"/>
  </r>
  <r>
    <x v="0"/>
    <s v="US"/>
    <s v="USD"/>
    <n v="1427469892"/>
    <d v="2015-03-27T15:24:52"/>
    <n v="1424881492"/>
    <x v="2822"/>
    <x v="0"/>
    <b v="0"/>
    <n v="94"/>
    <b v="1"/>
    <s v="theater/plays"/>
    <n v="100"/>
    <n v="63.829787234042556"/>
    <x v="1"/>
    <s v="plays"/>
  </r>
  <r>
    <x v="0"/>
    <s v="GB"/>
    <s v="GBP"/>
    <n v="1427842740"/>
    <d v="2015-03-31T22:59:00"/>
    <n v="1425428206"/>
    <x v="2823"/>
    <x v="0"/>
    <b v="0"/>
    <n v="14"/>
    <b v="1"/>
    <s v="theater/plays"/>
    <n v="124"/>
    <n v="8.8571428571428577"/>
    <x v="1"/>
    <s v="plays"/>
  </r>
  <r>
    <x v="0"/>
    <s v="US"/>
    <s v="USD"/>
    <n v="1434159780"/>
    <d v="2015-06-13T01:43:00"/>
    <n v="1431412196"/>
    <x v="2824"/>
    <x v="0"/>
    <b v="0"/>
    <n v="15"/>
    <b v="1"/>
    <s v="theater/plays"/>
    <n v="116.92307692307693"/>
    <n v="50.666666666666664"/>
    <x v="1"/>
    <s v="plays"/>
  </r>
  <r>
    <x v="0"/>
    <s v="GB"/>
    <s v="GBP"/>
    <n v="1449255686"/>
    <d v="2015-12-04T19:01:26"/>
    <n v="1446663686"/>
    <x v="2825"/>
    <x v="0"/>
    <b v="0"/>
    <n v="51"/>
    <b v="1"/>
    <s v="theater/plays"/>
    <n v="103.33333333333334"/>
    <n v="60.784313725490193"/>
    <x v="1"/>
    <s v="plays"/>
  </r>
  <r>
    <x v="0"/>
    <s v="US"/>
    <s v="USD"/>
    <n v="1436511600"/>
    <d v="2015-07-10T07:00:00"/>
    <n v="1434415812"/>
    <x v="2826"/>
    <x v="0"/>
    <b v="0"/>
    <n v="19"/>
    <b v="1"/>
    <s v="theater/plays"/>
    <n v="107.74999999999999"/>
    <n v="113.42105263157895"/>
    <x v="1"/>
    <s v="plays"/>
  </r>
  <r>
    <x v="0"/>
    <s v="US"/>
    <s v="USD"/>
    <n v="1464971400"/>
    <d v="2016-06-03T16:30:00"/>
    <n v="1462379066"/>
    <x v="2827"/>
    <x v="2"/>
    <b v="0"/>
    <n v="23"/>
    <b v="1"/>
    <s v="theater/plays"/>
    <n v="120.24999999999999"/>
    <n v="104.56521739130434"/>
    <x v="1"/>
    <s v="plays"/>
  </r>
  <r>
    <x v="0"/>
    <s v="GB"/>
    <s v="GBP"/>
    <n v="1443826800"/>
    <d v="2015-10-02T23:00:00"/>
    <n v="1441606869"/>
    <x v="2828"/>
    <x v="0"/>
    <b v="0"/>
    <n v="97"/>
    <b v="1"/>
    <s v="theater/plays"/>
    <n v="100.37894736842105"/>
    <n v="98.30927835051547"/>
    <x v="1"/>
    <s v="plays"/>
  </r>
  <r>
    <x v="0"/>
    <s v="GB"/>
    <s v="GBP"/>
    <n v="1464863118"/>
    <d v="2016-06-02T10:25:18"/>
    <n v="1462443918"/>
    <x v="2829"/>
    <x v="2"/>
    <b v="0"/>
    <n v="76"/>
    <b v="1"/>
    <s v="theater/plays"/>
    <n v="106.52"/>
    <n v="35.039473684210527"/>
    <x v="1"/>
    <s v="plays"/>
  </r>
  <r>
    <x v="0"/>
    <s v="US"/>
    <s v="USD"/>
    <n v="1399867140"/>
    <d v="2014-05-12T03:59:00"/>
    <n v="1398802148"/>
    <x v="2830"/>
    <x v="3"/>
    <b v="0"/>
    <n v="11"/>
    <b v="1"/>
    <s v="theater/plays"/>
    <n v="100"/>
    <n v="272.72727272727275"/>
    <x v="1"/>
    <s v="plays"/>
  </r>
  <r>
    <x v="0"/>
    <s v="US"/>
    <s v="USD"/>
    <n v="1437076070"/>
    <d v="2015-07-16T19:47:50"/>
    <n v="1434484070"/>
    <x v="2831"/>
    <x v="0"/>
    <b v="0"/>
    <n v="52"/>
    <b v="1"/>
    <s v="theater/plays"/>
    <n v="110.66666666666667"/>
    <n v="63.846153846153847"/>
    <x v="1"/>
    <s v="plays"/>
  </r>
  <r>
    <x v="0"/>
    <s v="GB"/>
    <s v="GBP"/>
    <n v="1416780000"/>
    <d v="2014-11-23T22:00:00"/>
    <n v="1414342894"/>
    <x v="2832"/>
    <x v="3"/>
    <b v="0"/>
    <n v="95"/>
    <b v="1"/>
    <s v="theater/plays"/>
    <n v="114.71959999999999"/>
    <n v="30.189368421052631"/>
    <x v="1"/>
    <s v="plays"/>
  </r>
  <r>
    <x v="0"/>
    <s v="US"/>
    <s v="USD"/>
    <n v="1444528800"/>
    <d v="2015-10-11T02:00:00"/>
    <n v="1442804633"/>
    <x v="2833"/>
    <x v="0"/>
    <b v="0"/>
    <n v="35"/>
    <b v="1"/>
    <s v="theater/plays"/>
    <n v="108.25925925925925"/>
    <n v="83.51428571428572"/>
    <x v="1"/>
    <s v="plays"/>
  </r>
  <r>
    <x v="0"/>
    <s v="GB"/>
    <s v="GBP"/>
    <n v="1422658930"/>
    <d v="2015-01-30T23:02:10"/>
    <n v="1421362930"/>
    <x v="2834"/>
    <x v="0"/>
    <b v="0"/>
    <n v="21"/>
    <b v="1"/>
    <s v="theater/plays"/>
    <n v="170"/>
    <n v="64.761904761904759"/>
    <x v="1"/>
    <s v="plays"/>
  </r>
  <r>
    <x v="0"/>
    <s v="GB"/>
    <s v="GBP"/>
    <n v="1449273600"/>
    <d v="2015-12-05T00:00:00"/>
    <n v="1446742417"/>
    <x v="2835"/>
    <x v="0"/>
    <b v="0"/>
    <n v="93"/>
    <b v="1"/>
    <s v="theater/plays"/>
    <n v="187.09899999999999"/>
    <n v="20.118172043010752"/>
    <x v="1"/>
    <s v="plays"/>
  </r>
  <r>
    <x v="0"/>
    <s v="US"/>
    <s v="USD"/>
    <n v="1487393940"/>
    <d v="2017-02-18T04:59:00"/>
    <n v="1484115418"/>
    <x v="2836"/>
    <x v="1"/>
    <b v="0"/>
    <n v="11"/>
    <b v="1"/>
    <s v="theater/plays"/>
    <n v="107.77777777777777"/>
    <n v="44.090909090909093"/>
    <x v="1"/>
    <s v="plays"/>
  </r>
  <r>
    <x v="0"/>
    <s v="CA"/>
    <s v="CAD"/>
    <n v="1449701284"/>
    <d v="2015-12-09T22:48:04"/>
    <n v="1446241684"/>
    <x v="2837"/>
    <x v="0"/>
    <b v="0"/>
    <n v="21"/>
    <b v="1"/>
    <s v="theater/plays"/>
    <n v="100"/>
    <n v="40.476190476190474"/>
    <x v="1"/>
    <s v="plays"/>
  </r>
  <r>
    <x v="0"/>
    <s v="US"/>
    <s v="USD"/>
    <n v="1407967200"/>
    <d v="2014-08-13T22:00:00"/>
    <n v="1406039696"/>
    <x v="2838"/>
    <x v="3"/>
    <b v="0"/>
    <n v="54"/>
    <b v="1"/>
    <s v="theater/plays"/>
    <n v="120.24999999999999"/>
    <n v="44.537037037037038"/>
    <x v="1"/>
    <s v="plays"/>
  </r>
  <r>
    <x v="0"/>
    <s v="US"/>
    <s v="USD"/>
    <n v="1408942740"/>
    <d v="2014-08-25T04:59:00"/>
    <n v="1406958354"/>
    <x v="2839"/>
    <x v="3"/>
    <b v="0"/>
    <n v="31"/>
    <b v="1"/>
    <s v="theater/plays"/>
    <n v="111.42857142857143"/>
    <n v="125.80645161290323"/>
    <x v="1"/>
    <s v="plays"/>
  </r>
  <r>
    <x v="0"/>
    <s v="GB"/>
    <s v="GBP"/>
    <n v="1426698000"/>
    <d v="2015-03-18T17:00:00"/>
    <n v="1424825479"/>
    <x v="2840"/>
    <x v="0"/>
    <b v="0"/>
    <n v="132"/>
    <b v="1"/>
    <s v="theater/plays"/>
    <n v="104"/>
    <n v="19.696969696969695"/>
    <x v="1"/>
    <s v="plays"/>
  </r>
  <r>
    <x v="2"/>
    <s v="GB"/>
    <s v="GBP"/>
    <n v="1450032297"/>
    <d v="2015-12-13T18:44:57"/>
    <n v="1444844697"/>
    <x v="2841"/>
    <x v="0"/>
    <b v="0"/>
    <n v="1"/>
    <b v="0"/>
    <s v="theater/plays"/>
    <n v="1"/>
    <n v="10"/>
    <x v="1"/>
    <s v="plays"/>
  </r>
  <r>
    <x v="2"/>
    <s v="GB"/>
    <s v="GBP"/>
    <n v="1403348400"/>
    <d v="2014-06-21T11:00:00"/>
    <n v="1401058295"/>
    <x v="2842"/>
    <x v="3"/>
    <b v="0"/>
    <n v="0"/>
    <b v="0"/>
    <s v="theater/plays"/>
    <n v="0"/>
    <e v="#DIV/0!"/>
    <x v="1"/>
    <s v="plays"/>
  </r>
  <r>
    <x v="2"/>
    <s v="US"/>
    <s v="USD"/>
    <n v="1465790400"/>
    <d v="2016-06-13T04:00:00"/>
    <n v="1462210950"/>
    <x v="2843"/>
    <x v="2"/>
    <b v="0"/>
    <n v="0"/>
    <b v="0"/>
    <s v="theater/plays"/>
    <n v="0"/>
    <e v="#DIV/0!"/>
    <x v="1"/>
    <s v="plays"/>
  </r>
  <r>
    <x v="2"/>
    <s v="AT"/>
    <s v="EUR"/>
    <n v="1483535180"/>
    <d v="2017-01-04T13:06:20"/>
    <n v="1480943180"/>
    <x v="2844"/>
    <x v="2"/>
    <b v="0"/>
    <n v="1"/>
    <b v="0"/>
    <s v="theater/plays"/>
    <n v="5.4545454545454541"/>
    <n v="30"/>
    <x v="1"/>
    <s v="plays"/>
  </r>
  <r>
    <x v="2"/>
    <s v="US"/>
    <s v="USD"/>
    <n v="1433723033"/>
    <d v="2015-06-08T00:23:53"/>
    <n v="1428539033"/>
    <x v="2845"/>
    <x v="0"/>
    <b v="0"/>
    <n v="39"/>
    <b v="0"/>
    <s v="theater/plays"/>
    <n v="31.546666666666667"/>
    <n v="60.666666666666664"/>
    <x v="1"/>
    <s v="plays"/>
  </r>
  <r>
    <x v="2"/>
    <s v="US"/>
    <s v="USD"/>
    <n v="1432917394"/>
    <d v="2015-05-29T16:36:34"/>
    <n v="1429029394"/>
    <x v="2846"/>
    <x v="0"/>
    <b v="0"/>
    <n v="0"/>
    <b v="0"/>
    <s v="theater/plays"/>
    <n v="0"/>
    <e v="#DIV/0!"/>
    <x v="1"/>
    <s v="plays"/>
  </r>
  <r>
    <x v="2"/>
    <s v="US"/>
    <s v="USD"/>
    <n v="1464031265"/>
    <d v="2016-05-23T19:21:05"/>
    <n v="1458847265"/>
    <x v="2847"/>
    <x v="2"/>
    <b v="0"/>
    <n v="0"/>
    <b v="0"/>
    <s v="theater/plays"/>
    <n v="0"/>
    <e v="#DIV/0!"/>
    <x v="1"/>
    <s v="plays"/>
  </r>
  <r>
    <x v="2"/>
    <s v="US"/>
    <s v="USD"/>
    <n v="1432913659"/>
    <d v="2015-05-29T15:34:19"/>
    <n v="1430321659"/>
    <x v="2848"/>
    <x v="0"/>
    <b v="0"/>
    <n v="3"/>
    <b v="0"/>
    <s v="theater/plays"/>
    <n v="0.2"/>
    <n v="23.333333333333332"/>
    <x v="1"/>
    <s v="plays"/>
  </r>
  <r>
    <x v="2"/>
    <s v="GB"/>
    <s v="GBP"/>
    <n v="1461406600"/>
    <d v="2016-04-23T10:16:40"/>
    <n v="1458814600"/>
    <x v="2849"/>
    <x v="2"/>
    <b v="0"/>
    <n v="1"/>
    <b v="0"/>
    <s v="theater/plays"/>
    <n v="1"/>
    <n v="5"/>
    <x v="1"/>
    <s v="plays"/>
  </r>
  <r>
    <x v="2"/>
    <s v="US"/>
    <s v="USD"/>
    <n v="1409962211"/>
    <d v="2014-09-06T00:10:11"/>
    <n v="1407370211"/>
    <x v="2850"/>
    <x v="3"/>
    <b v="0"/>
    <n v="13"/>
    <b v="0"/>
    <s v="theater/plays"/>
    <n v="3.8875000000000002"/>
    <n v="23.923076923076923"/>
    <x v="1"/>
    <s v="plays"/>
  </r>
  <r>
    <x v="2"/>
    <s v="IE"/>
    <s v="EUR"/>
    <n v="1454109420"/>
    <d v="2016-01-29T23:17:00"/>
    <n v="1453334629"/>
    <x v="2851"/>
    <x v="2"/>
    <b v="0"/>
    <n v="0"/>
    <b v="0"/>
    <s v="theater/plays"/>
    <n v="0"/>
    <e v="#DIV/0!"/>
    <x v="1"/>
    <s v="plays"/>
  </r>
  <r>
    <x v="2"/>
    <s v="US"/>
    <s v="USD"/>
    <n v="1403312703"/>
    <d v="2014-06-21T01:05:03"/>
    <n v="1400720703"/>
    <x v="2852"/>
    <x v="3"/>
    <b v="0"/>
    <n v="6"/>
    <b v="0"/>
    <s v="theater/plays"/>
    <n v="1.9"/>
    <n v="15.833333333333334"/>
    <x v="1"/>
    <s v="plays"/>
  </r>
  <r>
    <x v="2"/>
    <s v="CA"/>
    <s v="CAD"/>
    <n v="1410669297"/>
    <d v="2014-09-14T04:34:57"/>
    <n v="1405485297"/>
    <x v="2853"/>
    <x v="3"/>
    <b v="0"/>
    <n v="0"/>
    <b v="0"/>
    <s v="theater/plays"/>
    <n v="0"/>
    <e v="#DIV/0!"/>
    <x v="1"/>
    <s v="plays"/>
  </r>
  <r>
    <x v="2"/>
    <s v="GB"/>
    <s v="GBP"/>
    <n v="1431018719"/>
    <d v="2015-05-07T17:11:59"/>
    <n v="1429290719"/>
    <x v="2854"/>
    <x v="0"/>
    <b v="0"/>
    <n v="14"/>
    <b v="0"/>
    <s v="theater/plays"/>
    <n v="41.699999999999996"/>
    <n v="29.785714285714285"/>
    <x v="1"/>
    <s v="plays"/>
  </r>
  <r>
    <x v="2"/>
    <s v="US"/>
    <s v="USD"/>
    <n v="1454110440"/>
    <d v="2016-01-29T23:34:00"/>
    <n v="1451607071"/>
    <x v="2855"/>
    <x v="2"/>
    <b v="0"/>
    <n v="5"/>
    <b v="0"/>
    <s v="theater/plays"/>
    <n v="50"/>
    <n v="60"/>
    <x v="1"/>
    <s v="plays"/>
  </r>
  <r>
    <x v="2"/>
    <s v="US"/>
    <s v="USD"/>
    <n v="1439069640"/>
    <d v="2015-08-08T21:34:00"/>
    <n v="1433897647"/>
    <x v="2856"/>
    <x v="0"/>
    <b v="0"/>
    <n v="6"/>
    <b v="0"/>
    <s v="theater/plays"/>
    <n v="4.8666666666666663"/>
    <n v="24.333333333333332"/>
    <x v="1"/>
    <s v="plays"/>
  </r>
  <r>
    <x v="2"/>
    <s v="MX"/>
    <s v="MXN"/>
    <n v="1487613600"/>
    <d v="2017-02-20T18:00:00"/>
    <n v="1482444295"/>
    <x v="2857"/>
    <x v="2"/>
    <b v="0"/>
    <n v="15"/>
    <b v="0"/>
    <s v="theater/plays"/>
    <n v="19.736842105263158"/>
    <n v="500"/>
    <x v="1"/>
    <s v="plays"/>
  </r>
  <r>
    <x v="2"/>
    <s v="NL"/>
    <s v="EUR"/>
    <n v="1417778880"/>
    <d v="2014-12-05T11:28:00"/>
    <n v="1415711095"/>
    <x v="2858"/>
    <x v="3"/>
    <b v="0"/>
    <n v="0"/>
    <b v="0"/>
    <s v="theater/plays"/>
    <n v="0"/>
    <e v="#DIV/0!"/>
    <x v="1"/>
    <s v="plays"/>
  </r>
  <r>
    <x v="2"/>
    <s v="AU"/>
    <s v="AUD"/>
    <n v="1444984904"/>
    <d v="2015-10-16T08:41:44"/>
    <n v="1439800904"/>
    <x v="2859"/>
    <x v="0"/>
    <b v="0"/>
    <n v="1"/>
    <b v="0"/>
    <s v="theater/plays"/>
    <n v="1.7500000000000002"/>
    <n v="35"/>
    <x v="1"/>
    <s v="plays"/>
  </r>
  <r>
    <x v="2"/>
    <s v="US"/>
    <s v="USD"/>
    <n v="1466363576"/>
    <d v="2016-06-19T19:12:56"/>
    <n v="1461179576"/>
    <x v="2860"/>
    <x v="2"/>
    <b v="0"/>
    <n v="9"/>
    <b v="0"/>
    <s v="theater/plays"/>
    <n v="6.65"/>
    <n v="29.555555555555557"/>
    <x v="1"/>
    <s v="plays"/>
  </r>
  <r>
    <x v="2"/>
    <s v="AU"/>
    <s v="AUD"/>
    <n v="1443103848"/>
    <d v="2015-09-24T14:10:48"/>
    <n v="1441894248"/>
    <x v="2861"/>
    <x v="0"/>
    <b v="0"/>
    <n v="3"/>
    <b v="0"/>
    <s v="theater/plays"/>
    <n v="32"/>
    <n v="26.666666666666668"/>
    <x v="1"/>
    <s v="plays"/>
  </r>
  <r>
    <x v="2"/>
    <s v="US"/>
    <s v="USD"/>
    <n v="1403636229"/>
    <d v="2014-06-24T18:57:09"/>
    <n v="1401044229"/>
    <x v="2862"/>
    <x v="3"/>
    <b v="0"/>
    <n v="3"/>
    <b v="0"/>
    <s v="theater/plays"/>
    <n v="0.43307086614173229"/>
    <n v="18.333333333333332"/>
    <x v="1"/>
    <s v="plays"/>
  </r>
  <r>
    <x v="2"/>
    <s v="US"/>
    <s v="USD"/>
    <n v="1410279123"/>
    <d v="2014-09-09T16:12:03"/>
    <n v="1405095123"/>
    <x v="2863"/>
    <x v="3"/>
    <b v="0"/>
    <n v="1"/>
    <b v="0"/>
    <s v="theater/plays"/>
    <n v="0.04"/>
    <n v="20"/>
    <x v="1"/>
    <s v="plays"/>
  </r>
  <r>
    <x v="2"/>
    <s v="GB"/>
    <s v="GBP"/>
    <n v="1437139080"/>
    <d v="2015-07-17T13:18:00"/>
    <n v="1434552207"/>
    <x v="2864"/>
    <x v="0"/>
    <b v="0"/>
    <n v="3"/>
    <b v="0"/>
    <s v="theater/plays"/>
    <n v="1.6"/>
    <n v="13.333333333333334"/>
    <x v="1"/>
    <s v="plays"/>
  </r>
  <r>
    <x v="2"/>
    <s v="US"/>
    <s v="USD"/>
    <n v="1420512259"/>
    <d v="2015-01-06T02:44:19"/>
    <n v="1415328259"/>
    <x v="2865"/>
    <x v="3"/>
    <b v="0"/>
    <n v="0"/>
    <b v="0"/>
    <s v="theater/plays"/>
    <n v="0"/>
    <e v="#DIV/0!"/>
    <x v="1"/>
    <s v="plays"/>
  </r>
  <r>
    <x v="2"/>
    <s v="US"/>
    <s v="USD"/>
    <n v="1476482400"/>
    <d v="2016-10-14T22:00:00"/>
    <n v="1473893721"/>
    <x v="2866"/>
    <x v="2"/>
    <b v="0"/>
    <n v="2"/>
    <b v="0"/>
    <s v="theater/plays"/>
    <n v="0.89999999999999991"/>
    <n v="22.5"/>
    <x v="1"/>
    <s v="plays"/>
  </r>
  <r>
    <x v="2"/>
    <s v="US"/>
    <s v="USD"/>
    <n v="1467604800"/>
    <d v="2016-07-04T04:00:00"/>
    <n v="1465533672"/>
    <x v="2867"/>
    <x v="2"/>
    <b v="0"/>
    <n v="10"/>
    <b v="0"/>
    <s v="theater/plays"/>
    <n v="20.16"/>
    <n v="50.4"/>
    <x v="1"/>
    <s v="plays"/>
  </r>
  <r>
    <x v="2"/>
    <s v="US"/>
    <s v="USD"/>
    <n v="1475697054"/>
    <d v="2016-10-05T19:50:54"/>
    <n v="1473105054"/>
    <x v="2868"/>
    <x v="2"/>
    <b v="0"/>
    <n v="60"/>
    <b v="0"/>
    <s v="theater/plays"/>
    <n v="42.011733333333332"/>
    <n v="105.02933333333334"/>
    <x v="1"/>
    <s v="plays"/>
  </r>
  <r>
    <x v="2"/>
    <s v="US"/>
    <s v="USD"/>
    <n v="1468937681"/>
    <d v="2016-07-19T14:14:41"/>
    <n v="1466345681"/>
    <x v="2869"/>
    <x v="2"/>
    <b v="0"/>
    <n v="5"/>
    <b v="0"/>
    <s v="theater/plays"/>
    <n v="0.88500000000000001"/>
    <n v="35.4"/>
    <x v="1"/>
    <s v="plays"/>
  </r>
  <r>
    <x v="2"/>
    <s v="US"/>
    <s v="USD"/>
    <n v="1400301165"/>
    <d v="2014-05-17T04:32:45"/>
    <n v="1397709165"/>
    <x v="2870"/>
    <x v="3"/>
    <b v="0"/>
    <n v="9"/>
    <b v="0"/>
    <s v="theater/plays"/>
    <n v="15"/>
    <n v="83.333333333333329"/>
    <x v="1"/>
    <s v="plays"/>
  </r>
  <r>
    <x v="2"/>
    <s v="US"/>
    <s v="USD"/>
    <n v="1419183813"/>
    <d v="2014-12-21T17:43:33"/>
    <n v="1417455813"/>
    <x v="2871"/>
    <x v="3"/>
    <b v="0"/>
    <n v="13"/>
    <b v="0"/>
    <s v="theater/plays"/>
    <n v="4.67"/>
    <n v="35.92307692307692"/>
    <x v="1"/>
    <s v="plays"/>
  </r>
  <r>
    <x v="2"/>
    <s v="US"/>
    <s v="USD"/>
    <n v="1434768438"/>
    <d v="2015-06-20T02:47:18"/>
    <n v="1429584438"/>
    <x v="2872"/>
    <x v="0"/>
    <b v="0"/>
    <n v="0"/>
    <b v="0"/>
    <s v="theater/plays"/>
    <n v="0"/>
    <e v="#DIV/0!"/>
    <x v="1"/>
    <s v="plays"/>
  </r>
  <r>
    <x v="2"/>
    <s v="US"/>
    <s v="USD"/>
    <n v="1422473831"/>
    <d v="2015-01-28T19:37:11"/>
    <n v="1419881831"/>
    <x v="2873"/>
    <x v="3"/>
    <b v="0"/>
    <n v="8"/>
    <b v="0"/>
    <s v="theater/plays"/>
    <n v="38.119999999999997"/>
    <n v="119.125"/>
    <x v="1"/>
    <s v="plays"/>
  </r>
  <r>
    <x v="2"/>
    <s v="US"/>
    <s v="USD"/>
    <n v="1484684186"/>
    <d v="2017-01-17T20:16:26"/>
    <n v="1482092186"/>
    <x v="2874"/>
    <x v="2"/>
    <b v="0"/>
    <n v="3"/>
    <b v="0"/>
    <s v="theater/plays"/>
    <n v="5.42"/>
    <n v="90.333333333333329"/>
    <x v="1"/>
    <s v="plays"/>
  </r>
  <r>
    <x v="2"/>
    <s v="US"/>
    <s v="USD"/>
    <n v="1462417493"/>
    <d v="2016-05-05T03:04:53"/>
    <n v="1459825493"/>
    <x v="2875"/>
    <x v="2"/>
    <b v="0"/>
    <n v="3"/>
    <b v="0"/>
    <s v="theater/plays"/>
    <n v="3.4999999999999996E-2"/>
    <n v="2.3333333333333335"/>
    <x v="1"/>
    <s v="plays"/>
  </r>
  <r>
    <x v="2"/>
    <s v="US"/>
    <s v="USD"/>
    <n v="1437069079"/>
    <d v="2015-07-16T17:51:19"/>
    <n v="1434477079"/>
    <x v="2876"/>
    <x v="0"/>
    <b v="0"/>
    <n v="0"/>
    <b v="0"/>
    <s v="theater/plays"/>
    <n v="0"/>
    <e v="#DIV/0!"/>
    <x v="1"/>
    <s v="plays"/>
  </r>
  <r>
    <x v="2"/>
    <s v="US"/>
    <s v="USD"/>
    <n v="1480525200"/>
    <d v="2016-11-30T17:00:00"/>
    <n v="1477781724"/>
    <x v="2877"/>
    <x v="2"/>
    <b v="0"/>
    <n v="6"/>
    <b v="0"/>
    <s v="theater/plays"/>
    <n v="10.833333333333334"/>
    <n v="108.33333333333333"/>
    <x v="1"/>
    <s v="plays"/>
  </r>
  <r>
    <x v="2"/>
    <s v="GB"/>
    <s v="GBP"/>
    <n v="1435934795"/>
    <d v="2015-07-03T14:46:35"/>
    <n v="1430750795"/>
    <x v="2878"/>
    <x v="0"/>
    <b v="0"/>
    <n v="4"/>
    <b v="0"/>
    <s v="theater/plays"/>
    <n v="2.1"/>
    <n v="15.75"/>
    <x v="1"/>
    <s v="plays"/>
  </r>
  <r>
    <x v="2"/>
    <s v="US"/>
    <s v="USD"/>
    <n v="1453310661"/>
    <d v="2016-01-20T17:24:21"/>
    <n v="1450718661"/>
    <x v="2879"/>
    <x v="0"/>
    <b v="0"/>
    <n v="1"/>
    <b v="0"/>
    <s v="theater/plays"/>
    <n v="0.2589285714285714"/>
    <n v="29"/>
    <x v="1"/>
    <s v="plays"/>
  </r>
  <r>
    <x v="2"/>
    <s v="US"/>
    <s v="USD"/>
    <n v="1440090300"/>
    <d v="2015-08-20T17:05:00"/>
    <n v="1436305452"/>
    <x v="2880"/>
    <x v="0"/>
    <b v="0"/>
    <n v="29"/>
    <b v="0"/>
    <s v="theater/plays"/>
    <n v="23.333333333333332"/>
    <n v="96.551724137931032"/>
    <x v="1"/>
    <s v="plays"/>
  </r>
  <r>
    <x v="2"/>
    <s v="US"/>
    <s v="USD"/>
    <n v="1417620036"/>
    <d v="2014-12-03T15:20:36"/>
    <n v="1412432436"/>
    <x v="2881"/>
    <x v="3"/>
    <b v="0"/>
    <n v="0"/>
    <b v="0"/>
    <s v="theater/plays"/>
    <n v="0"/>
    <e v="#DIV/0!"/>
    <x v="1"/>
    <s v="plays"/>
  </r>
  <r>
    <x v="2"/>
    <s v="US"/>
    <s v="USD"/>
    <n v="1462112318"/>
    <d v="2016-05-01T14:18:38"/>
    <n v="1459520318"/>
    <x v="2882"/>
    <x v="2"/>
    <b v="0"/>
    <n v="4"/>
    <b v="0"/>
    <s v="theater/plays"/>
    <n v="33.6"/>
    <n v="63"/>
    <x v="1"/>
    <s v="plays"/>
  </r>
  <r>
    <x v="2"/>
    <s v="US"/>
    <s v="USD"/>
    <n v="1454734740"/>
    <d v="2016-02-06T04:59:00"/>
    <n v="1451684437"/>
    <x v="2883"/>
    <x v="2"/>
    <b v="0"/>
    <n v="5"/>
    <b v="0"/>
    <s v="theater/plays"/>
    <n v="19.079999999999998"/>
    <n v="381.6"/>
    <x v="1"/>
    <s v="plays"/>
  </r>
  <r>
    <x v="2"/>
    <s v="US"/>
    <s v="USD"/>
    <n v="1417800435"/>
    <d v="2014-12-05T17:27:15"/>
    <n v="1415208435"/>
    <x v="2884"/>
    <x v="3"/>
    <b v="0"/>
    <n v="4"/>
    <b v="0"/>
    <s v="theater/plays"/>
    <n v="0.41111111111111115"/>
    <n v="46.25"/>
    <x v="1"/>
    <s v="plays"/>
  </r>
  <r>
    <x v="2"/>
    <s v="US"/>
    <s v="USD"/>
    <n v="1426294201"/>
    <d v="2015-03-14T00:50:01"/>
    <n v="1423705801"/>
    <x v="2885"/>
    <x v="0"/>
    <b v="0"/>
    <n v="5"/>
    <b v="0"/>
    <s v="theater/plays"/>
    <n v="32.5"/>
    <n v="26"/>
    <x v="1"/>
    <s v="plays"/>
  </r>
  <r>
    <x v="2"/>
    <s v="US"/>
    <s v="USD"/>
    <n v="1442635140"/>
    <d v="2015-09-19T03:59:00"/>
    <n v="1442243484"/>
    <x v="2886"/>
    <x v="0"/>
    <b v="0"/>
    <n v="1"/>
    <b v="0"/>
    <s v="theater/plays"/>
    <n v="5"/>
    <n v="10"/>
    <x v="1"/>
    <s v="plays"/>
  </r>
  <r>
    <x v="2"/>
    <s v="US"/>
    <s v="USD"/>
    <n v="1420971324"/>
    <d v="2015-01-11T10:15:24"/>
    <n v="1418379324"/>
    <x v="2887"/>
    <x v="3"/>
    <b v="0"/>
    <n v="1"/>
    <b v="0"/>
    <s v="theater/plays"/>
    <n v="0.16666666666666669"/>
    <n v="5"/>
    <x v="1"/>
    <s v="plays"/>
  </r>
  <r>
    <x v="2"/>
    <s v="US"/>
    <s v="USD"/>
    <n v="1413608340"/>
    <d v="2014-10-18T04:59:00"/>
    <n v="1412945440"/>
    <x v="2888"/>
    <x v="3"/>
    <b v="0"/>
    <n v="0"/>
    <b v="0"/>
    <s v="theater/plays"/>
    <n v="0"/>
    <e v="#DIV/0!"/>
    <x v="1"/>
    <s v="plays"/>
  </r>
  <r>
    <x v="2"/>
    <s v="US"/>
    <s v="USD"/>
    <n v="1409344985"/>
    <d v="2014-08-29T20:43:05"/>
    <n v="1406752985"/>
    <x v="2889"/>
    <x v="3"/>
    <b v="0"/>
    <n v="14"/>
    <b v="0"/>
    <s v="theater/plays"/>
    <n v="38.066666666666663"/>
    <n v="81.571428571428569"/>
    <x v="1"/>
    <s v="plays"/>
  </r>
  <r>
    <x v="2"/>
    <s v="US"/>
    <s v="USD"/>
    <n v="1407553200"/>
    <d v="2014-08-09T03:00:00"/>
    <n v="1405100992"/>
    <x v="2890"/>
    <x v="3"/>
    <b v="0"/>
    <n v="3"/>
    <b v="0"/>
    <s v="theater/plays"/>
    <n v="1.05"/>
    <n v="7"/>
    <x v="1"/>
    <s v="plays"/>
  </r>
  <r>
    <x v="2"/>
    <s v="US"/>
    <s v="USD"/>
    <n v="1460751128"/>
    <d v="2016-04-15T20:12:08"/>
    <n v="1455570728"/>
    <x v="2891"/>
    <x v="2"/>
    <b v="0"/>
    <n v="10"/>
    <b v="0"/>
    <s v="theater/plays"/>
    <n v="2.73"/>
    <n v="27.3"/>
    <x v="1"/>
    <s v="plays"/>
  </r>
  <r>
    <x v="2"/>
    <s v="US"/>
    <s v="USD"/>
    <n v="1409000400"/>
    <d v="2014-08-25T21:00:00"/>
    <n v="1408381704"/>
    <x v="2892"/>
    <x v="3"/>
    <b v="0"/>
    <n v="17"/>
    <b v="0"/>
    <s v="theater/plays"/>
    <n v="9.0909090909090917"/>
    <n v="29.411764705882351"/>
    <x v="1"/>
    <s v="plays"/>
  </r>
  <r>
    <x v="2"/>
    <s v="US"/>
    <s v="USD"/>
    <n v="1420768800"/>
    <d v="2015-01-09T02:00:00"/>
    <n v="1415644395"/>
    <x v="2893"/>
    <x v="3"/>
    <b v="0"/>
    <n v="2"/>
    <b v="0"/>
    <s v="theater/plays"/>
    <n v="0.5"/>
    <n v="12.5"/>
    <x v="1"/>
    <s v="plays"/>
  </r>
  <r>
    <x v="2"/>
    <s v="US"/>
    <s v="USD"/>
    <n v="1428100815"/>
    <d v="2015-04-03T22:40:15"/>
    <n v="1422920415"/>
    <x v="2894"/>
    <x v="0"/>
    <b v="0"/>
    <n v="0"/>
    <b v="0"/>
    <s v="theater/plays"/>
    <n v="0"/>
    <e v="#DIV/0!"/>
    <x v="1"/>
    <s v="plays"/>
  </r>
  <r>
    <x v="2"/>
    <s v="US"/>
    <s v="USD"/>
    <n v="1403470800"/>
    <d v="2014-06-22T21:00:00"/>
    <n v="1403356792"/>
    <x v="2895"/>
    <x v="3"/>
    <b v="0"/>
    <n v="4"/>
    <b v="0"/>
    <s v="theater/plays"/>
    <n v="4.5999999999999996"/>
    <n v="5.75"/>
    <x v="1"/>
    <s v="plays"/>
  </r>
  <r>
    <x v="2"/>
    <s v="US"/>
    <s v="USD"/>
    <n v="1481522400"/>
    <d v="2016-12-12T06:00:00"/>
    <n v="1480283321"/>
    <x v="2896"/>
    <x v="2"/>
    <b v="0"/>
    <n v="12"/>
    <b v="0"/>
    <s v="theater/plays"/>
    <n v="20.833333333333336"/>
    <n v="52.083333333333336"/>
    <x v="1"/>
    <s v="plays"/>
  </r>
  <r>
    <x v="2"/>
    <s v="US"/>
    <s v="USD"/>
    <n v="1444577345"/>
    <d v="2015-10-11T15:29:05"/>
    <n v="1441985458"/>
    <x v="2897"/>
    <x v="0"/>
    <b v="0"/>
    <n v="3"/>
    <b v="0"/>
    <s v="theater/plays"/>
    <n v="4.583333333333333"/>
    <n v="183.33333333333334"/>
    <x v="1"/>
    <s v="plays"/>
  </r>
  <r>
    <x v="2"/>
    <s v="US"/>
    <s v="USD"/>
    <n v="1446307053"/>
    <d v="2015-10-31T15:57:33"/>
    <n v="1443715053"/>
    <x v="2898"/>
    <x v="0"/>
    <b v="0"/>
    <n v="12"/>
    <b v="0"/>
    <s v="theater/plays"/>
    <n v="4.2133333333333338"/>
    <n v="26.333333333333332"/>
    <x v="1"/>
    <s v="plays"/>
  </r>
  <r>
    <x v="2"/>
    <s v="US"/>
    <s v="USD"/>
    <n v="1469325158"/>
    <d v="2016-07-24T01:52:38"/>
    <n v="1464141158"/>
    <x v="2899"/>
    <x v="2"/>
    <b v="0"/>
    <n v="0"/>
    <b v="0"/>
    <s v="theater/plays"/>
    <n v="0"/>
    <e v="#DIV/0!"/>
    <x v="1"/>
    <s v="plays"/>
  </r>
  <r>
    <x v="2"/>
    <s v="US"/>
    <s v="USD"/>
    <n v="1407562632"/>
    <d v="2014-08-09T05:37:12"/>
    <n v="1404970632"/>
    <x v="2900"/>
    <x v="3"/>
    <b v="0"/>
    <n v="7"/>
    <b v="0"/>
    <s v="theater/plays"/>
    <n v="61.909090909090914"/>
    <n v="486.42857142857144"/>
    <x v="1"/>
    <s v="plays"/>
  </r>
  <r>
    <x v="2"/>
    <s v="US"/>
    <s v="USD"/>
    <n v="1423345339"/>
    <d v="2015-02-07T21:42:19"/>
    <n v="1418161339"/>
    <x v="2901"/>
    <x v="3"/>
    <b v="0"/>
    <n v="2"/>
    <b v="0"/>
    <s v="theater/plays"/>
    <n v="0.8"/>
    <n v="3"/>
    <x v="1"/>
    <s v="plays"/>
  </r>
  <r>
    <x v="2"/>
    <s v="US"/>
    <s v="USD"/>
    <n v="1440412396"/>
    <d v="2015-08-24T10:33:16"/>
    <n v="1437820396"/>
    <x v="2902"/>
    <x v="0"/>
    <b v="0"/>
    <n v="1"/>
    <b v="0"/>
    <s v="theater/plays"/>
    <n v="1.6666666666666666E-2"/>
    <n v="25"/>
    <x v="1"/>
    <s v="plays"/>
  </r>
  <r>
    <x v="2"/>
    <s v="US"/>
    <s v="USD"/>
    <n v="1441771218"/>
    <d v="2015-09-09T04:00:18"/>
    <n v="1436587218"/>
    <x v="2903"/>
    <x v="0"/>
    <b v="0"/>
    <n v="4"/>
    <b v="0"/>
    <s v="theater/plays"/>
    <n v="0.77999999999999992"/>
    <n v="9.75"/>
    <x v="1"/>
    <s v="plays"/>
  </r>
  <r>
    <x v="2"/>
    <s v="GB"/>
    <s v="GBP"/>
    <n v="1415534400"/>
    <d v="2014-11-09T12:00:00"/>
    <n v="1414538031"/>
    <x v="2904"/>
    <x v="3"/>
    <b v="0"/>
    <n v="4"/>
    <b v="0"/>
    <s v="theater/plays"/>
    <n v="5"/>
    <n v="18.75"/>
    <x v="1"/>
    <s v="plays"/>
  </r>
  <r>
    <x v="2"/>
    <s v="US"/>
    <s v="USD"/>
    <n v="1473211313"/>
    <d v="2016-09-07T01:21:53"/>
    <n v="1472001713"/>
    <x v="2905"/>
    <x v="2"/>
    <b v="0"/>
    <n v="17"/>
    <b v="0"/>
    <s v="theater/plays"/>
    <n v="17.771428571428572"/>
    <n v="36.588235294117645"/>
    <x v="1"/>
    <s v="plays"/>
  </r>
  <r>
    <x v="2"/>
    <s v="US"/>
    <s v="USD"/>
    <n v="1438390800"/>
    <d v="2015-08-01T01:00:00"/>
    <n v="1436888066"/>
    <x v="2906"/>
    <x v="0"/>
    <b v="0"/>
    <n v="7"/>
    <b v="0"/>
    <s v="theater/plays"/>
    <n v="9.4166666666666661"/>
    <n v="80.714285714285708"/>
    <x v="1"/>
    <s v="plays"/>
  </r>
  <r>
    <x v="2"/>
    <s v="US"/>
    <s v="USD"/>
    <n v="1463259837"/>
    <d v="2016-05-14T21:03:57"/>
    <n v="1458075837"/>
    <x v="2907"/>
    <x v="2"/>
    <b v="0"/>
    <n v="2"/>
    <b v="0"/>
    <s v="theater/plays"/>
    <n v="0.08"/>
    <n v="1"/>
    <x v="1"/>
    <s v="plays"/>
  </r>
  <r>
    <x v="2"/>
    <s v="US"/>
    <s v="USD"/>
    <n v="1465407219"/>
    <d v="2016-06-08T17:33:39"/>
    <n v="1462815219"/>
    <x v="2908"/>
    <x v="2"/>
    <b v="0"/>
    <n v="5"/>
    <b v="0"/>
    <s v="theater/plays"/>
    <n v="2.75"/>
    <n v="52.8"/>
    <x v="1"/>
    <s v="plays"/>
  </r>
  <r>
    <x v="2"/>
    <s v="US"/>
    <s v="USD"/>
    <n v="1416944760"/>
    <d v="2014-11-25T19:46:00"/>
    <n v="1413527001"/>
    <x v="2909"/>
    <x v="3"/>
    <b v="0"/>
    <n v="1"/>
    <b v="0"/>
    <s v="theater/plays"/>
    <n v="1.1111111111111112E-2"/>
    <n v="20"/>
    <x v="1"/>
    <s v="plays"/>
  </r>
  <r>
    <x v="2"/>
    <s v="GB"/>
    <s v="GBP"/>
    <n v="1434139887"/>
    <d v="2015-06-12T20:11:27"/>
    <n v="1428955887"/>
    <x v="2910"/>
    <x v="0"/>
    <b v="0"/>
    <n v="1"/>
    <b v="0"/>
    <s v="theater/plays"/>
    <n v="3.3333333333333335E-3"/>
    <n v="1"/>
    <x v="1"/>
    <s v="plays"/>
  </r>
  <r>
    <x v="2"/>
    <s v="US"/>
    <s v="USD"/>
    <n v="1435429626"/>
    <d v="2015-06-27T18:27:06"/>
    <n v="1431973626"/>
    <x v="2911"/>
    <x v="0"/>
    <b v="0"/>
    <n v="14"/>
    <b v="0"/>
    <s v="theater/plays"/>
    <n v="36.5"/>
    <n v="46.928571428571431"/>
    <x v="1"/>
    <s v="plays"/>
  </r>
  <r>
    <x v="2"/>
    <s v="US"/>
    <s v="USD"/>
    <n v="1452827374"/>
    <d v="2016-01-15T03:09:34"/>
    <n v="1450235374"/>
    <x v="2912"/>
    <x v="0"/>
    <b v="0"/>
    <n v="26"/>
    <b v="0"/>
    <s v="theater/plays"/>
    <n v="14.058171745152354"/>
    <n v="78.07692307692308"/>
    <x v="1"/>
    <s v="plays"/>
  </r>
  <r>
    <x v="2"/>
    <s v="US"/>
    <s v="USD"/>
    <n v="1410041339"/>
    <d v="2014-09-06T22:08:59"/>
    <n v="1404857339"/>
    <x v="2913"/>
    <x v="3"/>
    <b v="0"/>
    <n v="2"/>
    <b v="0"/>
    <s v="theater/plays"/>
    <n v="0.02"/>
    <n v="1"/>
    <x v="1"/>
    <s v="plays"/>
  </r>
  <r>
    <x v="2"/>
    <s v="GB"/>
    <s v="GBP"/>
    <n v="1426365994"/>
    <d v="2015-03-14T20:46:34"/>
    <n v="1421185594"/>
    <x v="2914"/>
    <x v="0"/>
    <b v="0"/>
    <n v="1"/>
    <b v="0"/>
    <s v="theater/plays"/>
    <n v="4.0000000000000001E-3"/>
    <n v="1"/>
    <x v="1"/>
    <s v="plays"/>
  </r>
  <r>
    <x v="2"/>
    <s v="GB"/>
    <s v="GBP"/>
    <n v="1458117190"/>
    <d v="2016-03-16T08:33:10"/>
    <n v="1455528790"/>
    <x v="2915"/>
    <x v="2"/>
    <b v="0"/>
    <n v="3"/>
    <b v="0"/>
    <s v="theater/plays"/>
    <n v="61.1"/>
    <n v="203.66666666666666"/>
    <x v="1"/>
    <s v="plays"/>
  </r>
  <r>
    <x v="2"/>
    <s v="GB"/>
    <s v="GBP"/>
    <n v="1400498789"/>
    <d v="2014-05-19T11:26:29"/>
    <n v="1398511589"/>
    <x v="2916"/>
    <x v="3"/>
    <b v="0"/>
    <n v="7"/>
    <b v="0"/>
    <s v="theater/plays"/>
    <n v="7.8378378378378386"/>
    <n v="20.714285714285715"/>
    <x v="1"/>
    <s v="plays"/>
  </r>
  <r>
    <x v="2"/>
    <s v="US"/>
    <s v="USD"/>
    <n v="1442381847"/>
    <d v="2015-09-16T05:37:27"/>
    <n v="1440826647"/>
    <x v="2917"/>
    <x v="0"/>
    <b v="0"/>
    <n v="9"/>
    <b v="0"/>
    <s v="theater/plays"/>
    <n v="21.85"/>
    <n v="48.555555555555557"/>
    <x v="1"/>
    <s v="plays"/>
  </r>
  <r>
    <x v="2"/>
    <s v="US"/>
    <s v="USD"/>
    <n v="1446131207"/>
    <d v="2015-10-29T15:06:47"/>
    <n v="1443712007"/>
    <x v="2918"/>
    <x v="0"/>
    <b v="0"/>
    <n v="20"/>
    <b v="0"/>
    <s v="theater/plays"/>
    <n v="27.24"/>
    <n v="68.099999999999994"/>
    <x v="1"/>
    <s v="plays"/>
  </r>
  <r>
    <x v="2"/>
    <s v="US"/>
    <s v="USD"/>
    <n v="1407250329"/>
    <d v="2014-08-05T14:52:09"/>
    <n v="1404658329"/>
    <x v="2919"/>
    <x v="3"/>
    <b v="0"/>
    <n v="6"/>
    <b v="0"/>
    <s v="theater/plays"/>
    <n v="8.5"/>
    <n v="8.5"/>
    <x v="1"/>
    <s v="plays"/>
  </r>
  <r>
    <x v="2"/>
    <s v="CA"/>
    <s v="CAD"/>
    <n v="1427306470"/>
    <d v="2015-03-25T18:01:10"/>
    <n v="1424718070"/>
    <x v="2920"/>
    <x v="0"/>
    <b v="0"/>
    <n v="13"/>
    <b v="0"/>
    <s v="theater/plays"/>
    <n v="26.840000000000003"/>
    <n v="51.615384615384613"/>
    <x v="1"/>
    <s v="plays"/>
  </r>
  <r>
    <x v="0"/>
    <s v="US"/>
    <s v="USD"/>
    <n v="1411679804"/>
    <d v="2014-09-25T21:16:44"/>
    <n v="1409087804"/>
    <x v="2921"/>
    <x v="3"/>
    <b v="0"/>
    <n v="3"/>
    <b v="1"/>
    <s v="theater/musical"/>
    <n v="129"/>
    <n v="43"/>
    <x v="1"/>
    <s v="musical"/>
  </r>
  <r>
    <x v="0"/>
    <s v="GB"/>
    <s v="GBP"/>
    <n v="1431982727"/>
    <d v="2015-05-18T20:58:47"/>
    <n v="1428094727"/>
    <x v="2922"/>
    <x v="0"/>
    <b v="0"/>
    <n v="6"/>
    <b v="1"/>
    <s v="theater/musical"/>
    <n v="100"/>
    <n v="83.333333333333329"/>
    <x v="1"/>
    <s v="musical"/>
  </r>
  <r>
    <x v="0"/>
    <s v="US"/>
    <s v="USD"/>
    <n v="1422068400"/>
    <d v="2015-01-24T03:00:00"/>
    <n v="1420774779"/>
    <x v="2923"/>
    <x v="0"/>
    <b v="0"/>
    <n v="10"/>
    <b v="1"/>
    <s v="theater/musical"/>
    <n v="100"/>
    <n v="30"/>
    <x v="1"/>
    <s v="musical"/>
  </r>
  <r>
    <x v="0"/>
    <s v="US"/>
    <s v="USD"/>
    <n v="1431143940"/>
    <d v="2015-05-09T03:59:00"/>
    <n v="1428585710"/>
    <x v="2924"/>
    <x v="0"/>
    <b v="0"/>
    <n v="147"/>
    <b v="1"/>
    <s v="theater/musical"/>
    <n v="103.2"/>
    <n v="175.51020408163265"/>
    <x v="1"/>
    <s v="musical"/>
  </r>
  <r>
    <x v="0"/>
    <s v="US"/>
    <s v="USD"/>
    <n v="1410444068"/>
    <d v="2014-09-11T14:01:08"/>
    <n v="1407852068"/>
    <x v="2925"/>
    <x v="3"/>
    <b v="0"/>
    <n v="199"/>
    <b v="1"/>
    <s v="theater/musical"/>
    <n v="102.44597777777777"/>
    <n v="231.66175879396985"/>
    <x v="1"/>
    <s v="musical"/>
  </r>
  <r>
    <x v="0"/>
    <s v="US"/>
    <s v="USD"/>
    <n v="1424715779"/>
    <d v="2015-02-23T18:22:59"/>
    <n v="1423506179"/>
    <x v="2926"/>
    <x v="0"/>
    <b v="0"/>
    <n v="50"/>
    <b v="1"/>
    <s v="theater/musical"/>
    <n v="125"/>
    <n v="75"/>
    <x v="1"/>
    <s v="musical"/>
  </r>
  <r>
    <x v="0"/>
    <s v="US"/>
    <s v="USD"/>
    <n v="1405400400"/>
    <d v="2014-07-15T05:00:00"/>
    <n v="1402934629"/>
    <x v="2927"/>
    <x v="3"/>
    <b v="0"/>
    <n v="21"/>
    <b v="1"/>
    <s v="theater/musical"/>
    <n v="130.83333333333334"/>
    <n v="112.14285714285714"/>
    <x v="1"/>
    <s v="musical"/>
  </r>
  <r>
    <x v="0"/>
    <s v="US"/>
    <s v="USD"/>
    <n v="1457135846"/>
    <d v="2016-03-04T23:57:26"/>
    <n v="1454543846"/>
    <x v="2928"/>
    <x v="2"/>
    <b v="0"/>
    <n v="24"/>
    <b v="1"/>
    <s v="theater/musical"/>
    <n v="100"/>
    <n v="41.666666666666664"/>
    <x v="1"/>
    <s v="musical"/>
  </r>
  <r>
    <x v="0"/>
    <s v="US"/>
    <s v="USD"/>
    <n v="1401024758"/>
    <d v="2014-05-25T13:32:38"/>
    <n v="1398432758"/>
    <x v="2929"/>
    <x v="3"/>
    <b v="0"/>
    <n v="32"/>
    <b v="1"/>
    <s v="theater/musical"/>
    <n v="102.06937499999999"/>
    <n v="255.17343750000001"/>
    <x v="1"/>
    <s v="musical"/>
  </r>
  <r>
    <x v="0"/>
    <s v="GB"/>
    <s v="GBP"/>
    <n v="1431007264"/>
    <d v="2015-05-07T14:01:04"/>
    <n v="1428415264"/>
    <x v="2930"/>
    <x v="0"/>
    <b v="0"/>
    <n v="62"/>
    <b v="1"/>
    <s v="theater/musical"/>
    <n v="100.92000000000002"/>
    <n v="162.7741935483871"/>
    <x v="1"/>
    <s v="musical"/>
  </r>
  <r>
    <x v="0"/>
    <s v="CA"/>
    <s v="CAD"/>
    <n v="1410761280"/>
    <d v="2014-09-15T06:08:00"/>
    <n v="1408604363"/>
    <x v="2931"/>
    <x v="3"/>
    <b v="0"/>
    <n v="9"/>
    <b v="1"/>
    <s v="theater/musical"/>
    <n v="106"/>
    <n v="88.333333333333329"/>
    <x v="1"/>
    <s v="musical"/>
  </r>
  <r>
    <x v="0"/>
    <s v="AU"/>
    <s v="AUD"/>
    <n v="1424516400"/>
    <d v="2015-02-21T11:00:00"/>
    <n v="1421812637"/>
    <x v="2932"/>
    <x v="0"/>
    <b v="0"/>
    <n v="38"/>
    <b v="1"/>
    <s v="theater/musical"/>
    <n v="105.0967741935484"/>
    <n v="85.736842105263165"/>
    <x v="1"/>
    <s v="musical"/>
  </r>
  <r>
    <x v="0"/>
    <s v="US"/>
    <s v="USD"/>
    <n v="1465081053"/>
    <d v="2016-06-04T22:57:33"/>
    <n v="1462489053"/>
    <x v="2933"/>
    <x v="2"/>
    <b v="0"/>
    <n v="54"/>
    <b v="1"/>
    <s v="theater/musical"/>
    <n v="102.76"/>
    <n v="47.574074074074076"/>
    <x v="1"/>
    <s v="musical"/>
  </r>
  <r>
    <x v="0"/>
    <s v="CA"/>
    <s v="CAD"/>
    <n v="1402845364"/>
    <d v="2014-06-15T15:16:04"/>
    <n v="1400253364"/>
    <x v="2934"/>
    <x v="3"/>
    <b v="0"/>
    <n v="37"/>
    <b v="1"/>
    <s v="theater/musical"/>
    <n v="108"/>
    <n v="72.972972972972968"/>
    <x v="1"/>
    <s v="musical"/>
  </r>
  <r>
    <x v="0"/>
    <s v="US"/>
    <s v="USD"/>
    <n v="1472490000"/>
    <d v="2016-08-29T17:00:00"/>
    <n v="1467468008"/>
    <x v="2935"/>
    <x v="2"/>
    <b v="0"/>
    <n v="39"/>
    <b v="1"/>
    <s v="theater/musical"/>
    <n v="100.88571428571429"/>
    <n v="90.538461538461533"/>
    <x v="1"/>
    <s v="musical"/>
  </r>
  <r>
    <x v="0"/>
    <s v="US"/>
    <s v="USD"/>
    <n v="1413176340"/>
    <d v="2014-10-13T04:59:00"/>
    <n v="1412091423"/>
    <x v="2936"/>
    <x v="3"/>
    <b v="0"/>
    <n v="34"/>
    <b v="1"/>
    <s v="theater/musical"/>
    <n v="128"/>
    <n v="37.647058823529413"/>
    <x v="1"/>
    <s v="musical"/>
  </r>
  <r>
    <x v="0"/>
    <s v="GB"/>
    <s v="GBP"/>
    <n v="1405249113"/>
    <d v="2014-07-13T10:58:33"/>
    <n v="1402657113"/>
    <x v="2937"/>
    <x v="3"/>
    <b v="0"/>
    <n v="55"/>
    <b v="1"/>
    <s v="theater/musical"/>
    <n v="133.33333333333331"/>
    <n v="36.363636363636367"/>
    <x v="1"/>
    <s v="musical"/>
  </r>
  <r>
    <x v="0"/>
    <s v="US"/>
    <s v="USD"/>
    <n v="1422636814"/>
    <d v="2015-01-30T16:53:34"/>
    <n v="1420044814"/>
    <x v="2938"/>
    <x v="3"/>
    <b v="0"/>
    <n v="32"/>
    <b v="1"/>
    <s v="theater/musical"/>
    <n v="101.375"/>
    <n v="126.71875"/>
    <x v="1"/>
    <s v="musical"/>
  </r>
  <r>
    <x v="0"/>
    <s v="US"/>
    <s v="USD"/>
    <n v="1409187600"/>
    <d v="2014-08-28T01:00:00"/>
    <n v="1406316312"/>
    <x v="2939"/>
    <x v="3"/>
    <b v="0"/>
    <n v="25"/>
    <b v="1"/>
    <s v="theater/musical"/>
    <n v="102.875"/>
    <n v="329.2"/>
    <x v="1"/>
    <s v="musical"/>
  </r>
  <r>
    <x v="0"/>
    <s v="US"/>
    <s v="USD"/>
    <n v="1421606018"/>
    <d v="2015-01-18T18:33:38"/>
    <n v="1418150018"/>
    <x v="2940"/>
    <x v="3"/>
    <b v="0"/>
    <n v="33"/>
    <b v="1"/>
    <s v="theater/musical"/>
    <n v="107.24000000000001"/>
    <n v="81.242424242424249"/>
    <x v="1"/>
    <s v="musical"/>
  </r>
  <r>
    <x v="2"/>
    <s v="US"/>
    <s v="USD"/>
    <n v="1425250955"/>
    <d v="2015-03-01T23:02:35"/>
    <n v="1422658955"/>
    <x v="2941"/>
    <x v="0"/>
    <b v="0"/>
    <n v="1"/>
    <b v="0"/>
    <s v="theater/spaces"/>
    <n v="4.0000000000000001E-3"/>
    <n v="1"/>
    <x v="1"/>
    <s v="spaces"/>
  </r>
  <r>
    <x v="2"/>
    <s v="CA"/>
    <s v="CAD"/>
    <n v="1450297080"/>
    <d v="2015-12-16T20:18:00"/>
    <n v="1448565459"/>
    <x v="2942"/>
    <x v="0"/>
    <b v="0"/>
    <n v="202"/>
    <b v="0"/>
    <s v="theater/spaces"/>
    <n v="20.424999999999997"/>
    <n v="202.22772277227722"/>
    <x v="1"/>
    <s v="spaces"/>
  </r>
  <r>
    <x v="2"/>
    <s v="US"/>
    <s v="USD"/>
    <n v="1428894380"/>
    <d v="2015-04-13T03:06:20"/>
    <n v="1426302380"/>
    <x v="2943"/>
    <x v="0"/>
    <b v="0"/>
    <n v="0"/>
    <b v="0"/>
    <s v="theater/spaces"/>
    <n v="0"/>
    <e v="#DIV/0!"/>
    <x v="1"/>
    <s v="spaces"/>
  </r>
  <r>
    <x v="2"/>
    <s v="US"/>
    <s v="USD"/>
    <n v="1433714198"/>
    <d v="2015-06-07T21:56:38"/>
    <n v="1431122198"/>
    <x v="2944"/>
    <x v="0"/>
    <b v="0"/>
    <n v="1"/>
    <b v="0"/>
    <s v="theater/spaces"/>
    <n v="1"/>
    <n v="100"/>
    <x v="1"/>
    <s v="spaces"/>
  </r>
  <r>
    <x v="2"/>
    <s v="US"/>
    <s v="USD"/>
    <n v="1432437660"/>
    <d v="2015-05-24T03:21:00"/>
    <n v="1429845660"/>
    <x v="2945"/>
    <x v="0"/>
    <b v="0"/>
    <n v="0"/>
    <b v="0"/>
    <s v="theater/spaces"/>
    <n v="0"/>
    <e v="#DIV/0!"/>
    <x v="1"/>
    <s v="spaces"/>
  </r>
  <r>
    <x v="2"/>
    <s v="GB"/>
    <s v="GBP"/>
    <n v="1471265092"/>
    <d v="2016-08-15T12:44:52"/>
    <n v="1468673092"/>
    <x v="2946"/>
    <x v="2"/>
    <b v="0"/>
    <n v="2"/>
    <b v="0"/>
    <s v="theater/spaces"/>
    <n v="0.1"/>
    <n v="1"/>
    <x v="1"/>
    <s v="spaces"/>
  </r>
  <r>
    <x v="2"/>
    <s v="US"/>
    <s v="USD"/>
    <n v="1480007460"/>
    <d v="2016-11-24T17:11:00"/>
    <n v="1475760567"/>
    <x v="2947"/>
    <x v="2"/>
    <b v="0"/>
    <n v="13"/>
    <b v="0"/>
    <s v="theater/spaces"/>
    <n v="4.2880000000000003"/>
    <n v="82.461538461538467"/>
    <x v="1"/>
    <s v="spaces"/>
  </r>
  <r>
    <x v="2"/>
    <s v="US"/>
    <s v="USD"/>
    <n v="1433259293"/>
    <d v="2015-06-02T15:34:53"/>
    <n v="1428075293"/>
    <x v="2948"/>
    <x v="0"/>
    <b v="0"/>
    <n v="9"/>
    <b v="0"/>
    <s v="theater/spaces"/>
    <n v="4.8000000000000004E-3"/>
    <n v="2.6666666666666665"/>
    <x v="1"/>
    <s v="spaces"/>
  </r>
  <r>
    <x v="2"/>
    <s v="US"/>
    <s v="USD"/>
    <n v="1447965917"/>
    <d v="2015-11-19T20:45:17"/>
    <n v="1445370317"/>
    <x v="2949"/>
    <x v="0"/>
    <b v="0"/>
    <n v="2"/>
    <b v="0"/>
    <s v="theater/spaces"/>
    <n v="2.5"/>
    <n v="12.5"/>
    <x v="1"/>
    <s v="spaces"/>
  </r>
  <r>
    <x v="2"/>
    <s v="US"/>
    <s v="USD"/>
    <n v="1453538752"/>
    <d v="2016-01-23T08:45:52"/>
    <n v="1450946752"/>
    <x v="2950"/>
    <x v="0"/>
    <b v="0"/>
    <n v="0"/>
    <b v="0"/>
    <s v="theater/spaces"/>
    <n v="0"/>
    <e v="#DIV/0!"/>
    <x v="1"/>
    <s v="spaces"/>
  </r>
  <r>
    <x v="1"/>
    <s v="US"/>
    <s v="USD"/>
    <n v="1412536573"/>
    <d v="2014-10-05T19:16:13"/>
    <n v="1408648573"/>
    <x v="2951"/>
    <x v="3"/>
    <b v="0"/>
    <n v="58"/>
    <b v="0"/>
    <s v="theater/spaces"/>
    <n v="2.1919999999999997"/>
    <n v="18.896551724137932"/>
    <x v="1"/>
    <s v="spaces"/>
  </r>
  <r>
    <x v="1"/>
    <s v="US"/>
    <s v="USD"/>
    <n v="1476676800"/>
    <d v="2016-10-17T04:00:00"/>
    <n v="1473957239"/>
    <x v="2952"/>
    <x v="2"/>
    <b v="0"/>
    <n v="8"/>
    <b v="0"/>
    <s v="theater/spaces"/>
    <n v="8.0250000000000004"/>
    <n v="200.625"/>
    <x v="1"/>
    <s v="spaces"/>
  </r>
  <r>
    <x v="1"/>
    <s v="US"/>
    <s v="USD"/>
    <n v="1444330821"/>
    <d v="2015-10-08T19:00:21"/>
    <n v="1441738821"/>
    <x v="2953"/>
    <x v="0"/>
    <b v="0"/>
    <n v="3"/>
    <b v="0"/>
    <s v="theater/spaces"/>
    <n v="0.15125"/>
    <n v="201.66666666666666"/>
    <x v="1"/>
    <s v="spaces"/>
  </r>
  <r>
    <x v="1"/>
    <s v="US"/>
    <s v="USD"/>
    <n v="1489669203"/>
    <d v="2017-03-16T13:00:03"/>
    <n v="1487944803"/>
    <x v="2954"/>
    <x v="1"/>
    <b v="0"/>
    <n v="0"/>
    <b v="0"/>
    <s v="theater/spaces"/>
    <n v="0"/>
    <e v="#DIV/0!"/>
    <x v="1"/>
    <s v="spaces"/>
  </r>
  <r>
    <x v="1"/>
    <s v="US"/>
    <s v="USD"/>
    <n v="1434476849"/>
    <d v="2015-06-16T17:47:29"/>
    <n v="1431884849"/>
    <x v="2955"/>
    <x v="0"/>
    <b v="0"/>
    <n v="11"/>
    <b v="0"/>
    <s v="theater/spaces"/>
    <n v="59.583333333333336"/>
    <n v="65"/>
    <x v="1"/>
    <s v="spaces"/>
  </r>
  <r>
    <x v="1"/>
    <s v="US"/>
    <s v="USD"/>
    <n v="1462402850"/>
    <d v="2016-05-04T23:00:50"/>
    <n v="1459810850"/>
    <x v="2956"/>
    <x v="2"/>
    <b v="0"/>
    <n v="20"/>
    <b v="0"/>
    <s v="theater/spaces"/>
    <n v="16.734177215189874"/>
    <n v="66.099999999999994"/>
    <x v="1"/>
    <s v="spaces"/>
  </r>
  <r>
    <x v="1"/>
    <s v="US"/>
    <s v="USD"/>
    <n v="1427498172"/>
    <d v="2015-03-27T23:16:12"/>
    <n v="1422317772"/>
    <x v="2957"/>
    <x v="0"/>
    <b v="0"/>
    <n v="3"/>
    <b v="0"/>
    <s v="theater/spaces"/>
    <n v="1.8666666666666669"/>
    <n v="93.333333333333329"/>
    <x v="1"/>
    <s v="spaces"/>
  </r>
  <r>
    <x v="1"/>
    <s v="US"/>
    <s v="USD"/>
    <n v="1462729317"/>
    <d v="2016-05-08T17:41:57"/>
    <n v="1457548917"/>
    <x v="2958"/>
    <x v="2"/>
    <b v="0"/>
    <n v="0"/>
    <b v="0"/>
    <s v="theater/spaces"/>
    <n v="0"/>
    <e v="#DIV/0!"/>
    <x v="1"/>
    <s v="spaces"/>
  </r>
  <r>
    <x v="1"/>
    <s v="GB"/>
    <s v="GBP"/>
    <n v="1465258325"/>
    <d v="2016-06-07T00:12:05"/>
    <n v="1462666325"/>
    <x v="2959"/>
    <x v="2"/>
    <b v="0"/>
    <n v="0"/>
    <b v="0"/>
    <s v="theater/spaces"/>
    <n v="0"/>
    <e v="#DIV/0!"/>
    <x v="1"/>
    <s v="spaces"/>
  </r>
  <r>
    <x v="1"/>
    <s v="US"/>
    <s v="USD"/>
    <n v="1410459023"/>
    <d v="2014-09-11T18:10:23"/>
    <n v="1407867023"/>
    <x v="2960"/>
    <x v="3"/>
    <b v="0"/>
    <n v="0"/>
    <b v="0"/>
    <s v="theater/spaces"/>
    <n v="0"/>
    <e v="#DIV/0!"/>
    <x v="1"/>
    <s v="spaces"/>
  </r>
  <r>
    <x v="0"/>
    <s v="US"/>
    <s v="USD"/>
    <n v="1427342400"/>
    <d v="2015-03-26T04:00:00"/>
    <n v="1424927159"/>
    <x v="2961"/>
    <x v="0"/>
    <b v="0"/>
    <n v="108"/>
    <b v="1"/>
    <s v="theater/plays"/>
    <n v="109.62"/>
    <n v="50.75"/>
    <x v="1"/>
    <s v="plays"/>
  </r>
  <r>
    <x v="0"/>
    <s v="US"/>
    <s v="USD"/>
    <n v="1425193140"/>
    <d v="2015-03-01T06:59:00"/>
    <n v="1422769906"/>
    <x v="2962"/>
    <x v="0"/>
    <b v="0"/>
    <n v="20"/>
    <b v="1"/>
    <s v="theater/plays"/>
    <n v="121.8"/>
    <n v="60.9"/>
    <x v="1"/>
    <s v="plays"/>
  </r>
  <r>
    <x v="0"/>
    <s v="US"/>
    <s v="USD"/>
    <n v="1435835824"/>
    <d v="2015-07-02T11:17:04"/>
    <n v="1433243824"/>
    <x v="2963"/>
    <x v="0"/>
    <b v="0"/>
    <n v="98"/>
    <b v="1"/>
    <s v="theater/plays"/>
    <n v="106.85"/>
    <n v="109.03061224489795"/>
    <x v="1"/>
    <s v="plays"/>
  </r>
  <r>
    <x v="0"/>
    <s v="US"/>
    <s v="USD"/>
    <n v="1407360720"/>
    <d v="2014-08-06T21:32:00"/>
    <n v="1404769819"/>
    <x v="2964"/>
    <x v="3"/>
    <b v="0"/>
    <n v="196"/>
    <b v="1"/>
    <s v="theater/plays"/>
    <n v="100.71379999999999"/>
    <n v="25.692295918367346"/>
    <x v="1"/>
    <s v="plays"/>
  </r>
  <r>
    <x v="0"/>
    <s v="US"/>
    <s v="USD"/>
    <n v="1436290233"/>
    <d v="2015-07-07T17:30:33"/>
    <n v="1433698233"/>
    <x v="2965"/>
    <x v="0"/>
    <b v="0"/>
    <n v="39"/>
    <b v="1"/>
    <s v="theater/plays"/>
    <n v="109.00000000000001"/>
    <n v="41.92307692307692"/>
    <x v="1"/>
    <s v="plays"/>
  </r>
  <r>
    <x v="0"/>
    <s v="US"/>
    <s v="USD"/>
    <n v="1442425412"/>
    <d v="2015-09-16T17:43:32"/>
    <n v="1439833412"/>
    <x v="2966"/>
    <x v="0"/>
    <b v="0"/>
    <n v="128"/>
    <b v="1"/>
    <s v="theater/plays"/>
    <n v="113.63000000000001"/>
    <n v="88.7734375"/>
    <x v="1"/>
    <s v="plays"/>
  </r>
  <r>
    <x v="0"/>
    <s v="US"/>
    <s v="USD"/>
    <n v="1425872692"/>
    <d v="2015-03-09T03:44:52"/>
    <n v="1423284292"/>
    <x v="2967"/>
    <x v="0"/>
    <b v="0"/>
    <n v="71"/>
    <b v="1"/>
    <s v="theater/plays"/>
    <n v="113.92"/>
    <n v="80.225352112676063"/>
    <x v="1"/>
    <s v="plays"/>
  </r>
  <r>
    <x v="0"/>
    <s v="US"/>
    <s v="USD"/>
    <n v="1471406340"/>
    <d v="2016-08-17T03:59:00"/>
    <n v="1470227660"/>
    <x v="2968"/>
    <x v="2"/>
    <b v="0"/>
    <n v="47"/>
    <b v="1"/>
    <s v="theater/plays"/>
    <n v="106"/>
    <n v="78.936170212765958"/>
    <x v="1"/>
    <s v="plays"/>
  </r>
  <r>
    <x v="0"/>
    <s v="CA"/>
    <s v="CAD"/>
    <n v="1430693460"/>
    <d v="2015-05-03T22:51:00"/>
    <n v="1428087153"/>
    <x v="2969"/>
    <x v="0"/>
    <b v="0"/>
    <n v="17"/>
    <b v="1"/>
    <s v="theater/plays"/>
    <n v="162.5"/>
    <n v="95.588235294117652"/>
    <x v="1"/>
    <s v="plays"/>
  </r>
  <r>
    <x v="0"/>
    <s v="US"/>
    <s v="USD"/>
    <n v="1405699451"/>
    <d v="2014-07-18T16:04:11"/>
    <n v="1403107451"/>
    <x v="2970"/>
    <x v="3"/>
    <b v="0"/>
    <n v="91"/>
    <b v="1"/>
    <s v="theater/plays"/>
    <n v="106"/>
    <n v="69.890109890109883"/>
    <x v="1"/>
    <s v="plays"/>
  </r>
  <r>
    <x v="0"/>
    <s v="US"/>
    <s v="USD"/>
    <n v="1409500078"/>
    <d v="2014-08-31T15:47:58"/>
    <n v="1406908078"/>
    <x v="2971"/>
    <x v="3"/>
    <b v="0"/>
    <n v="43"/>
    <b v="1"/>
    <s v="theater/plays"/>
    <n v="100.15624999999999"/>
    <n v="74.534883720930239"/>
    <x v="1"/>
    <s v="plays"/>
  </r>
  <r>
    <x v="0"/>
    <s v="US"/>
    <s v="USD"/>
    <n v="1480899600"/>
    <d v="2016-12-05T01:00:00"/>
    <n v="1479609520"/>
    <x v="2972"/>
    <x v="2"/>
    <b v="0"/>
    <n v="17"/>
    <b v="1"/>
    <s v="theater/plays"/>
    <n v="105.35000000000001"/>
    <n v="123.94117647058823"/>
    <x v="1"/>
    <s v="plays"/>
  </r>
  <r>
    <x v="0"/>
    <s v="US"/>
    <s v="USD"/>
    <n v="1451620800"/>
    <d v="2016-01-01T04:00:00"/>
    <n v="1449171508"/>
    <x v="2973"/>
    <x v="0"/>
    <b v="0"/>
    <n v="33"/>
    <b v="1"/>
    <s v="theater/plays"/>
    <n v="174.8"/>
    <n v="264.84848484848487"/>
    <x v="1"/>
    <s v="plays"/>
  </r>
  <r>
    <x v="0"/>
    <s v="US"/>
    <s v="USD"/>
    <n v="1411695300"/>
    <d v="2014-09-26T01:35:00"/>
    <n v="1409275671"/>
    <x v="2974"/>
    <x v="3"/>
    <b v="0"/>
    <n v="87"/>
    <b v="1"/>
    <s v="theater/plays"/>
    <n v="102"/>
    <n v="58.620689655172413"/>
    <x v="1"/>
    <s v="plays"/>
  </r>
  <r>
    <x v="0"/>
    <s v="US"/>
    <s v="USD"/>
    <n v="1417057200"/>
    <d v="2014-11-27T03:00:00"/>
    <n v="1414599886"/>
    <x v="2975"/>
    <x v="3"/>
    <b v="0"/>
    <n v="113"/>
    <b v="1"/>
    <s v="theater/plays"/>
    <n v="100.125"/>
    <n v="70.884955752212392"/>
    <x v="1"/>
    <s v="plays"/>
  </r>
  <r>
    <x v="0"/>
    <s v="GB"/>
    <s v="GBP"/>
    <n v="1457870400"/>
    <d v="2016-03-13T12:00:00"/>
    <n v="1456421530"/>
    <x v="2976"/>
    <x v="2"/>
    <b v="0"/>
    <n v="14"/>
    <b v="1"/>
    <s v="theater/plays"/>
    <n v="171.42857142857142"/>
    <n v="8.5714285714285712"/>
    <x v="1"/>
    <s v="plays"/>
  </r>
  <r>
    <x v="0"/>
    <s v="US"/>
    <s v="USD"/>
    <n v="1427076840"/>
    <d v="2015-03-23T02:14:00"/>
    <n v="1421960934"/>
    <x v="2977"/>
    <x v="0"/>
    <b v="0"/>
    <n v="30"/>
    <b v="1"/>
    <s v="theater/plays"/>
    <n v="113.56666666666666"/>
    <n v="113.56666666666666"/>
    <x v="1"/>
    <s v="plays"/>
  </r>
  <r>
    <x v="0"/>
    <s v="US"/>
    <s v="USD"/>
    <n v="1413784740"/>
    <d v="2014-10-20T05:59:00"/>
    <n v="1412954547"/>
    <x v="2978"/>
    <x v="3"/>
    <b v="0"/>
    <n v="16"/>
    <b v="1"/>
    <s v="theater/plays"/>
    <n v="129.46666666666667"/>
    <n v="60.6875"/>
    <x v="1"/>
    <s v="plays"/>
  </r>
  <r>
    <x v="0"/>
    <s v="US"/>
    <s v="USD"/>
    <n v="1420524000"/>
    <d v="2015-01-06T06:00:00"/>
    <n v="1419104823"/>
    <x v="2979"/>
    <x v="3"/>
    <b v="0"/>
    <n v="46"/>
    <b v="1"/>
    <s v="theater/plays"/>
    <n v="101.4"/>
    <n v="110.21739130434783"/>
    <x v="1"/>
    <s v="plays"/>
  </r>
  <r>
    <x v="0"/>
    <s v="US"/>
    <s v="USD"/>
    <n v="1440381600"/>
    <d v="2015-08-24T02:00:00"/>
    <n v="1438639130"/>
    <x v="2980"/>
    <x v="0"/>
    <b v="0"/>
    <n v="24"/>
    <b v="1"/>
    <s v="theater/plays"/>
    <n v="109.16666666666666"/>
    <n v="136.45833333333334"/>
    <x v="1"/>
    <s v="plays"/>
  </r>
  <r>
    <x v="0"/>
    <s v="IE"/>
    <s v="EUR"/>
    <n v="1443014756"/>
    <d v="2015-09-23T13:25:56"/>
    <n v="1439126756"/>
    <x v="2981"/>
    <x v="0"/>
    <b v="1"/>
    <n v="97"/>
    <b v="1"/>
    <s v="theater/spaces"/>
    <n v="128.92500000000001"/>
    <n v="53.164948453608247"/>
    <x v="1"/>
    <s v="spaces"/>
  </r>
  <r>
    <x v="0"/>
    <s v="GB"/>
    <s v="GBP"/>
    <n v="1455208143"/>
    <d v="2016-02-11T16:29:03"/>
    <n v="1452616143"/>
    <x v="2982"/>
    <x v="2"/>
    <b v="1"/>
    <n v="59"/>
    <b v="1"/>
    <s v="theater/spaces"/>
    <n v="102.06"/>
    <n v="86.491525423728817"/>
    <x v="1"/>
    <s v="spaces"/>
  </r>
  <r>
    <x v="0"/>
    <s v="US"/>
    <s v="USD"/>
    <n v="1415722236"/>
    <d v="2014-11-11T16:10:36"/>
    <n v="1410534636"/>
    <x v="2983"/>
    <x v="3"/>
    <b v="1"/>
    <n v="1095"/>
    <b v="1"/>
    <s v="theater/spaces"/>
    <n v="146.53957758620692"/>
    <n v="155.23827397260274"/>
    <x v="1"/>
    <s v="spaces"/>
  </r>
  <r>
    <x v="0"/>
    <s v="US"/>
    <s v="USD"/>
    <n v="1472020881"/>
    <d v="2016-08-24T06:41:21"/>
    <n v="1469428881"/>
    <x v="2984"/>
    <x v="2"/>
    <b v="1"/>
    <n v="218"/>
    <b v="1"/>
    <s v="theater/spaces"/>
    <n v="100.352"/>
    <n v="115.08256880733946"/>
    <x v="1"/>
    <s v="spaces"/>
  </r>
  <r>
    <x v="0"/>
    <s v="NZ"/>
    <s v="NZD"/>
    <n v="1477886400"/>
    <d v="2016-10-31T04:00:00"/>
    <n v="1476228128"/>
    <x v="2985"/>
    <x v="2"/>
    <b v="0"/>
    <n v="111"/>
    <b v="1"/>
    <s v="theater/spaces"/>
    <n v="121.64999999999999"/>
    <n v="109.5945945945946"/>
    <x v="1"/>
    <s v="spaces"/>
  </r>
  <r>
    <x v="0"/>
    <s v="GB"/>
    <s v="GBP"/>
    <n v="1462100406"/>
    <d v="2016-05-01T11:00:06"/>
    <n v="1456920006"/>
    <x v="2986"/>
    <x v="2"/>
    <b v="0"/>
    <n v="56"/>
    <b v="1"/>
    <s v="theater/spaces"/>
    <n v="105.5"/>
    <n v="45.214285714285715"/>
    <x v="1"/>
    <s v="spaces"/>
  </r>
  <r>
    <x v="0"/>
    <s v="US"/>
    <s v="USD"/>
    <n v="1476316800"/>
    <d v="2016-10-13T00:00:00"/>
    <n v="1473837751"/>
    <x v="2987"/>
    <x v="2"/>
    <b v="0"/>
    <n v="265"/>
    <b v="1"/>
    <s v="theater/spaces"/>
    <n v="110.4008"/>
    <n v="104.15169811320754"/>
    <x v="1"/>
    <s v="spaces"/>
  </r>
  <r>
    <x v="0"/>
    <s v="GB"/>
    <s v="GBP"/>
    <n v="1466412081"/>
    <d v="2016-06-20T08:41:21"/>
    <n v="1463820081"/>
    <x v="2988"/>
    <x v="2"/>
    <b v="0"/>
    <n v="28"/>
    <b v="1"/>
    <s v="theater/spaces"/>
    <n v="100"/>
    <n v="35.714285714285715"/>
    <x v="1"/>
    <s v="spaces"/>
  </r>
  <r>
    <x v="0"/>
    <s v="US"/>
    <s v="USD"/>
    <n v="1450673940"/>
    <d v="2015-12-21T04:59:00"/>
    <n v="1448756962"/>
    <x v="2989"/>
    <x v="0"/>
    <b v="0"/>
    <n v="364"/>
    <b v="1"/>
    <s v="theater/spaces"/>
    <n v="176.535"/>
    <n v="96.997252747252745"/>
    <x v="1"/>
    <s v="spaces"/>
  </r>
  <r>
    <x v="0"/>
    <s v="US"/>
    <s v="USD"/>
    <n v="1452174420"/>
    <d v="2016-01-07T13:47:00"/>
    <n v="1449150420"/>
    <x v="2990"/>
    <x v="0"/>
    <b v="0"/>
    <n v="27"/>
    <b v="1"/>
    <s v="theater/spaces"/>
    <n v="100"/>
    <n v="370.37037037037038"/>
    <x v="1"/>
    <s v="spaces"/>
  </r>
  <r>
    <x v="0"/>
    <s v="US"/>
    <s v="USD"/>
    <n v="1485547530"/>
    <d v="2017-01-27T20:05:30"/>
    <n v="1483646730"/>
    <x v="2991"/>
    <x v="1"/>
    <b v="0"/>
    <n v="93"/>
    <b v="1"/>
    <s v="theater/spaces"/>
    <n v="103.29411764705883"/>
    <n v="94.408602150537632"/>
    <x v="1"/>
    <s v="spaces"/>
  </r>
  <r>
    <x v="0"/>
    <s v="US"/>
    <s v="USD"/>
    <n v="1476037510"/>
    <d v="2016-10-09T18:25:10"/>
    <n v="1473445510"/>
    <x v="2992"/>
    <x v="2"/>
    <b v="0"/>
    <n v="64"/>
    <b v="1"/>
    <s v="theater/spaces"/>
    <n v="104.5"/>
    <n v="48.984375"/>
    <x v="1"/>
    <s v="spaces"/>
  </r>
  <r>
    <x v="0"/>
    <s v="US"/>
    <s v="USD"/>
    <n v="1455998867"/>
    <d v="2016-02-20T20:07:47"/>
    <n v="1453406867"/>
    <x v="2993"/>
    <x v="2"/>
    <b v="0"/>
    <n v="22"/>
    <b v="1"/>
    <s v="theater/spaces"/>
    <n v="100.29999999999998"/>
    <n v="45.590909090909093"/>
    <x v="1"/>
    <s v="spaces"/>
  </r>
  <r>
    <x v="0"/>
    <s v="GB"/>
    <s v="GBP"/>
    <n v="1412335772"/>
    <d v="2014-10-03T11:29:32"/>
    <n v="1409743772"/>
    <x v="2994"/>
    <x v="3"/>
    <b v="0"/>
    <n v="59"/>
    <b v="1"/>
    <s v="theater/spaces"/>
    <n v="457.74666666666673"/>
    <n v="23.275254237288134"/>
    <x v="1"/>
    <s v="spaces"/>
  </r>
  <r>
    <x v="0"/>
    <s v="US"/>
    <s v="USD"/>
    <n v="1484841471"/>
    <d v="2017-01-19T15:57:51"/>
    <n v="1482249471"/>
    <x v="2995"/>
    <x v="2"/>
    <b v="0"/>
    <n v="249"/>
    <b v="1"/>
    <s v="theater/spaces"/>
    <n v="104.96000000000001"/>
    <n v="63.2289156626506"/>
    <x v="1"/>
    <s v="spaces"/>
  </r>
  <r>
    <x v="0"/>
    <s v="US"/>
    <s v="USD"/>
    <n v="1432677240"/>
    <d v="2015-05-26T21:54:00"/>
    <n v="1427493240"/>
    <x v="2996"/>
    <x v="0"/>
    <b v="0"/>
    <n v="392"/>
    <b v="1"/>
    <s v="theater/spaces"/>
    <n v="171.94285714285715"/>
    <n v="153.5204081632653"/>
    <x v="1"/>
    <s v="spaces"/>
  </r>
  <r>
    <x v="0"/>
    <s v="US"/>
    <s v="USD"/>
    <n v="1488171540"/>
    <d v="2017-02-27T04:59:00"/>
    <n v="1486661793"/>
    <x v="2997"/>
    <x v="1"/>
    <b v="0"/>
    <n v="115"/>
    <b v="1"/>
    <s v="theater/spaces"/>
    <n v="103.73000000000002"/>
    <n v="90.2"/>
    <x v="1"/>
    <s v="spaces"/>
  </r>
  <r>
    <x v="0"/>
    <s v="US"/>
    <s v="USD"/>
    <n v="1402892700"/>
    <d v="2014-06-16T04:25:00"/>
    <n v="1400474329"/>
    <x v="2998"/>
    <x v="3"/>
    <b v="0"/>
    <n v="433"/>
    <b v="1"/>
    <s v="theater/spaces"/>
    <n v="103.029"/>
    <n v="118.97113163972287"/>
    <x v="1"/>
    <s v="spaces"/>
  </r>
  <r>
    <x v="0"/>
    <s v="US"/>
    <s v="USD"/>
    <n v="1488333600"/>
    <d v="2017-03-01T02:00:00"/>
    <n v="1487094360"/>
    <x v="2999"/>
    <x v="1"/>
    <b v="0"/>
    <n v="20"/>
    <b v="1"/>
    <s v="theater/spaces"/>
    <n v="118.88888888888889"/>
    <n v="80.25"/>
    <x v="1"/>
    <s v="spaces"/>
  </r>
  <r>
    <x v="0"/>
    <s v="US"/>
    <s v="USD"/>
    <n v="1485885600"/>
    <d v="2017-01-31T18:00:00"/>
    <n v="1484682670"/>
    <x v="3000"/>
    <x v="1"/>
    <b v="0"/>
    <n v="8"/>
    <b v="1"/>
    <s v="theater/spaces"/>
    <n v="100"/>
    <n v="62.5"/>
    <x v="1"/>
    <s v="spaces"/>
  </r>
  <r>
    <x v="0"/>
    <s v="US"/>
    <s v="USD"/>
    <n v="1468445382"/>
    <d v="2016-07-13T21:29:42"/>
    <n v="1465853382"/>
    <x v="3001"/>
    <x v="2"/>
    <b v="0"/>
    <n v="175"/>
    <b v="1"/>
    <s v="theater/spaces"/>
    <n v="318.69988910451895"/>
    <n v="131.37719999999999"/>
    <x v="1"/>
    <s v="spaces"/>
  </r>
  <r>
    <x v="0"/>
    <s v="US"/>
    <s v="USD"/>
    <n v="1356552252"/>
    <d v="2012-12-26T20:04:12"/>
    <n v="1353960252"/>
    <x v="3002"/>
    <x v="5"/>
    <b v="0"/>
    <n v="104"/>
    <b v="1"/>
    <s v="theater/spaces"/>
    <n v="108.50614285714286"/>
    <n v="73.032980769230775"/>
    <x v="1"/>
    <s v="spaces"/>
  </r>
  <r>
    <x v="0"/>
    <s v="US"/>
    <s v="USD"/>
    <n v="1456811940"/>
    <d v="2016-03-01T05:59:00"/>
    <n v="1454098976"/>
    <x v="3003"/>
    <x v="2"/>
    <b v="0"/>
    <n v="17"/>
    <b v="1"/>
    <s v="theater/spaces"/>
    <n v="101.16666666666667"/>
    <n v="178.52941176470588"/>
    <x v="1"/>
    <s v="spaces"/>
  </r>
  <r>
    <x v="0"/>
    <s v="US"/>
    <s v="USD"/>
    <n v="1416089324"/>
    <d v="2014-11-15T22:08:44"/>
    <n v="1413493724"/>
    <x v="3004"/>
    <x v="3"/>
    <b v="0"/>
    <n v="277"/>
    <b v="1"/>
    <s v="theater/spaces"/>
    <n v="112.815"/>
    <n v="162.90974729241879"/>
    <x v="1"/>
    <s v="spaces"/>
  </r>
  <r>
    <x v="0"/>
    <s v="US"/>
    <s v="USD"/>
    <n v="1412611905"/>
    <d v="2014-10-06T16:11:45"/>
    <n v="1410019905"/>
    <x v="3005"/>
    <x v="3"/>
    <b v="0"/>
    <n v="118"/>
    <b v="1"/>
    <s v="theater/spaces"/>
    <n v="120.49622641509434"/>
    <n v="108.24237288135593"/>
    <x v="1"/>
    <s v="spaces"/>
  </r>
  <r>
    <x v="0"/>
    <s v="CA"/>
    <s v="CAD"/>
    <n v="1418580591"/>
    <d v="2014-12-14T18:09:51"/>
    <n v="1415988591"/>
    <x v="3006"/>
    <x v="3"/>
    <b v="0"/>
    <n v="97"/>
    <b v="1"/>
    <s v="theater/spaces"/>
    <n v="107.74999999999999"/>
    <n v="88.865979381443296"/>
    <x v="1"/>
    <s v="spaces"/>
  </r>
  <r>
    <x v="0"/>
    <s v="US"/>
    <s v="USD"/>
    <n v="1429938683"/>
    <d v="2015-04-25T05:11:23"/>
    <n v="1428124283"/>
    <x v="3007"/>
    <x v="0"/>
    <b v="0"/>
    <n v="20"/>
    <b v="1"/>
    <s v="theater/spaces"/>
    <n v="180"/>
    <n v="54"/>
    <x v="1"/>
    <s v="spaces"/>
  </r>
  <r>
    <x v="0"/>
    <s v="US"/>
    <s v="USD"/>
    <n v="1453352719"/>
    <d v="2016-01-21T05:05:19"/>
    <n v="1450760719"/>
    <x v="3008"/>
    <x v="0"/>
    <b v="0"/>
    <n v="26"/>
    <b v="1"/>
    <s v="theater/spaces"/>
    <n v="101.16666666666667"/>
    <n v="116.73076923076923"/>
    <x v="1"/>
    <s v="spaces"/>
  </r>
  <r>
    <x v="0"/>
    <s v="US"/>
    <s v="USD"/>
    <n v="1417012840"/>
    <d v="2014-11-26T14:40:40"/>
    <n v="1414417240"/>
    <x v="3009"/>
    <x v="3"/>
    <b v="0"/>
    <n v="128"/>
    <b v="1"/>
    <s v="theater/spaces"/>
    <n v="119.756"/>
    <n v="233.8984375"/>
    <x v="1"/>
    <s v="spaces"/>
  </r>
  <r>
    <x v="0"/>
    <s v="US"/>
    <s v="USD"/>
    <n v="1424548719"/>
    <d v="2015-02-21T19:58:39"/>
    <n v="1419364719"/>
    <x v="3010"/>
    <x v="3"/>
    <b v="0"/>
    <n v="15"/>
    <b v="1"/>
    <s v="theater/spaces"/>
    <n v="158"/>
    <n v="158"/>
    <x v="1"/>
    <s v="spaces"/>
  </r>
  <r>
    <x v="0"/>
    <s v="ES"/>
    <s v="EUR"/>
    <n v="1450911540"/>
    <d v="2015-12-23T22:59:00"/>
    <n v="1448536516"/>
    <x v="3011"/>
    <x v="0"/>
    <b v="0"/>
    <n v="25"/>
    <b v="1"/>
    <s v="theater/spaces"/>
    <n v="123.66666666666666"/>
    <n v="14.84"/>
    <x v="1"/>
    <s v="spaces"/>
  </r>
  <r>
    <x v="0"/>
    <s v="US"/>
    <s v="USD"/>
    <n v="1423587130"/>
    <d v="2015-02-10T16:52:10"/>
    <n v="1421772730"/>
    <x v="3012"/>
    <x v="0"/>
    <b v="0"/>
    <n v="55"/>
    <b v="1"/>
    <s v="theater/spaces"/>
    <n v="117.12499999999999"/>
    <n v="85.181818181818187"/>
    <x v="1"/>
    <s v="spaces"/>
  </r>
  <r>
    <x v="0"/>
    <s v="US"/>
    <s v="USD"/>
    <n v="1434917049"/>
    <d v="2015-06-21T20:04:09"/>
    <n v="1432325049"/>
    <x v="3013"/>
    <x v="0"/>
    <b v="0"/>
    <n v="107"/>
    <b v="1"/>
    <s v="theater/spaces"/>
    <n v="156.96"/>
    <n v="146.69158878504672"/>
    <x v="1"/>
    <s v="spaces"/>
  </r>
  <r>
    <x v="0"/>
    <s v="US"/>
    <s v="USD"/>
    <n v="1415163600"/>
    <d v="2014-11-05T05:00:00"/>
    <n v="1412737080"/>
    <x v="3014"/>
    <x v="3"/>
    <b v="0"/>
    <n v="557"/>
    <b v="1"/>
    <s v="theater/spaces"/>
    <n v="113.104"/>
    <n v="50.764811490125673"/>
    <x v="1"/>
    <s v="spaces"/>
  </r>
  <r>
    <x v="0"/>
    <s v="US"/>
    <s v="USD"/>
    <n v="1402459200"/>
    <d v="2014-06-11T04:00:00"/>
    <n v="1401125238"/>
    <x v="3015"/>
    <x v="3"/>
    <b v="0"/>
    <n v="40"/>
    <b v="1"/>
    <s v="theater/spaces"/>
    <n v="103.17647058823529"/>
    <n v="87.7"/>
    <x v="1"/>
    <s v="spaces"/>
  </r>
  <r>
    <x v="0"/>
    <s v="US"/>
    <s v="USD"/>
    <n v="1405688952"/>
    <d v="2014-07-18T13:09:12"/>
    <n v="1400504952"/>
    <x v="3016"/>
    <x v="3"/>
    <b v="0"/>
    <n v="36"/>
    <b v="1"/>
    <s v="theater/spaces"/>
    <n v="102.61176470588236"/>
    <n v="242.27777777777777"/>
    <x v="1"/>
    <s v="spaces"/>
  </r>
  <r>
    <x v="0"/>
    <s v="US"/>
    <s v="USD"/>
    <n v="1408566243"/>
    <d v="2014-08-20T20:24:03"/>
    <n v="1405974243"/>
    <x v="3017"/>
    <x v="3"/>
    <b v="0"/>
    <n v="159"/>
    <b v="1"/>
    <s v="theater/spaces"/>
    <n v="105.84090909090908"/>
    <n v="146.44654088050314"/>
    <x v="1"/>
    <s v="spaces"/>
  </r>
  <r>
    <x v="0"/>
    <s v="FR"/>
    <s v="EUR"/>
    <n v="1437429600"/>
    <d v="2015-07-20T22:00:00"/>
    <n v="1433747376"/>
    <x v="3018"/>
    <x v="0"/>
    <b v="0"/>
    <n v="41"/>
    <b v="1"/>
    <s v="theater/spaces"/>
    <n v="100.71428571428571"/>
    <n v="103.17073170731707"/>
    <x v="1"/>
    <s v="spaces"/>
  </r>
  <r>
    <x v="0"/>
    <s v="US"/>
    <s v="USD"/>
    <n v="1401159600"/>
    <d v="2014-05-27T03:00:00"/>
    <n v="1398801620"/>
    <x v="3019"/>
    <x v="3"/>
    <b v="0"/>
    <n v="226"/>
    <b v="1"/>
    <s v="theater/spaces"/>
    <n v="121.23333333333332"/>
    <n v="80.464601769911511"/>
    <x v="1"/>
    <s v="spaces"/>
  </r>
  <r>
    <x v="0"/>
    <s v="US"/>
    <s v="USD"/>
    <n v="1439583533"/>
    <d v="2015-08-14T20:18:53"/>
    <n v="1434399533"/>
    <x v="3020"/>
    <x v="0"/>
    <b v="0"/>
    <n v="30"/>
    <b v="1"/>
    <s v="theater/spaces"/>
    <n v="100.57142857142858"/>
    <n v="234.66666666666666"/>
    <x v="1"/>
    <s v="spaces"/>
  </r>
  <r>
    <x v="0"/>
    <s v="US"/>
    <s v="USD"/>
    <n v="1479794340"/>
    <d v="2016-11-22T05:59:00"/>
    <n v="1476715869"/>
    <x v="3021"/>
    <x v="2"/>
    <b v="0"/>
    <n v="103"/>
    <b v="1"/>
    <s v="theater/spaces"/>
    <n v="116.02222222222223"/>
    <n v="50.689320388349515"/>
    <x v="1"/>
    <s v="spaces"/>
  </r>
  <r>
    <x v="0"/>
    <s v="US"/>
    <s v="USD"/>
    <n v="1472338409"/>
    <d v="2016-08-27T22:53:29"/>
    <n v="1468450409"/>
    <x v="3022"/>
    <x v="2"/>
    <b v="0"/>
    <n v="62"/>
    <b v="1"/>
    <s v="theater/spaces"/>
    <n v="100.88"/>
    <n v="162.70967741935485"/>
    <x v="1"/>
    <s v="spaces"/>
  </r>
  <r>
    <x v="0"/>
    <s v="GB"/>
    <s v="GBP"/>
    <n v="1434039186"/>
    <d v="2015-06-11T16:13:06"/>
    <n v="1430151186"/>
    <x v="3023"/>
    <x v="0"/>
    <b v="0"/>
    <n v="6"/>
    <b v="1"/>
    <s v="theater/spaces"/>
    <n v="103"/>
    <n v="120.16666666666667"/>
    <x v="1"/>
    <s v="spaces"/>
  </r>
  <r>
    <x v="0"/>
    <s v="US"/>
    <s v="USD"/>
    <n v="1349567475"/>
    <d v="2012-10-06T23:51:15"/>
    <n v="1346975475"/>
    <x v="3024"/>
    <x v="5"/>
    <b v="0"/>
    <n v="182"/>
    <b v="1"/>
    <s v="theater/spaces"/>
    <n v="246.42"/>
    <n v="67.697802197802204"/>
    <x v="1"/>
    <s v="spaces"/>
  </r>
  <r>
    <x v="0"/>
    <s v="GB"/>
    <s v="GBP"/>
    <n v="1401465600"/>
    <d v="2014-05-30T16:00:00"/>
    <n v="1399032813"/>
    <x v="3025"/>
    <x v="3"/>
    <b v="0"/>
    <n v="145"/>
    <b v="1"/>
    <s v="theater/spaces"/>
    <n v="302.2"/>
    <n v="52.103448275862071"/>
    <x v="1"/>
    <s v="spaces"/>
  </r>
  <r>
    <x v="0"/>
    <s v="GB"/>
    <s v="GBP"/>
    <n v="1488538892"/>
    <d v="2017-03-03T11:01:32"/>
    <n v="1487329292"/>
    <x v="3026"/>
    <x v="1"/>
    <b v="0"/>
    <n v="25"/>
    <b v="1"/>
    <s v="theater/spaces"/>
    <n v="143.33333333333334"/>
    <n v="51.6"/>
    <x v="1"/>
    <s v="spaces"/>
  </r>
  <r>
    <x v="0"/>
    <s v="US"/>
    <s v="USD"/>
    <n v="1426866851"/>
    <d v="2015-03-20T15:54:11"/>
    <n v="1424278451"/>
    <x v="3027"/>
    <x v="0"/>
    <b v="0"/>
    <n v="320"/>
    <b v="1"/>
    <s v="theater/spaces"/>
    <n v="131.44"/>
    <n v="164.3"/>
    <x v="1"/>
    <s v="spaces"/>
  </r>
  <r>
    <x v="0"/>
    <s v="US"/>
    <s v="USD"/>
    <n v="1471242025"/>
    <d v="2016-08-15T06:20:25"/>
    <n v="1468650025"/>
    <x v="3028"/>
    <x v="2"/>
    <b v="0"/>
    <n v="99"/>
    <b v="1"/>
    <s v="theater/spaces"/>
    <n v="168.01999999999998"/>
    <n v="84.858585858585855"/>
    <x v="1"/>
    <s v="spaces"/>
  </r>
  <r>
    <x v="0"/>
    <s v="US"/>
    <s v="USD"/>
    <n v="1416285300"/>
    <d v="2014-11-18T04:35:00"/>
    <n v="1413824447"/>
    <x v="3029"/>
    <x v="3"/>
    <b v="0"/>
    <n v="348"/>
    <b v="1"/>
    <s v="theater/spaces"/>
    <n v="109.67666666666666"/>
    <n v="94.548850574712645"/>
    <x v="1"/>
    <s v="spaces"/>
  </r>
  <r>
    <x v="0"/>
    <s v="US"/>
    <s v="USD"/>
    <n v="1442426171"/>
    <d v="2015-09-16T17:56:11"/>
    <n v="1439834171"/>
    <x v="3030"/>
    <x v="0"/>
    <b v="0"/>
    <n v="41"/>
    <b v="1"/>
    <s v="theater/spaces"/>
    <n v="106.6857142857143"/>
    <n v="45.536585365853661"/>
    <x v="1"/>
    <s v="spaces"/>
  </r>
  <r>
    <x v="0"/>
    <s v="US"/>
    <s v="USD"/>
    <n v="1476479447"/>
    <d v="2016-10-14T21:10:47"/>
    <n v="1471295447"/>
    <x v="3031"/>
    <x v="2"/>
    <b v="0"/>
    <n v="29"/>
    <b v="1"/>
    <s v="theater/spaces"/>
    <n v="100"/>
    <n v="51.724137931034484"/>
    <x v="1"/>
    <s v="spaces"/>
  </r>
  <r>
    <x v="0"/>
    <s v="US"/>
    <s v="USD"/>
    <n v="1441933459"/>
    <d v="2015-09-11T01:04:19"/>
    <n v="1439341459"/>
    <x v="3032"/>
    <x v="0"/>
    <b v="0"/>
    <n v="25"/>
    <b v="1"/>
    <s v="theater/spaces"/>
    <n v="127.2"/>
    <n v="50.88"/>
    <x v="1"/>
    <s v="spaces"/>
  </r>
  <r>
    <x v="0"/>
    <s v="US"/>
    <s v="USD"/>
    <n v="1471487925"/>
    <d v="2016-08-18T02:38:45"/>
    <n v="1468895925"/>
    <x v="3033"/>
    <x v="2"/>
    <b v="0"/>
    <n v="23"/>
    <b v="1"/>
    <s v="theater/spaces"/>
    <n v="146.53333333333333"/>
    <n v="191.13043478260869"/>
    <x v="1"/>
    <s v="spaces"/>
  </r>
  <r>
    <x v="0"/>
    <s v="US"/>
    <s v="USD"/>
    <n v="1477972740"/>
    <d v="2016-11-01T03:59:00"/>
    <n v="1475326255"/>
    <x v="3034"/>
    <x v="2"/>
    <b v="0"/>
    <n v="1260"/>
    <b v="1"/>
    <s v="theater/spaces"/>
    <n v="112.53599999999999"/>
    <n v="89.314285714285717"/>
    <x v="1"/>
    <s v="spaces"/>
  </r>
  <r>
    <x v="0"/>
    <s v="US"/>
    <s v="USD"/>
    <n v="1367674009"/>
    <d v="2013-05-04T13:26:49"/>
    <n v="1365082009"/>
    <x v="3035"/>
    <x v="4"/>
    <b v="0"/>
    <n v="307"/>
    <b v="1"/>
    <s v="theater/spaces"/>
    <n v="108.78684000000001"/>
    <n v="88.588631921824103"/>
    <x v="1"/>
    <s v="spaces"/>
  </r>
  <r>
    <x v="0"/>
    <s v="US"/>
    <s v="USD"/>
    <n v="1376654340"/>
    <d v="2013-08-16T11:59:00"/>
    <n v="1373568644"/>
    <x v="3036"/>
    <x v="4"/>
    <b v="0"/>
    <n v="329"/>
    <b v="1"/>
    <s v="theater/spaces"/>
    <n v="126.732"/>
    <n v="96.300911854103347"/>
    <x v="1"/>
    <s v="spaces"/>
  </r>
  <r>
    <x v="0"/>
    <s v="US"/>
    <s v="USD"/>
    <n v="1285995540"/>
    <d v="2010-10-02T04:59:00"/>
    <n v="1279574773"/>
    <x v="3037"/>
    <x v="7"/>
    <b v="0"/>
    <n v="32"/>
    <b v="1"/>
    <s v="theater/spaces"/>
    <n v="213.20000000000002"/>
    <n v="33.3125"/>
    <x v="1"/>
    <s v="spaces"/>
  </r>
  <r>
    <x v="0"/>
    <s v="US"/>
    <s v="USD"/>
    <n v="1457071397"/>
    <d v="2016-03-04T06:03:17"/>
    <n v="1451887397"/>
    <x v="3038"/>
    <x v="2"/>
    <b v="0"/>
    <n v="27"/>
    <b v="1"/>
    <s v="theater/spaces"/>
    <n v="100.49999999999999"/>
    <n v="37.222222222222221"/>
    <x v="1"/>
    <s v="spaces"/>
  </r>
  <r>
    <x v="0"/>
    <s v="US"/>
    <s v="USD"/>
    <n v="1388303940"/>
    <d v="2013-12-29T07:59:00"/>
    <n v="1386011038"/>
    <x v="3039"/>
    <x v="4"/>
    <b v="0"/>
    <n v="236"/>
    <b v="1"/>
    <s v="theater/spaces"/>
    <n v="108.71389999999998"/>
    <n v="92.130423728813554"/>
    <x v="1"/>
    <s v="spaces"/>
  </r>
  <r>
    <x v="0"/>
    <s v="US"/>
    <s v="USD"/>
    <n v="1435359600"/>
    <d v="2015-06-26T23:00:00"/>
    <n v="1434999621"/>
    <x v="3040"/>
    <x v="0"/>
    <b v="0"/>
    <n v="42"/>
    <b v="1"/>
    <s v="theater/spaces"/>
    <n v="107.5"/>
    <n v="76.785714285714292"/>
    <x v="1"/>
    <s v="spaces"/>
  </r>
  <r>
    <x v="0"/>
    <s v="US"/>
    <s v="USD"/>
    <n v="1453323048"/>
    <d v="2016-01-20T20:50:48"/>
    <n v="1450731048"/>
    <x v="3041"/>
    <x v="0"/>
    <b v="0"/>
    <n v="95"/>
    <b v="1"/>
    <s v="theater/spaces"/>
    <n v="110.48192771084338"/>
    <n v="96.526315789473685"/>
    <x v="1"/>
    <s v="spaces"/>
  </r>
  <r>
    <x v="0"/>
    <s v="GB"/>
    <s v="GBP"/>
    <n v="1444149047"/>
    <d v="2015-10-06T16:30:47"/>
    <n v="1441557047"/>
    <x v="3042"/>
    <x v="0"/>
    <b v="0"/>
    <n v="37"/>
    <b v="1"/>
    <s v="theater/spaces"/>
    <n v="128"/>
    <n v="51.891891891891895"/>
    <x v="1"/>
    <s v="spaces"/>
  </r>
  <r>
    <x v="0"/>
    <s v="CA"/>
    <s v="CAD"/>
    <n v="1429152600"/>
    <d v="2015-04-16T02:50:00"/>
    <n v="1426815699"/>
    <x v="3043"/>
    <x v="0"/>
    <b v="0"/>
    <n v="128"/>
    <b v="1"/>
    <s v="theater/spaces"/>
    <n v="110.00666666666667"/>
    <n v="128.9140625"/>
    <x v="1"/>
    <s v="spaces"/>
  </r>
  <r>
    <x v="0"/>
    <s v="US"/>
    <s v="USD"/>
    <n v="1454433998"/>
    <d v="2016-02-02T17:26:38"/>
    <n v="1453137998"/>
    <x v="3044"/>
    <x v="2"/>
    <b v="0"/>
    <n v="156"/>
    <b v="1"/>
    <s v="theater/spaces"/>
    <n v="109.34166666666667"/>
    <n v="84.108974358974365"/>
    <x v="1"/>
    <s v="spaces"/>
  </r>
  <r>
    <x v="0"/>
    <s v="US"/>
    <s v="USD"/>
    <n v="1408679055"/>
    <d v="2014-08-22T03:44:15"/>
    <n v="1406087055"/>
    <x v="3045"/>
    <x v="3"/>
    <b v="0"/>
    <n v="64"/>
    <b v="1"/>
    <s v="theater/spaces"/>
    <n v="132.70650000000001"/>
    <n v="82.941562500000003"/>
    <x v="1"/>
    <s v="spaces"/>
  </r>
  <r>
    <x v="0"/>
    <s v="US"/>
    <s v="USD"/>
    <n v="1410324720"/>
    <d v="2014-09-10T04:52:00"/>
    <n v="1407784586"/>
    <x v="3046"/>
    <x v="3"/>
    <b v="0"/>
    <n v="58"/>
    <b v="1"/>
    <s v="theater/spaces"/>
    <n v="190.84810126582278"/>
    <n v="259.94827586206895"/>
    <x v="1"/>
    <s v="spaces"/>
  </r>
  <r>
    <x v="0"/>
    <s v="US"/>
    <s v="USD"/>
    <n v="1461762960"/>
    <d v="2016-04-27T13:16:00"/>
    <n v="1457999054"/>
    <x v="3047"/>
    <x v="2"/>
    <b v="0"/>
    <n v="20"/>
    <b v="1"/>
    <s v="theater/spaces"/>
    <n v="149"/>
    <n v="37.25"/>
    <x v="1"/>
    <s v="spaces"/>
  </r>
  <r>
    <x v="0"/>
    <s v="US"/>
    <s v="USD"/>
    <n v="1420060920"/>
    <d v="2014-12-31T21:22:00"/>
    <n v="1417556262"/>
    <x v="3048"/>
    <x v="3"/>
    <b v="0"/>
    <n v="47"/>
    <b v="1"/>
    <s v="theater/spaces"/>
    <n v="166.4"/>
    <n v="177.02127659574469"/>
    <x v="1"/>
    <s v="spaces"/>
  </r>
  <r>
    <x v="0"/>
    <s v="US"/>
    <s v="USD"/>
    <n v="1434241255"/>
    <d v="2015-06-14T00:20:55"/>
    <n v="1431649255"/>
    <x v="3049"/>
    <x v="0"/>
    <b v="0"/>
    <n v="54"/>
    <b v="1"/>
    <s v="theater/spaces"/>
    <n v="106.66666666666667"/>
    <n v="74.074074074074076"/>
    <x v="1"/>
    <s v="spaces"/>
  </r>
  <r>
    <x v="0"/>
    <s v="US"/>
    <s v="USD"/>
    <n v="1462420960"/>
    <d v="2016-05-05T04:02:40"/>
    <n v="1459828960"/>
    <x v="3050"/>
    <x v="2"/>
    <b v="0"/>
    <n v="9"/>
    <b v="1"/>
    <s v="theater/spaces"/>
    <n v="106"/>
    <n v="70.666666666666671"/>
    <x v="1"/>
    <s v="spaces"/>
  </r>
  <r>
    <x v="2"/>
    <s v="GB"/>
    <s v="GBP"/>
    <n v="1486547945"/>
    <d v="2017-02-08T09:59:05"/>
    <n v="1483955945"/>
    <x v="3051"/>
    <x v="1"/>
    <b v="1"/>
    <n v="35"/>
    <b v="0"/>
    <s v="theater/spaces"/>
    <n v="23.62857142857143"/>
    <n v="23.62857142857143"/>
    <x v="1"/>
    <s v="spaces"/>
  </r>
  <r>
    <x v="2"/>
    <s v="US"/>
    <s v="USD"/>
    <n v="1432828740"/>
    <d v="2015-05-28T15:59:00"/>
    <n v="1430237094"/>
    <x v="3052"/>
    <x v="0"/>
    <b v="0"/>
    <n v="2"/>
    <b v="0"/>
    <s v="theater/spaces"/>
    <n v="0.15"/>
    <n v="37.5"/>
    <x v="1"/>
    <s v="spaces"/>
  </r>
  <r>
    <x v="2"/>
    <s v="US"/>
    <s v="USD"/>
    <n v="1412222340"/>
    <d v="2014-10-02T03:59:00"/>
    <n v="1407781013"/>
    <x v="3053"/>
    <x v="3"/>
    <b v="0"/>
    <n v="3"/>
    <b v="0"/>
    <s v="theater/spaces"/>
    <n v="0.4"/>
    <n v="13.333333333333334"/>
    <x v="1"/>
    <s v="spaces"/>
  </r>
  <r>
    <x v="2"/>
    <s v="US"/>
    <s v="USD"/>
    <n v="1425258240"/>
    <d v="2015-03-02T01:04:00"/>
    <n v="1422043154"/>
    <x v="3054"/>
    <x v="0"/>
    <b v="0"/>
    <n v="0"/>
    <b v="0"/>
    <s v="theater/spaces"/>
    <n v="0"/>
    <e v="#DIV/0!"/>
    <x v="1"/>
    <s v="spaces"/>
  </r>
  <r>
    <x v="2"/>
    <s v="US"/>
    <s v="USD"/>
    <n v="1420844390"/>
    <d v="2015-01-09T22:59:50"/>
    <n v="1415660390"/>
    <x v="3055"/>
    <x v="3"/>
    <b v="0"/>
    <n v="1"/>
    <b v="0"/>
    <s v="theater/spaces"/>
    <n v="5.0000000000000001E-3"/>
    <n v="1"/>
    <x v="1"/>
    <s v="spaces"/>
  </r>
  <r>
    <x v="2"/>
    <s v="US"/>
    <s v="USD"/>
    <n v="1412003784"/>
    <d v="2014-09-29T15:16:24"/>
    <n v="1406819784"/>
    <x v="3056"/>
    <x v="3"/>
    <b v="0"/>
    <n v="0"/>
    <b v="0"/>
    <s v="theater/spaces"/>
    <n v="0"/>
    <e v="#DIV/0!"/>
    <x v="1"/>
    <s v="spaces"/>
  </r>
  <r>
    <x v="2"/>
    <s v="GB"/>
    <s v="GBP"/>
    <n v="1459694211"/>
    <d v="2016-04-03T14:36:51"/>
    <n v="1457105811"/>
    <x v="3057"/>
    <x v="2"/>
    <b v="0"/>
    <n v="0"/>
    <b v="0"/>
    <s v="theater/spaces"/>
    <n v="0"/>
    <e v="#DIV/0!"/>
    <x v="1"/>
    <s v="spaces"/>
  </r>
  <r>
    <x v="2"/>
    <s v="IT"/>
    <s v="EUR"/>
    <n v="1463734740"/>
    <d v="2016-05-20T08:59:00"/>
    <n v="1459414740"/>
    <x v="3058"/>
    <x v="2"/>
    <b v="0"/>
    <n v="3"/>
    <b v="0"/>
    <s v="theater/spaces"/>
    <n v="1.6666666666666666E-2"/>
    <n v="1"/>
    <x v="1"/>
    <s v="spaces"/>
  </r>
  <r>
    <x v="2"/>
    <s v="US"/>
    <s v="USD"/>
    <n v="1407536846"/>
    <d v="2014-08-08T22:27:26"/>
    <n v="1404944846"/>
    <x v="3059"/>
    <x v="3"/>
    <b v="0"/>
    <n v="11"/>
    <b v="0"/>
    <s v="theater/spaces"/>
    <n v="3.0066666666666664"/>
    <n v="41"/>
    <x v="1"/>
    <s v="spaces"/>
  </r>
  <r>
    <x v="2"/>
    <s v="US"/>
    <s v="USD"/>
    <n v="1443422134"/>
    <d v="2015-09-28T06:35:34"/>
    <n v="1440830134"/>
    <x v="3060"/>
    <x v="0"/>
    <b v="0"/>
    <n v="6"/>
    <b v="0"/>
    <s v="theater/spaces"/>
    <n v="0.15227272727272728"/>
    <n v="55.833333333333336"/>
    <x v="1"/>
    <s v="spaces"/>
  </r>
  <r>
    <x v="2"/>
    <s v="US"/>
    <s v="USD"/>
    <n v="1407955748"/>
    <d v="2014-08-13T18:49:08"/>
    <n v="1405363748"/>
    <x v="3061"/>
    <x v="3"/>
    <b v="0"/>
    <n v="0"/>
    <b v="0"/>
    <s v="theater/spaces"/>
    <n v="0"/>
    <e v="#DIV/0!"/>
    <x v="1"/>
    <s v="spaces"/>
  </r>
  <r>
    <x v="2"/>
    <s v="US"/>
    <s v="USD"/>
    <n v="1443636000"/>
    <d v="2015-09-30T18:00:00"/>
    <n v="1441111892"/>
    <x v="3062"/>
    <x v="0"/>
    <b v="0"/>
    <n v="67"/>
    <b v="0"/>
    <s v="theater/spaces"/>
    <n v="66.84"/>
    <n v="99.761194029850742"/>
    <x v="1"/>
    <s v="spaces"/>
  </r>
  <r>
    <x v="2"/>
    <s v="US"/>
    <s v="USD"/>
    <n v="1477174138"/>
    <d v="2016-10-22T22:08:58"/>
    <n v="1474150138"/>
    <x v="3063"/>
    <x v="2"/>
    <b v="0"/>
    <n v="23"/>
    <b v="0"/>
    <s v="theater/spaces"/>
    <n v="19.566666666666666"/>
    <n v="25.521739130434781"/>
    <x v="1"/>
    <s v="spaces"/>
  </r>
  <r>
    <x v="2"/>
    <s v="US"/>
    <s v="USD"/>
    <n v="1448175540"/>
    <d v="2015-11-22T06:59:00"/>
    <n v="1445483246"/>
    <x v="3064"/>
    <x v="0"/>
    <b v="0"/>
    <n v="72"/>
    <b v="0"/>
    <s v="theater/spaces"/>
    <n v="11.294666666666666"/>
    <n v="117.65277777777777"/>
    <x v="1"/>
    <s v="spaces"/>
  </r>
  <r>
    <x v="2"/>
    <s v="US"/>
    <s v="USD"/>
    <n v="1406683172"/>
    <d v="2014-07-30T01:19:32"/>
    <n v="1404523172"/>
    <x v="3065"/>
    <x v="3"/>
    <b v="0"/>
    <n v="2"/>
    <b v="0"/>
    <s v="theater/spaces"/>
    <n v="0.04"/>
    <n v="5"/>
    <x v="1"/>
    <s v="spaces"/>
  </r>
  <r>
    <x v="2"/>
    <s v="AU"/>
    <s v="AUD"/>
    <n v="1468128537"/>
    <d v="2016-07-10T05:28:57"/>
    <n v="1465536537"/>
    <x v="3066"/>
    <x v="2"/>
    <b v="0"/>
    <n v="15"/>
    <b v="0"/>
    <s v="theater/spaces"/>
    <n v="11.985714285714286"/>
    <n v="2796.6666666666665"/>
    <x v="1"/>
    <s v="spaces"/>
  </r>
  <r>
    <x v="2"/>
    <s v="NZ"/>
    <s v="NZD"/>
    <n v="1441837879"/>
    <d v="2015-09-09T22:31:19"/>
    <n v="1439245879"/>
    <x v="3067"/>
    <x v="0"/>
    <b v="0"/>
    <n v="1"/>
    <b v="0"/>
    <s v="theater/spaces"/>
    <n v="2.5"/>
    <n v="200"/>
    <x v="1"/>
    <s v="spaces"/>
  </r>
  <r>
    <x v="2"/>
    <s v="US"/>
    <s v="USD"/>
    <n v="1445013352"/>
    <d v="2015-10-16T16:35:52"/>
    <n v="1442421352"/>
    <x v="3068"/>
    <x v="0"/>
    <b v="0"/>
    <n v="2"/>
    <b v="0"/>
    <s v="theater/spaces"/>
    <n v="6.9999999999999993E-2"/>
    <n v="87.5"/>
    <x v="1"/>
    <s v="spaces"/>
  </r>
  <r>
    <x v="2"/>
    <s v="US"/>
    <s v="USD"/>
    <n v="1418587234"/>
    <d v="2014-12-14T20:00:34"/>
    <n v="1415995234"/>
    <x v="3069"/>
    <x v="3"/>
    <b v="0"/>
    <n v="7"/>
    <b v="0"/>
    <s v="theater/spaces"/>
    <n v="14.099999999999998"/>
    <n v="20.142857142857142"/>
    <x v="1"/>
    <s v="spaces"/>
  </r>
  <r>
    <x v="2"/>
    <s v="GB"/>
    <s v="GBP"/>
    <n v="1481132169"/>
    <d v="2016-12-07T17:36:09"/>
    <n v="1479317769"/>
    <x v="3070"/>
    <x v="2"/>
    <b v="0"/>
    <n v="16"/>
    <b v="0"/>
    <s v="theater/spaces"/>
    <n v="3.34"/>
    <n v="20.875"/>
    <x v="1"/>
    <s v="spaces"/>
  </r>
  <r>
    <x v="2"/>
    <s v="US"/>
    <s v="USD"/>
    <n v="1429595940"/>
    <d v="2015-04-21T05:59:00"/>
    <n v="1428082481"/>
    <x v="3071"/>
    <x v="0"/>
    <b v="0"/>
    <n v="117"/>
    <b v="0"/>
    <s v="theater/spaces"/>
    <n v="59.774999999999999"/>
    <n v="61.307692307692307"/>
    <x v="1"/>
    <s v="spaces"/>
  </r>
  <r>
    <x v="2"/>
    <s v="US"/>
    <s v="USD"/>
    <n v="1477791960"/>
    <d v="2016-10-30T01:46:00"/>
    <n v="1476549262"/>
    <x v="3072"/>
    <x v="2"/>
    <b v="0"/>
    <n v="2"/>
    <b v="0"/>
    <s v="theater/spaces"/>
    <n v="1.6666666666666666E-2"/>
    <n v="1"/>
    <x v="1"/>
    <s v="spaces"/>
  </r>
  <r>
    <x v="2"/>
    <s v="US"/>
    <s v="USD"/>
    <n v="1434309540"/>
    <d v="2015-06-14T19:19:00"/>
    <n v="1429287900"/>
    <x v="3073"/>
    <x v="0"/>
    <b v="0"/>
    <n v="7"/>
    <b v="0"/>
    <s v="theater/spaces"/>
    <n v="2.3035714285714284E-2"/>
    <n v="92.142857142857139"/>
    <x v="1"/>
    <s v="spaces"/>
  </r>
  <r>
    <x v="2"/>
    <s v="FR"/>
    <s v="EUR"/>
    <n v="1457617359"/>
    <d v="2016-03-10T13:42:39"/>
    <n v="1455025359"/>
    <x v="3074"/>
    <x v="2"/>
    <b v="0"/>
    <n v="3"/>
    <b v="0"/>
    <s v="theater/spaces"/>
    <n v="8.8000000000000009E-2"/>
    <n v="7.333333333333333"/>
    <x v="1"/>
    <s v="spaces"/>
  </r>
  <r>
    <x v="2"/>
    <s v="US"/>
    <s v="USD"/>
    <n v="1471573640"/>
    <d v="2016-08-19T02:27:20"/>
    <n v="1467253640"/>
    <x v="3075"/>
    <x v="2"/>
    <b v="0"/>
    <n v="20"/>
    <b v="0"/>
    <s v="theater/spaces"/>
    <n v="8.64"/>
    <n v="64.8"/>
    <x v="1"/>
    <s v="spaces"/>
  </r>
  <r>
    <x v="2"/>
    <s v="US"/>
    <s v="USD"/>
    <n v="1444405123"/>
    <d v="2015-10-09T15:38:43"/>
    <n v="1439221123"/>
    <x v="3076"/>
    <x v="0"/>
    <b v="0"/>
    <n v="50"/>
    <b v="0"/>
    <s v="theater/spaces"/>
    <n v="15.06"/>
    <n v="30.12"/>
    <x v="1"/>
    <s v="spaces"/>
  </r>
  <r>
    <x v="2"/>
    <s v="CA"/>
    <s v="CAD"/>
    <n v="1488495478"/>
    <d v="2017-03-02T22:57:58"/>
    <n v="1485903478"/>
    <x v="3077"/>
    <x v="1"/>
    <b v="0"/>
    <n v="2"/>
    <b v="0"/>
    <s v="theater/spaces"/>
    <n v="0.47727272727272729"/>
    <n v="52.5"/>
    <x v="1"/>
    <s v="spaces"/>
  </r>
  <r>
    <x v="2"/>
    <s v="US"/>
    <s v="USD"/>
    <n v="1424920795"/>
    <d v="2015-02-26T03:19:55"/>
    <n v="1422328795"/>
    <x v="3078"/>
    <x v="0"/>
    <b v="0"/>
    <n v="3"/>
    <b v="0"/>
    <s v="theater/spaces"/>
    <n v="0.11833333333333333"/>
    <n v="23.666666666666668"/>
    <x v="1"/>
    <s v="spaces"/>
  </r>
  <r>
    <x v="2"/>
    <s v="US"/>
    <s v="USD"/>
    <n v="1427040435"/>
    <d v="2015-03-22T16:07:15"/>
    <n v="1424452035"/>
    <x v="3079"/>
    <x v="0"/>
    <b v="0"/>
    <n v="27"/>
    <b v="0"/>
    <s v="theater/spaces"/>
    <n v="0.8417399858735245"/>
    <n v="415.77777777777777"/>
    <x v="1"/>
    <s v="spaces"/>
  </r>
  <r>
    <x v="2"/>
    <s v="US"/>
    <s v="USD"/>
    <n v="1419644444"/>
    <d v="2014-12-27T01:40:44"/>
    <n v="1414456844"/>
    <x v="3080"/>
    <x v="3"/>
    <b v="0"/>
    <n v="7"/>
    <b v="0"/>
    <s v="theater/spaces"/>
    <n v="1.8799999999999997E-2"/>
    <n v="53.714285714285715"/>
    <x v="1"/>
    <s v="spaces"/>
  </r>
  <r>
    <x v="2"/>
    <s v="US"/>
    <s v="USD"/>
    <n v="1442722891"/>
    <d v="2015-09-20T04:21:31"/>
    <n v="1440130891"/>
    <x v="3081"/>
    <x v="0"/>
    <b v="0"/>
    <n v="5"/>
    <b v="0"/>
    <s v="theater/spaces"/>
    <n v="0.21029999999999999"/>
    <n v="420.6"/>
    <x v="1"/>
    <s v="spaces"/>
  </r>
  <r>
    <x v="2"/>
    <s v="US"/>
    <s v="USD"/>
    <n v="1447628946"/>
    <d v="2015-11-15T23:09:06"/>
    <n v="1445033346"/>
    <x v="3082"/>
    <x v="0"/>
    <b v="0"/>
    <n v="0"/>
    <b v="0"/>
    <s v="theater/spaces"/>
    <n v="0"/>
    <e v="#DIV/0!"/>
    <x v="1"/>
    <s v="spaces"/>
  </r>
  <r>
    <x v="2"/>
    <s v="US"/>
    <s v="USD"/>
    <n v="1409547600"/>
    <d v="2014-09-01T05:00:00"/>
    <n v="1406986278"/>
    <x v="3083"/>
    <x v="3"/>
    <b v="0"/>
    <n v="3"/>
    <b v="0"/>
    <s v="theater/spaces"/>
    <n v="0.27999999999999997"/>
    <n v="18.666666666666668"/>
    <x v="1"/>
    <s v="spaces"/>
  </r>
  <r>
    <x v="2"/>
    <s v="US"/>
    <s v="USD"/>
    <n v="1430851680"/>
    <d v="2015-05-05T18:48:00"/>
    <n v="1428340931"/>
    <x v="3084"/>
    <x v="0"/>
    <b v="0"/>
    <n v="6"/>
    <b v="0"/>
    <s v="theater/spaces"/>
    <n v="11.57920670115792"/>
    <n v="78.333333333333329"/>
    <x v="1"/>
    <s v="spaces"/>
  </r>
  <r>
    <x v="2"/>
    <s v="US"/>
    <s v="USD"/>
    <n v="1443561159"/>
    <d v="2015-09-29T21:12:39"/>
    <n v="1440969159"/>
    <x v="3085"/>
    <x v="0"/>
    <b v="0"/>
    <n v="9"/>
    <b v="0"/>
    <s v="theater/spaces"/>
    <n v="2.44"/>
    <n v="67.777777777777771"/>
    <x v="1"/>
    <s v="spaces"/>
  </r>
  <r>
    <x v="2"/>
    <s v="IT"/>
    <s v="EUR"/>
    <n v="1439827559"/>
    <d v="2015-08-17T16:05:59"/>
    <n v="1434643559"/>
    <x v="3086"/>
    <x v="0"/>
    <b v="0"/>
    <n v="3"/>
    <b v="0"/>
    <s v="theater/spaces"/>
    <n v="0.25"/>
    <n v="16.666666666666668"/>
    <x v="1"/>
    <s v="spaces"/>
  </r>
  <r>
    <x v="2"/>
    <s v="US"/>
    <s v="USD"/>
    <n v="1482294990"/>
    <d v="2016-12-21T04:36:30"/>
    <n v="1477107390"/>
    <x v="3087"/>
    <x v="2"/>
    <b v="0"/>
    <n v="2"/>
    <b v="0"/>
    <s v="theater/spaces"/>
    <n v="0.625"/>
    <n v="62.5"/>
    <x v="1"/>
    <s v="spaces"/>
  </r>
  <r>
    <x v="2"/>
    <s v="US"/>
    <s v="USD"/>
    <n v="1420724460"/>
    <d v="2015-01-08T13:41:00"/>
    <n v="1418046247"/>
    <x v="3088"/>
    <x v="3"/>
    <b v="0"/>
    <n v="3"/>
    <b v="0"/>
    <s v="theater/spaces"/>
    <n v="0.19384615384615383"/>
    <n v="42"/>
    <x v="1"/>
    <s v="spaces"/>
  </r>
  <r>
    <x v="2"/>
    <s v="US"/>
    <s v="USD"/>
    <n v="1468029540"/>
    <d v="2016-07-09T01:59:00"/>
    <n v="1465304483"/>
    <x v="3089"/>
    <x v="2"/>
    <b v="0"/>
    <n v="45"/>
    <b v="0"/>
    <s v="theater/spaces"/>
    <n v="23.416"/>
    <n v="130.0888888888889"/>
    <x v="1"/>
    <s v="spaces"/>
  </r>
  <r>
    <x v="2"/>
    <s v="US"/>
    <s v="USD"/>
    <n v="1430505545"/>
    <d v="2015-05-01T18:39:05"/>
    <n v="1425325145"/>
    <x v="3090"/>
    <x v="0"/>
    <b v="0"/>
    <n v="9"/>
    <b v="0"/>
    <s v="theater/spaces"/>
    <n v="5.0808888888888886"/>
    <n v="1270.2222222222222"/>
    <x v="1"/>
    <s v="spaces"/>
  </r>
  <r>
    <x v="2"/>
    <s v="US"/>
    <s v="USD"/>
    <n v="1471214743"/>
    <d v="2016-08-14T22:45:43"/>
    <n v="1468622743"/>
    <x v="3091"/>
    <x v="2"/>
    <b v="0"/>
    <n v="9"/>
    <b v="0"/>
    <s v="theater/spaces"/>
    <n v="15.920000000000002"/>
    <n v="88.444444444444443"/>
    <x v="1"/>
    <s v="spaces"/>
  </r>
  <r>
    <x v="2"/>
    <s v="US"/>
    <s v="USD"/>
    <n v="1444946400"/>
    <d v="2015-10-15T22:00:00"/>
    <n v="1441723912"/>
    <x v="3092"/>
    <x v="0"/>
    <b v="0"/>
    <n v="21"/>
    <b v="0"/>
    <s v="theater/spaces"/>
    <n v="1.1831900000000002"/>
    <n v="56.342380952380957"/>
    <x v="1"/>
    <s v="spaces"/>
  </r>
  <r>
    <x v="2"/>
    <s v="CA"/>
    <s v="CAD"/>
    <n v="1401595140"/>
    <d v="2014-06-01T03:59:00"/>
    <n v="1398980941"/>
    <x v="3093"/>
    <x v="3"/>
    <b v="0"/>
    <n v="17"/>
    <b v="0"/>
    <s v="theater/spaces"/>
    <n v="22.75"/>
    <n v="53.529411764705884"/>
    <x v="1"/>
    <s v="spaces"/>
  </r>
  <r>
    <x v="2"/>
    <s v="US"/>
    <s v="USD"/>
    <n v="1442775956"/>
    <d v="2015-09-20T19:05:56"/>
    <n v="1437591956"/>
    <x v="3094"/>
    <x v="0"/>
    <b v="0"/>
    <n v="1"/>
    <b v="0"/>
    <s v="theater/spaces"/>
    <n v="2.5000000000000001E-2"/>
    <n v="25"/>
    <x v="1"/>
    <s v="spaces"/>
  </r>
  <r>
    <x v="2"/>
    <s v="US"/>
    <s v="USD"/>
    <n v="1470011780"/>
    <d v="2016-08-01T00:36:20"/>
    <n v="1464827780"/>
    <x v="3095"/>
    <x v="2"/>
    <b v="0"/>
    <n v="1"/>
    <b v="0"/>
    <s v="theater/spaces"/>
    <n v="0.33512064343163539"/>
    <n v="50"/>
    <x v="1"/>
    <s v="spaces"/>
  </r>
  <r>
    <x v="2"/>
    <s v="US"/>
    <s v="USD"/>
    <n v="1432151326"/>
    <d v="2015-05-20T19:48:46"/>
    <n v="1429559326"/>
    <x v="3096"/>
    <x v="0"/>
    <b v="0"/>
    <n v="14"/>
    <b v="0"/>
    <s v="theater/spaces"/>
    <n v="3.9750000000000001"/>
    <n v="56.785714285714285"/>
    <x v="1"/>
    <s v="spaces"/>
  </r>
  <r>
    <x v="2"/>
    <s v="GB"/>
    <s v="GBP"/>
    <n v="1475848800"/>
    <d v="2016-10-07T14:00:00"/>
    <n v="1474027501"/>
    <x v="3097"/>
    <x v="2"/>
    <b v="0"/>
    <n v="42"/>
    <b v="0"/>
    <s v="theater/spaces"/>
    <n v="17.150000000000002"/>
    <n v="40.833333333333336"/>
    <x v="1"/>
    <s v="spaces"/>
  </r>
  <r>
    <x v="2"/>
    <s v="US"/>
    <s v="USD"/>
    <n v="1454890620"/>
    <d v="2016-02-08T00:17:00"/>
    <n v="1450724449"/>
    <x v="3098"/>
    <x v="0"/>
    <b v="0"/>
    <n v="27"/>
    <b v="0"/>
    <s v="theater/spaces"/>
    <n v="3.6080041046690612"/>
    <n v="65.111111111111114"/>
    <x v="1"/>
    <s v="spaces"/>
  </r>
  <r>
    <x v="2"/>
    <s v="US"/>
    <s v="USD"/>
    <n v="1455251591"/>
    <d v="2016-02-12T04:33:11"/>
    <n v="1452659591"/>
    <x v="3099"/>
    <x v="2"/>
    <b v="0"/>
    <n v="5"/>
    <b v="0"/>
    <s v="theater/spaces"/>
    <n v="13.900000000000002"/>
    <n v="55.6"/>
    <x v="1"/>
    <s v="spaces"/>
  </r>
  <r>
    <x v="2"/>
    <s v="US"/>
    <s v="USD"/>
    <n v="1413816975"/>
    <d v="2014-10-20T14:56:15"/>
    <n v="1411224975"/>
    <x v="3100"/>
    <x v="3"/>
    <b v="0"/>
    <n v="13"/>
    <b v="0"/>
    <s v="theater/spaces"/>
    <n v="15.225"/>
    <n v="140.53846153846155"/>
    <x v="1"/>
    <s v="spaces"/>
  </r>
  <r>
    <x v="2"/>
    <s v="FR"/>
    <s v="EUR"/>
    <n v="1437033360"/>
    <d v="2015-07-16T07:56:00"/>
    <n v="1434445937"/>
    <x v="3101"/>
    <x v="0"/>
    <b v="0"/>
    <n v="12"/>
    <b v="0"/>
    <s v="theater/spaces"/>
    <n v="12"/>
    <n v="25"/>
    <x v="1"/>
    <s v="spaces"/>
  </r>
  <r>
    <x v="2"/>
    <s v="GB"/>
    <s v="GBP"/>
    <n v="1471939818"/>
    <d v="2016-08-23T08:10:18"/>
    <n v="1467619818"/>
    <x v="3102"/>
    <x v="2"/>
    <b v="0"/>
    <n v="90"/>
    <b v="0"/>
    <s v="theater/spaces"/>
    <n v="39.112499999999997"/>
    <n v="69.533333333333331"/>
    <x v="1"/>
    <s v="spaces"/>
  </r>
  <r>
    <x v="2"/>
    <s v="US"/>
    <s v="USD"/>
    <n v="1434080706"/>
    <d v="2015-06-12T03:45:06"/>
    <n v="1428896706"/>
    <x v="3103"/>
    <x v="0"/>
    <b v="0"/>
    <n v="2"/>
    <b v="0"/>
    <s v="theater/spaces"/>
    <n v="0.26829268292682928"/>
    <n v="5.5"/>
    <x v="1"/>
    <s v="spaces"/>
  </r>
  <r>
    <x v="2"/>
    <s v="AU"/>
    <s v="AUD"/>
    <n v="1422928800"/>
    <d v="2015-02-03T02:00:00"/>
    <n v="1420235311"/>
    <x v="3104"/>
    <x v="0"/>
    <b v="0"/>
    <n v="5"/>
    <b v="0"/>
    <s v="theater/spaces"/>
    <n v="29.625"/>
    <n v="237"/>
    <x v="1"/>
    <s v="spaces"/>
  </r>
  <r>
    <x v="2"/>
    <s v="US"/>
    <s v="USD"/>
    <n v="1413694800"/>
    <d v="2014-10-19T05:00:00"/>
    <n v="1408986916"/>
    <x v="3105"/>
    <x v="3"/>
    <b v="0"/>
    <n v="31"/>
    <b v="0"/>
    <s v="theater/spaces"/>
    <n v="42.360992301112063"/>
    <n v="79.870967741935488"/>
    <x v="1"/>
    <s v="spaces"/>
  </r>
  <r>
    <x v="2"/>
    <s v="GB"/>
    <s v="GBP"/>
    <n v="1442440800"/>
    <d v="2015-09-16T22:00:00"/>
    <n v="1440497876"/>
    <x v="3106"/>
    <x v="0"/>
    <b v="0"/>
    <n v="4"/>
    <b v="0"/>
    <s v="theater/spaces"/>
    <n v="4.1000000000000005"/>
    <n v="10.25"/>
    <x v="1"/>
    <s v="spaces"/>
  </r>
  <r>
    <x v="2"/>
    <s v="US"/>
    <s v="USD"/>
    <n v="1431372751"/>
    <d v="2015-05-11T19:32:31"/>
    <n v="1430767951"/>
    <x v="3107"/>
    <x v="0"/>
    <b v="0"/>
    <n v="29"/>
    <b v="0"/>
    <s v="theater/spaces"/>
    <n v="19.762499999999999"/>
    <n v="272.58620689655174"/>
    <x v="1"/>
    <s v="spaces"/>
  </r>
  <r>
    <x v="2"/>
    <s v="US"/>
    <s v="USD"/>
    <n v="1430234394"/>
    <d v="2015-04-28T15:19:54"/>
    <n v="1425053994"/>
    <x v="3108"/>
    <x v="0"/>
    <b v="0"/>
    <n v="2"/>
    <b v="0"/>
    <s v="theater/spaces"/>
    <n v="5.1999999999999998E-2"/>
    <n v="13"/>
    <x v="1"/>
    <s v="spaces"/>
  </r>
  <r>
    <x v="2"/>
    <s v="US"/>
    <s v="USD"/>
    <n v="1409194810"/>
    <d v="2014-08-28T03:00:10"/>
    <n v="1406170810"/>
    <x v="3109"/>
    <x v="3"/>
    <b v="0"/>
    <n v="114"/>
    <b v="0"/>
    <s v="theater/spaces"/>
    <n v="25.030188679245285"/>
    <n v="58.184210526315788"/>
    <x v="1"/>
    <s v="spaces"/>
  </r>
  <r>
    <x v="2"/>
    <s v="US"/>
    <s v="USD"/>
    <n v="1487465119"/>
    <d v="2017-02-19T00:45:19"/>
    <n v="1484009119"/>
    <x v="3110"/>
    <x v="1"/>
    <b v="0"/>
    <n v="1"/>
    <b v="0"/>
    <s v="theater/spaces"/>
    <n v="0.04"/>
    <n v="10"/>
    <x v="1"/>
    <s v="spaces"/>
  </r>
  <r>
    <x v="2"/>
    <s v="US"/>
    <s v="USD"/>
    <n v="1412432220"/>
    <d v="2014-10-04T14:17:00"/>
    <n v="1409753820"/>
    <x v="3111"/>
    <x v="3"/>
    <b v="0"/>
    <n v="76"/>
    <b v="0"/>
    <s v="theater/spaces"/>
    <n v="26.640000000000004"/>
    <n v="70.10526315789474"/>
    <x v="1"/>
    <s v="spaces"/>
  </r>
  <r>
    <x v="2"/>
    <s v="US"/>
    <s v="USD"/>
    <n v="1477968934"/>
    <d v="2016-11-01T02:55:34"/>
    <n v="1472784934"/>
    <x v="3112"/>
    <x v="2"/>
    <b v="0"/>
    <n v="9"/>
    <b v="0"/>
    <s v="theater/spaces"/>
    <n v="4.7363636363636363"/>
    <n v="57.888888888888886"/>
    <x v="1"/>
    <s v="spaces"/>
  </r>
  <r>
    <x v="2"/>
    <s v="US"/>
    <s v="USD"/>
    <n v="1429291982"/>
    <d v="2015-04-17T17:33:02"/>
    <n v="1426699982"/>
    <x v="3113"/>
    <x v="0"/>
    <b v="0"/>
    <n v="37"/>
    <b v="0"/>
    <s v="theater/spaces"/>
    <n v="4.2435339894712749"/>
    <n v="125.27027027027027"/>
    <x v="1"/>
    <s v="spaces"/>
  </r>
  <r>
    <x v="2"/>
    <s v="US"/>
    <s v="USD"/>
    <n v="1411312250"/>
    <d v="2014-09-21T15:10:50"/>
    <n v="1406128250"/>
    <x v="3114"/>
    <x v="3"/>
    <b v="0"/>
    <n v="0"/>
    <b v="0"/>
    <s v="theater/spaces"/>
    <n v="0"/>
    <e v="#DIV/0!"/>
    <x v="1"/>
    <s v="spaces"/>
  </r>
  <r>
    <x v="2"/>
    <s v="SE"/>
    <s v="SEK"/>
    <n v="1465123427"/>
    <d v="2016-06-05T10:43:47"/>
    <n v="1462531427"/>
    <x v="3115"/>
    <x v="2"/>
    <b v="0"/>
    <n v="1"/>
    <b v="0"/>
    <s v="theater/spaces"/>
    <n v="3"/>
    <n v="300"/>
    <x v="1"/>
    <s v="spaces"/>
  </r>
  <r>
    <x v="2"/>
    <s v="US"/>
    <s v="USD"/>
    <n v="1427890925"/>
    <d v="2015-04-01T12:22:05"/>
    <n v="1426681325"/>
    <x v="3116"/>
    <x v="0"/>
    <b v="0"/>
    <n v="10"/>
    <b v="0"/>
    <s v="theater/spaces"/>
    <n v="57.333333333333336"/>
    <n v="43"/>
    <x v="1"/>
    <s v="spaces"/>
  </r>
  <r>
    <x v="2"/>
    <s v="GB"/>
    <s v="GBP"/>
    <n v="1464354720"/>
    <d v="2016-05-27T13:12:00"/>
    <n v="1463648360"/>
    <x v="3117"/>
    <x v="2"/>
    <b v="0"/>
    <n v="1"/>
    <b v="0"/>
    <s v="theater/spaces"/>
    <n v="0.1"/>
    <n v="1"/>
    <x v="1"/>
    <s v="spaces"/>
  </r>
  <r>
    <x v="2"/>
    <s v="SE"/>
    <s v="SEK"/>
    <n v="1467473723"/>
    <d v="2016-07-02T15:35:23"/>
    <n v="1465832123"/>
    <x v="3118"/>
    <x v="2"/>
    <b v="0"/>
    <n v="2"/>
    <b v="0"/>
    <s v="theater/spaces"/>
    <n v="0.31"/>
    <n v="775"/>
    <x v="1"/>
    <s v="spaces"/>
  </r>
  <r>
    <x v="2"/>
    <s v="US"/>
    <s v="USD"/>
    <n v="1427414732"/>
    <d v="2015-03-27T00:05:32"/>
    <n v="1424826332"/>
    <x v="3119"/>
    <x v="0"/>
    <b v="0"/>
    <n v="1"/>
    <b v="0"/>
    <s v="theater/spaces"/>
    <n v="0.05"/>
    <n v="5"/>
    <x v="1"/>
    <s v="spaces"/>
  </r>
  <r>
    <x v="2"/>
    <s v="NL"/>
    <s v="EUR"/>
    <n v="1462484196"/>
    <d v="2016-05-05T21:36:36"/>
    <n v="1457303796"/>
    <x v="3120"/>
    <x v="2"/>
    <b v="0"/>
    <n v="10"/>
    <b v="0"/>
    <s v="theater/spaces"/>
    <n v="9.8461538461538465E-3"/>
    <n v="12.8"/>
    <x v="1"/>
    <s v="spaces"/>
  </r>
  <r>
    <x v="1"/>
    <s v="CA"/>
    <s v="CAD"/>
    <n v="1411748335"/>
    <d v="2014-09-26T16:18:55"/>
    <n v="1406564335"/>
    <x v="3121"/>
    <x v="3"/>
    <b v="0"/>
    <n v="1"/>
    <b v="0"/>
    <s v="theater/spaces"/>
    <n v="0.66666666666666674"/>
    <n v="10"/>
    <x v="1"/>
    <s v="spaces"/>
  </r>
  <r>
    <x v="1"/>
    <s v="US"/>
    <s v="USD"/>
    <n v="1478733732"/>
    <d v="2016-11-09T23:22:12"/>
    <n v="1478298132"/>
    <x v="3122"/>
    <x v="2"/>
    <b v="0"/>
    <n v="2"/>
    <b v="0"/>
    <s v="theater/spaces"/>
    <n v="58.291457286432156"/>
    <n v="58"/>
    <x v="1"/>
    <s v="spaces"/>
  </r>
  <r>
    <x v="1"/>
    <s v="US"/>
    <s v="USD"/>
    <n v="1468108198"/>
    <d v="2016-07-09T23:49:58"/>
    <n v="1465516198"/>
    <x v="3123"/>
    <x v="2"/>
    <b v="0"/>
    <n v="348"/>
    <b v="0"/>
    <s v="theater/spaces"/>
    <n v="68.153599999999997"/>
    <n v="244.80459770114942"/>
    <x v="1"/>
    <s v="spaces"/>
  </r>
  <r>
    <x v="1"/>
    <s v="US"/>
    <s v="USD"/>
    <n v="1422902601"/>
    <d v="2015-02-02T18:43:21"/>
    <n v="1417718601"/>
    <x v="3124"/>
    <x v="3"/>
    <b v="0"/>
    <n v="4"/>
    <b v="0"/>
    <s v="theater/spaces"/>
    <n v="3.2499999999999999E-3"/>
    <n v="6.5"/>
    <x v="1"/>
    <s v="spaces"/>
  </r>
  <r>
    <x v="1"/>
    <s v="US"/>
    <s v="USD"/>
    <n v="1452142672"/>
    <d v="2016-01-07T04:57:52"/>
    <n v="1449550672"/>
    <x v="3125"/>
    <x v="0"/>
    <b v="0"/>
    <n v="0"/>
    <b v="0"/>
    <s v="theater/spaces"/>
    <n v="0"/>
    <e v="#DIV/0!"/>
    <x v="1"/>
    <s v="spaces"/>
  </r>
  <r>
    <x v="1"/>
    <s v="US"/>
    <s v="USD"/>
    <n v="1459121162"/>
    <d v="2016-03-27T23:26:02"/>
    <n v="1456532762"/>
    <x v="3126"/>
    <x v="2"/>
    <b v="0"/>
    <n v="17"/>
    <b v="0"/>
    <s v="theater/spaces"/>
    <n v="4.16"/>
    <n v="61.176470588235297"/>
    <x v="1"/>
    <s v="spaces"/>
  </r>
  <r>
    <x v="1"/>
    <s v="US"/>
    <s v="USD"/>
    <n v="1425242029"/>
    <d v="2015-03-01T20:33:49"/>
    <n v="1422650029"/>
    <x v="3127"/>
    <x v="0"/>
    <b v="0"/>
    <n v="0"/>
    <b v="0"/>
    <s v="theater/spaces"/>
    <n v="0"/>
    <e v="#DIV/0!"/>
    <x v="1"/>
    <s v="spaces"/>
  </r>
  <r>
    <x v="3"/>
    <s v="US"/>
    <s v="USD"/>
    <n v="1489690141"/>
    <d v="2017-03-16T18:49:01"/>
    <n v="1487101741"/>
    <x v="3128"/>
    <x v="1"/>
    <b v="0"/>
    <n v="117"/>
    <b v="0"/>
    <s v="theater/plays"/>
    <n v="108.60666666666667"/>
    <n v="139.23931623931625"/>
    <x v="1"/>
    <s v="plays"/>
  </r>
  <r>
    <x v="3"/>
    <s v="US"/>
    <s v="USD"/>
    <n v="1492542819"/>
    <d v="2017-04-18T19:13:39"/>
    <n v="1489090419"/>
    <x v="3129"/>
    <x v="1"/>
    <b v="0"/>
    <n v="1"/>
    <b v="0"/>
    <s v="theater/plays"/>
    <n v="0.8"/>
    <n v="10"/>
    <x v="1"/>
    <s v="plays"/>
  </r>
  <r>
    <x v="3"/>
    <s v="US"/>
    <s v="USD"/>
    <n v="1492145940"/>
    <d v="2017-04-14T04:59:00"/>
    <n v="1489504916"/>
    <x v="3130"/>
    <x v="1"/>
    <b v="0"/>
    <n v="4"/>
    <b v="0"/>
    <s v="theater/plays"/>
    <n v="3.75"/>
    <n v="93.75"/>
    <x v="1"/>
    <s v="plays"/>
  </r>
  <r>
    <x v="3"/>
    <s v="US"/>
    <s v="USD"/>
    <n v="1491656045"/>
    <d v="2017-04-08T12:54:05"/>
    <n v="1489067645"/>
    <x v="3131"/>
    <x v="1"/>
    <b v="0"/>
    <n v="12"/>
    <b v="0"/>
    <s v="theater/plays"/>
    <n v="15.731707317073171"/>
    <n v="53.75"/>
    <x v="1"/>
    <s v="plays"/>
  </r>
  <r>
    <x v="3"/>
    <s v="US"/>
    <s v="USD"/>
    <n v="1492759460"/>
    <d v="2017-04-21T07:24:20"/>
    <n v="1487579060"/>
    <x v="3132"/>
    <x v="1"/>
    <b v="0"/>
    <n v="1"/>
    <b v="0"/>
    <s v="theater/plays"/>
    <n v="3.3333333333333333E-2"/>
    <n v="10"/>
    <x v="1"/>
    <s v="plays"/>
  </r>
  <r>
    <x v="3"/>
    <s v="GB"/>
    <s v="GBP"/>
    <n v="1490358834"/>
    <d v="2017-03-24T12:33:54"/>
    <n v="1487770434"/>
    <x v="3133"/>
    <x v="1"/>
    <b v="0"/>
    <n v="16"/>
    <b v="0"/>
    <s v="theater/plays"/>
    <n v="108"/>
    <n v="33.75"/>
    <x v="1"/>
    <s v="plays"/>
  </r>
  <r>
    <x v="3"/>
    <s v="GB"/>
    <s v="GBP"/>
    <n v="1490631419"/>
    <d v="2017-03-27T16:16:59"/>
    <n v="1488820619"/>
    <x v="3134"/>
    <x v="1"/>
    <b v="0"/>
    <n v="12"/>
    <b v="0"/>
    <s v="theater/plays"/>
    <n v="22.5"/>
    <n v="18.75"/>
    <x v="1"/>
    <s v="plays"/>
  </r>
  <r>
    <x v="3"/>
    <s v="US"/>
    <s v="USD"/>
    <n v="1491277121"/>
    <d v="2017-04-04T03:38:41"/>
    <n v="1489376321"/>
    <x v="3135"/>
    <x v="1"/>
    <b v="0"/>
    <n v="7"/>
    <b v="0"/>
    <s v="theater/plays"/>
    <n v="20.849420849420849"/>
    <n v="23.142857142857142"/>
    <x v="1"/>
    <s v="plays"/>
  </r>
  <r>
    <x v="3"/>
    <s v="GB"/>
    <s v="GBP"/>
    <n v="1491001140"/>
    <d v="2017-03-31T22:59:00"/>
    <n v="1487847954"/>
    <x v="3136"/>
    <x v="1"/>
    <b v="0"/>
    <n v="22"/>
    <b v="0"/>
    <s v="theater/plays"/>
    <n v="127.8"/>
    <n v="29.045454545454547"/>
    <x v="1"/>
    <s v="plays"/>
  </r>
  <r>
    <x v="3"/>
    <s v="US"/>
    <s v="USD"/>
    <n v="1493838720"/>
    <d v="2017-05-03T19:12:00"/>
    <n v="1489439669"/>
    <x v="3137"/>
    <x v="1"/>
    <b v="0"/>
    <n v="1"/>
    <b v="0"/>
    <s v="theater/plays"/>
    <n v="3.3333333333333335"/>
    <n v="50"/>
    <x v="1"/>
    <s v="plays"/>
  </r>
  <r>
    <x v="3"/>
    <s v="GB"/>
    <s v="GBP"/>
    <n v="1491233407"/>
    <d v="2017-04-03T15:30:07"/>
    <n v="1489591807"/>
    <x v="3138"/>
    <x v="1"/>
    <b v="0"/>
    <n v="0"/>
    <b v="0"/>
    <s v="theater/plays"/>
    <n v="0"/>
    <e v="#DIV/0!"/>
    <x v="1"/>
    <s v="plays"/>
  </r>
  <r>
    <x v="3"/>
    <s v="MX"/>
    <s v="MXN"/>
    <n v="1490416380"/>
    <d v="2017-03-25T04:33:00"/>
    <n v="1487485760"/>
    <x v="3139"/>
    <x v="1"/>
    <b v="0"/>
    <n v="6"/>
    <b v="0"/>
    <s v="theater/plays"/>
    <n v="5.4"/>
    <n v="450"/>
    <x v="1"/>
    <s v="plays"/>
  </r>
  <r>
    <x v="3"/>
    <s v="FR"/>
    <s v="EUR"/>
    <n v="1491581703"/>
    <d v="2017-04-07T16:15:03"/>
    <n v="1488993303"/>
    <x v="3140"/>
    <x v="1"/>
    <b v="0"/>
    <n v="4"/>
    <b v="0"/>
    <s v="theater/plays"/>
    <n v="0.96"/>
    <n v="24"/>
    <x v="1"/>
    <s v="plays"/>
  </r>
  <r>
    <x v="3"/>
    <s v="NL"/>
    <s v="EUR"/>
    <n v="1492372800"/>
    <d v="2017-04-16T20:00:00"/>
    <n v="1488823488"/>
    <x v="3141"/>
    <x v="1"/>
    <b v="0"/>
    <n v="8"/>
    <b v="0"/>
    <s v="theater/plays"/>
    <n v="51.6"/>
    <n v="32.25"/>
    <x v="1"/>
    <s v="plays"/>
  </r>
  <r>
    <x v="3"/>
    <s v="GB"/>
    <s v="GBP"/>
    <n v="1489922339"/>
    <d v="2017-03-19T11:18:59"/>
    <n v="1487333939"/>
    <x v="3142"/>
    <x v="1"/>
    <b v="0"/>
    <n v="3"/>
    <b v="0"/>
    <s v="theater/plays"/>
    <n v="1.6363636363636365"/>
    <n v="15"/>
    <x v="1"/>
    <s v="plays"/>
  </r>
  <r>
    <x v="3"/>
    <s v="GB"/>
    <s v="GBP"/>
    <n v="1491726956"/>
    <d v="2017-04-09T08:35:56"/>
    <n v="1489480556"/>
    <x v="3143"/>
    <x v="1"/>
    <b v="0"/>
    <n v="0"/>
    <b v="0"/>
    <s v="theater/plays"/>
    <n v="0"/>
    <e v="#DIV/0!"/>
    <x v="1"/>
    <s v="plays"/>
  </r>
  <r>
    <x v="3"/>
    <s v="US"/>
    <s v="USD"/>
    <n v="1489903200"/>
    <d v="2017-03-19T06:00:00"/>
    <n v="1488459307"/>
    <x v="3144"/>
    <x v="1"/>
    <b v="0"/>
    <n v="30"/>
    <b v="0"/>
    <s v="theater/plays"/>
    <n v="75.400000000000006"/>
    <n v="251.33333333333334"/>
    <x v="1"/>
    <s v="plays"/>
  </r>
  <r>
    <x v="3"/>
    <s v="US"/>
    <s v="USD"/>
    <n v="1490659134"/>
    <d v="2017-03-27T23:58:54"/>
    <n v="1485478734"/>
    <x v="3145"/>
    <x v="1"/>
    <b v="0"/>
    <n v="0"/>
    <b v="0"/>
    <s v="theater/plays"/>
    <n v="0"/>
    <e v="#DIV/0!"/>
    <x v="1"/>
    <s v="plays"/>
  </r>
  <r>
    <x v="3"/>
    <s v="MX"/>
    <s v="MXN"/>
    <n v="1492356166"/>
    <d v="2017-04-16T15:22:46"/>
    <n v="1488471766"/>
    <x v="3146"/>
    <x v="1"/>
    <b v="0"/>
    <n v="12"/>
    <b v="0"/>
    <s v="theater/plays"/>
    <n v="10.5"/>
    <n v="437.5"/>
    <x v="1"/>
    <s v="plays"/>
  </r>
  <r>
    <x v="0"/>
    <s v="US"/>
    <s v="USD"/>
    <n v="1415319355"/>
    <d v="2014-11-07T00:15:55"/>
    <n v="1411859755"/>
    <x v="3147"/>
    <x v="3"/>
    <b v="1"/>
    <n v="213"/>
    <b v="1"/>
    <s v="theater/plays"/>
    <n v="117.52499999999999"/>
    <n v="110.35211267605634"/>
    <x v="1"/>
    <s v="plays"/>
  </r>
  <r>
    <x v="0"/>
    <s v="US"/>
    <s v="USD"/>
    <n v="1412136000"/>
    <d v="2014-10-01T04:00:00"/>
    <n v="1410278284"/>
    <x v="3148"/>
    <x v="3"/>
    <b v="1"/>
    <n v="57"/>
    <b v="1"/>
    <s v="theater/plays"/>
    <n v="131.16666666666669"/>
    <n v="41.421052631578945"/>
    <x v="1"/>
    <s v="plays"/>
  </r>
  <r>
    <x v="0"/>
    <s v="US"/>
    <s v="USD"/>
    <n v="1354845600"/>
    <d v="2012-12-07T02:00:00"/>
    <n v="1352766300"/>
    <x v="3149"/>
    <x v="5"/>
    <b v="1"/>
    <n v="25"/>
    <b v="1"/>
    <s v="theater/plays"/>
    <n v="104"/>
    <n v="52"/>
    <x v="1"/>
    <s v="plays"/>
  </r>
  <r>
    <x v="0"/>
    <s v="US"/>
    <s v="USD"/>
    <n v="1295928000"/>
    <d v="2011-01-25T04:00:00"/>
    <n v="1288160403"/>
    <x v="3150"/>
    <x v="7"/>
    <b v="1"/>
    <n v="104"/>
    <b v="1"/>
    <s v="theater/plays"/>
    <n v="101"/>
    <n v="33.990384615384613"/>
    <x v="1"/>
    <s v="plays"/>
  </r>
  <r>
    <x v="0"/>
    <s v="US"/>
    <s v="USD"/>
    <n v="1410379774"/>
    <d v="2014-09-10T20:09:34"/>
    <n v="1407787774"/>
    <x v="3151"/>
    <x v="3"/>
    <b v="1"/>
    <n v="34"/>
    <b v="1"/>
    <s v="theater/plays"/>
    <n v="100.4"/>
    <n v="103.35294117647059"/>
    <x v="1"/>
    <s v="plays"/>
  </r>
  <r>
    <x v="0"/>
    <s v="GB"/>
    <s v="GBP"/>
    <n v="1383425367"/>
    <d v="2013-11-02T20:49:27"/>
    <n v="1380833367"/>
    <x v="3152"/>
    <x v="4"/>
    <b v="1"/>
    <n v="67"/>
    <b v="1"/>
    <s v="theater/plays"/>
    <n v="105.95454545454545"/>
    <n v="34.791044776119406"/>
    <x v="1"/>
    <s v="plays"/>
  </r>
  <r>
    <x v="0"/>
    <s v="US"/>
    <s v="USD"/>
    <n v="1304225940"/>
    <d v="2011-05-01T04:59:00"/>
    <n v="1301542937"/>
    <x v="3153"/>
    <x v="6"/>
    <b v="1"/>
    <n v="241"/>
    <b v="1"/>
    <s v="theater/plays"/>
    <n v="335.58333333333337"/>
    <n v="41.773858921161825"/>
    <x v="1"/>
    <s v="plays"/>
  </r>
  <r>
    <x v="0"/>
    <s v="US"/>
    <s v="USD"/>
    <n v="1333310458"/>
    <d v="2012-04-01T20:00:58"/>
    <n v="1330722058"/>
    <x v="3154"/>
    <x v="5"/>
    <b v="1"/>
    <n v="123"/>
    <b v="1"/>
    <s v="theater/plays"/>
    <n v="112.92857142857142"/>
    <n v="64.268292682926827"/>
    <x v="1"/>
    <s v="plays"/>
  </r>
  <r>
    <x v="0"/>
    <s v="GB"/>
    <s v="GBP"/>
    <n v="1356004725"/>
    <d v="2012-12-20T11:58:45"/>
    <n v="1353412725"/>
    <x v="3155"/>
    <x v="5"/>
    <b v="1"/>
    <n v="302"/>
    <b v="1"/>
    <s v="theater/plays"/>
    <n v="188.50460000000001"/>
    <n v="31.209370860927152"/>
    <x v="1"/>
    <s v="plays"/>
  </r>
  <r>
    <x v="0"/>
    <s v="US"/>
    <s v="USD"/>
    <n v="1338591144"/>
    <d v="2012-06-01T22:52:24"/>
    <n v="1335567144"/>
    <x v="3156"/>
    <x v="5"/>
    <b v="1"/>
    <n v="89"/>
    <b v="1"/>
    <s v="theater/plays"/>
    <n v="101.81818181818181"/>
    <n v="62.921348314606739"/>
    <x v="1"/>
    <s v="plays"/>
  </r>
  <r>
    <x v="0"/>
    <s v="US"/>
    <s v="USD"/>
    <n v="1405746000"/>
    <d v="2014-07-19T05:00:00"/>
    <n v="1404932105"/>
    <x v="3157"/>
    <x v="3"/>
    <b v="1"/>
    <n v="41"/>
    <b v="1"/>
    <s v="theater/plays"/>
    <n v="101"/>
    <n v="98.536585365853654"/>
    <x v="1"/>
    <s v="plays"/>
  </r>
  <r>
    <x v="0"/>
    <s v="US"/>
    <s v="USD"/>
    <n v="1374523752"/>
    <d v="2013-07-22T20:09:12"/>
    <n v="1371931752"/>
    <x v="3158"/>
    <x v="4"/>
    <b v="1"/>
    <n v="69"/>
    <b v="1"/>
    <s v="theater/plays"/>
    <n v="113.99999999999999"/>
    <n v="82.608695652173907"/>
    <x v="1"/>
    <s v="plays"/>
  </r>
  <r>
    <x v="0"/>
    <s v="US"/>
    <s v="USD"/>
    <n v="1326927600"/>
    <d v="2012-01-18T23:00:00"/>
    <n v="1323221761"/>
    <x v="3159"/>
    <x v="6"/>
    <b v="1"/>
    <n v="52"/>
    <b v="1"/>
    <s v="theater/plays"/>
    <n v="133.48133333333334"/>
    <n v="38.504230769230773"/>
    <x v="1"/>
    <s v="plays"/>
  </r>
  <r>
    <x v="0"/>
    <s v="US"/>
    <s v="USD"/>
    <n v="1407905940"/>
    <d v="2014-08-13T04:59:00"/>
    <n v="1405923687"/>
    <x v="3160"/>
    <x v="3"/>
    <b v="1"/>
    <n v="57"/>
    <b v="1"/>
    <s v="theater/plays"/>
    <n v="101.53333333333335"/>
    <n v="80.15789473684211"/>
    <x v="1"/>
    <s v="plays"/>
  </r>
  <r>
    <x v="0"/>
    <s v="GB"/>
    <s v="GBP"/>
    <n v="1413377522"/>
    <d v="2014-10-15T12:52:02"/>
    <n v="1410785522"/>
    <x v="3161"/>
    <x v="3"/>
    <b v="1"/>
    <n v="74"/>
    <b v="1"/>
    <s v="theater/plays"/>
    <n v="105.1"/>
    <n v="28.405405405405407"/>
    <x v="1"/>
    <s v="plays"/>
  </r>
  <r>
    <x v="0"/>
    <s v="US"/>
    <s v="USD"/>
    <n v="1404698400"/>
    <d v="2014-07-07T02:00:00"/>
    <n v="1402331262"/>
    <x v="3162"/>
    <x v="3"/>
    <b v="1"/>
    <n v="63"/>
    <b v="1"/>
    <s v="theater/plays"/>
    <n v="127.15"/>
    <n v="80.730158730158735"/>
    <x v="1"/>
    <s v="plays"/>
  </r>
  <r>
    <x v="0"/>
    <s v="US"/>
    <s v="USD"/>
    <n v="1402855525"/>
    <d v="2014-06-15T18:05:25"/>
    <n v="1400263525"/>
    <x v="3163"/>
    <x v="3"/>
    <b v="1"/>
    <n v="72"/>
    <b v="1"/>
    <s v="theater/plays"/>
    <n v="111.15384615384616"/>
    <n v="200.69444444444446"/>
    <x v="1"/>
    <s v="plays"/>
  </r>
  <r>
    <x v="0"/>
    <s v="US"/>
    <s v="USD"/>
    <n v="1402341615"/>
    <d v="2014-06-09T19:20:15"/>
    <n v="1399490415"/>
    <x v="3164"/>
    <x v="3"/>
    <b v="1"/>
    <n v="71"/>
    <b v="1"/>
    <s v="theater/plays"/>
    <n v="106.76"/>
    <n v="37.591549295774648"/>
    <x v="1"/>
    <s v="plays"/>
  </r>
  <r>
    <x v="0"/>
    <s v="US"/>
    <s v="USD"/>
    <n v="1304395140"/>
    <d v="2011-05-03T03:59:00"/>
    <n v="1302493760"/>
    <x v="3165"/>
    <x v="6"/>
    <b v="1"/>
    <n v="21"/>
    <b v="1"/>
    <s v="theater/plays"/>
    <n v="162.66666666666666"/>
    <n v="58.095238095238095"/>
    <x v="1"/>
    <s v="plays"/>
  </r>
  <r>
    <x v="0"/>
    <s v="US"/>
    <s v="USD"/>
    <n v="1416988740"/>
    <d v="2014-11-26T07:59:00"/>
    <n v="1414514153"/>
    <x v="3166"/>
    <x v="3"/>
    <b v="1"/>
    <n v="930"/>
    <b v="1"/>
    <s v="theater/plays"/>
    <n v="160.22808571428573"/>
    <n v="60.300892473118282"/>
    <x v="1"/>
    <s v="plays"/>
  </r>
  <r>
    <x v="0"/>
    <s v="US"/>
    <s v="USD"/>
    <n v="1406952781"/>
    <d v="2014-08-02T04:13:01"/>
    <n v="1405743181"/>
    <x v="3167"/>
    <x v="3"/>
    <b v="1"/>
    <n v="55"/>
    <b v="1"/>
    <s v="theater/plays"/>
    <n v="116.16666666666666"/>
    <n v="63.363636363636367"/>
    <x v="1"/>
    <s v="plays"/>
  </r>
  <r>
    <x v="0"/>
    <s v="US"/>
    <s v="USD"/>
    <n v="1402696800"/>
    <d v="2014-06-13T22:00:00"/>
    <n v="1399948353"/>
    <x v="3168"/>
    <x v="3"/>
    <b v="1"/>
    <n v="61"/>
    <b v="1"/>
    <s v="theater/plays"/>
    <n v="124.2"/>
    <n v="50.901639344262293"/>
    <x v="1"/>
    <s v="plays"/>
  </r>
  <r>
    <x v="0"/>
    <s v="US"/>
    <s v="USD"/>
    <n v="1386910740"/>
    <d v="2013-12-13T04:59:00"/>
    <n v="1384364561"/>
    <x v="3169"/>
    <x v="4"/>
    <b v="1"/>
    <n v="82"/>
    <b v="1"/>
    <s v="theater/plays"/>
    <n v="103.01249999999999"/>
    <n v="100.5"/>
    <x v="1"/>
    <s v="plays"/>
  </r>
  <r>
    <x v="0"/>
    <s v="US"/>
    <s v="USD"/>
    <n v="1404273600"/>
    <d v="2014-07-02T04:00:00"/>
    <n v="1401414944"/>
    <x v="3170"/>
    <x v="3"/>
    <b v="1"/>
    <n v="71"/>
    <b v="1"/>
    <s v="theater/plays"/>
    <n v="112.25"/>
    <n v="31.619718309859156"/>
    <x v="1"/>
    <s v="plays"/>
  </r>
  <r>
    <x v="0"/>
    <s v="GB"/>
    <s v="GBP"/>
    <n v="1462545358"/>
    <d v="2016-05-06T14:35:58"/>
    <n v="1459953358"/>
    <x v="3171"/>
    <x v="2"/>
    <b v="1"/>
    <n v="117"/>
    <b v="1"/>
    <s v="theater/plays"/>
    <n v="108.8142857142857"/>
    <n v="65.102564102564102"/>
    <x v="1"/>
    <s v="plays"/>
  </r>
  <r>
    <x v="0"/>
    <s v="US"/>
    <s v="USD"/>
    <n v="1329240668"/>
    <d v="2012-02-14T17:31:08"/>
    <n v="1326648668"/>
    <x v="3172"/>
    <x v="5"/>
    <b v="1"/>
    <n v="29"/>
    <b v="1"/>
    <s v="theater/plays"/>
    <n v="114.99999999999999"/>
    <n v="79.310344827586206"/>
    <x v="1"/>
    <s v="plays"/>
  </r>
  <r>
    <x v="0"/>
    <s v="US"/>
    <s v="USD"/>
    <n v="1411765492"/>
    <d v="2014-09-26T21:04:52"/>
    <n v="1409173492"/>
    <x v="3173"/>
    <x v="3"/>
    <b v="1"/>
    <n v="74"/>
    <b v="1"/>
    <s v="theater/plays"/>
    <n v="103"/>
    <n v="139.18918918918919"/>
    <x v="1"/>
    <s v="plays"/>
  </r>
  <r>
    <x v="0"/>
    <s v="US"/>
    <s v="USD"/>
    <n v="1408999508"/>
    <d v="2014-08-25T20:45:08"/>
    <n v="1407789908"/>
    <x v="3174"/>
    <x v="3"/>
    <b v="1"/>
    <n v="23"/>
    <b v="1"/>
    <s v="theater/plays"/>
    <n v="101.13333333333334"/>
    <n v="131.91304347826087"/>
    <x v="1"/>
    <s v="plays"/>
  </r>
  <r>
    <x v="0"/>
    <s v="US"/>
    <s v="USD"/>
    <n v="1297977427"/>
    <d v="2011-02-17T21:17:07"/>
    <n v="1292793427"/>
    <x v="3175"/>
    <x v="7"/>
    <b v="1"/>
    <n v="60"/>
    <b v="1"/>
    <s v="theater/plays"/>
    <n v="109.55999999999999"/>
    <n v="91.3"/>
    <x v="1"/>
    <s v="plays"/>
  </r>
  <r>
    <x v="0"/>
    <s v="US"/>
    <s v="USD"/>
    <n v="1376838000"/>
    <d v="2013-08-18T15:00:00"/>
    <n v="1374531631"/>
    <x v="3176"/>
    <x v="4"/>
    <b v="1"/>
    <n v="55"/>
    <b v="1"/>
    <s v="theater/plays"/>
    <n v="114.8421052631579"/>
    <n v="39.672727272727272"/>
    <x v="1"/>
    <s v="plays"/>
  </r>
  <r>
    <x v="0"/>
    <s v="US"/>
    <s v="USD"/>
    <n v="1403366409"/>
    <d v="2014-06-21T16:00:09"/>
    <n v="1400774409"/>
    <x v="3177"/>
    <x v="3"/>
    <b v="1"/>
    <n v="51"/>
    <b v="1"/>
    <s v="theater/plays"/>
    <n v="117.39999999999999"/>
    <n v="57.549019607843135"/>
    <x v="1"/>
    <s v="plays"/>
  </r>
  <r>
    <x v="0"/>
    <s v="GB"/>
    <s v="GBP"/>
    <n v="1405521075"/>
    <d v="2014-07-16T14:31:15"/>
    <n v="1402929075"/>
    <x v="3178"/>
    <x v="3"/>
    <b v="1"/>
    <n v="78"/>
    <b v="1"/>
    <s v="theater/plays"/>
    <n v="171.73333333333335"/>
    <n v="33.025641025641029"/>
    <x v="1"/>
    <s v="plays"/>
  </r>
  <r>
    <x v="0"/>
    <s v="US"/>
    <s v="USD"/>
    <n v="1367859071"/>
    <d v="2013-05-06T16:51:11"/>
    <n v="1365699071"/>
    <x v="3179"/>
    <x v="4"/>
    <b v="1"/>
    <n v="62"/>
    <b v="1"/>
    <s v="theater/plays"/>
    <n v="114.16238095238094"/>
    <n v="77.335806451612896"/>
    <x v="1"/>
    <s v="plays"/>
  </r>
  <r>
    <x v="0"/>
    <s v="GB"/>
    <s v="GBP"/>
    <n v="1403258049"/>
    <d v="2014-06-20T09:54:09"/>
    <n v="1400666049"/>
    <x v="3180"/>
    <x v="3"/>
    <b v="1"/>
    <n v="45"/>
    <b v="1"/>
    <s v="theater/plays"/>
    <n v="119.75"/>
    <n v="31.933333333333334"/>
    <x v="1"/>
    <s v="plays"/>
  </r>
  <r>
    <x v="0"/>
    <s v="GB"/>
    <s v="GBP"/>
    <n v="1402848000"/>
    <d v="2014-06-15T16:00:00"/>
    <n v="1400570787"/>
    <x v="3181"/>
    <x v="3"/>
    <b v="1"/>
    <n v="15"/>
    <b v="1"/>
    <s v="theater/plays"/>
    <n v="109.00000000000001"/>
    <n v="36.333333333333336"/>
    <x v="1"/>
    <s v="plays"/>
  </r>
  <r>
    <x v="0"/>
    <s v="US"/>
    <s v="USD"/>
    <n v="1328029200"/>
    <d v="2012-01-31T17:00:00"/>
    <n v="1323211621"/>
    <x v="3182"/>
    <x v="6"/>
    <b v="1"/>
    <n v="151"/>
    <b v="1"/>
    <s v="theater/plays"/>
    <n v="100.88571428571429"/>
    <n v="46.768211920529801"/>
    <x v="1"/>
    <s v="plays"/>
  </r>
  <r>
    <x v="0"/>
    <s v="US"/>
    <s v="USD"/>
    <n v="1377284669"/>
    <d v="2013-08-23T19:04:29"/>
    <n v="1375729469"/>
    <x v="3183"/>
    <x v="4"/>
    <b v="1"/>
    <n v="68"/>
    <b v="1"/>
    <s v="theater/plays"/>
    <n v="109.00000000000001"/>
    <n v="40.073529411764703"/>
    <x v="1"/>
    <s v="plays"/>
  </r>
  <r>
    <x v="0"/>
    <s v="US"/>
    <s v="USD"/>
    <n v="1404258631"/>
    <d v="2014-07-01T23:50:31"/>
    <n v="1401666631"/>
    <x v="3184"/>
    <x v="3"/>
    <b v="1"/>
    <n v="46"/>
    <b v="1"/>
    <s v="theater/plays"/>
    <n v="107.20930232558139"/>
    <n v="100.21739130434783"/>
    <x v="1"/>
    <s v="plays"/>
  </r>
  <r>
    <x v="0"/>
    <s v="GB"/>
    <s v="GBP"/>
    <n v="1405553241"/>
    <d v="2014-07-16T23:27:21"/>
    <n v="1404948441"/>
    <x v="3185"/>
    <x v="3"/>
    <b v="1"/>
    <n v="24"/>
    <b v="1"/>
    <s v="theater/plays"/>
    <n v="100"/>
    <n v="41.666666666666664"/>
    <x v="1"/>
    <s v="plays"/>
  </r>
  <r>
    <x v="0"/>
    <s v="GB"/>
    <s v="GBP"/>
    <n v="1410901200"/>
    <d v="2014-09-16T21:00:00"/>
    <n v="1408313438"/>
    <x v="3186"/>
    <x v="3"/>
    <b v="1"/>
    <n v="70"/>
    <b v="1"/>
    <s v="theater/plays"/>
    <n v="102.18750000000001"/>
    <n v="46.714285714285715"/>
    <x v="1"/>
    <s v="plays"/>
  </r>
  <r>
    <x v="0"/>
    <s v="US"/>
    <s v="USD"/>
    <n v="1407167973"/>
    <d v="2014-08-04T15:59:33"/>
    <n v="1405439973"/>
    <x v="3187"/>
    <x v="3"/>
    <b v="1"/>
    <n v="244"/>
    <b v="1"/>
    <s v="theater/plays"/>
    <n v="116.29333333333334"/>
    <n v="71.491803278688522"/>
    <x v="1"/>
    <s v="plays"/>
  </r>
  <r>
    <x v="2"/>
    <s v="GB"/>
    <s v="GBP"/>
    <n v="1433930302"/>
    <d v="2015-06-10T09:58:22"/>
    <n v="1432115902"/>
    <x v="3188"/>
    <x v="0"/>
    <b v="0"/>
    <n v="9"/>
    <b v="0"/>
    <s v="theater/musical"/>
    <n v="65"/>
    <n v="14.444444444444445"/>
    <x v="1"/>
    <s v="musical"/>
  </r>
  <r>
    <x v="2"/>
    <s v="SE"/>
    <s v="SEK"/>
    <n v="1432455532"/>
    <d v="2015-05-24T08:18:52"/>
    <n v="1429863532"/>
    <x v="3189"/>
    <x v="0"/>
    <b v="0"/>
    <n v="19"/>
    <b v="0"/>
    <s v="theater/musical"/>
    <n v="12.327272727272726"/>
    <n v="356.84210526315792"/>
    <x v="1"/>
    <s v="musical"/>
  </r>
  <r>
    <x v="2"/>
    <s v="CA"/>
    <s v="CAD"/>
    <n v="1481258275"/>
    <d v="2016-12-09T04:37:55"/>
    <n v="1478662675"/>
    <x v="3190"/>
    <x v="2"/>
    <b v="0"/>
    <n v="0"/>
    <b v="0"/>
    <s v="theater/musical"/>
    <n v="0"/>
    <e v="#DIV/0!"/>
    <x v="1"/>
    <s v="musical"/>
  </r>
  <r>
    <x v="2"/>
    <s v="US"/>
    <s v="USD"/>
    <n v="1471370869"/>
    <d v="2016-08-16T18:07:49"/>
    <n v="1466186869"/>
    <x v="3191"/>
    <x v="2"/>
    <b v="0"/>
    <n v="4"/>
    <b v="0"/>
    <s v="theater/musical"/>
    <n v="4.0266666666666664"/>
    <n v="37.75"/>
    <x v="1"/>
    <s v="musical"/>
  </r>
  <r>
    <x v="2"/>
    <s v="GB"/>
    <s v="GBP"/>
    <n v="1425160800"/>
    <d v="2015-02-28T22:00:00"/>
    <n v="1421274859"/>
    <x v="3192"/>
    <x v="0"/>
    <b v="0"/>
    <n v="8"/>
    <b v="0"/>
    <s v="theater/musical"/>
    <n v="1.02"/>
    <n v="12.75"/>
    <x v="1"/>
    <s v="musical"/>
  </r>
  <r>
    <x v="2"/>
    <s v="GB"/>
    <s v="GBP"/>
    <n v="1424474056"/>
    <d v="2015-02-20T23:14:16"/>
    <n v="1420586056"/>
    <x v="3193"/>
    <x v="0"/>
    <b v="0"/>
    <n v="24"/>
    <b v="0"/>
    <s v="theater/musical"/>
    <n v="11.74"/>
    <n v="24.458333333333332"/>
    <x v="1"/>
    <s v="musical"/>
  </r>
  <r>
    <x v="2"/>
    <s v="US"/>
    <s v="USD"/>
    <n v="1437960598"/>
    <d v="2015-07-27T01:29:58"/>
    <n v="1435368598"/>
    <x v="3194"/>
    <x v="0"/>
    <b v="0"/>
    <n v="0"/>
    <b v="0"/>
    <s v="theater/musical"/>
    <n v="0"/>
    <e v="#DIV/0!"/>
    <x v="1"/>
    <s v="musical"/>
  </r>
  <r>
    <x v="2"/>
    <s v="US"/>
    <s v="USD"/>
    <n v="1423750542"/>
    <d v="2015-02-12T14:15:42"/>
    <n v="1421158542"/>
    <x v="3195"/>
    <x v="0"/>
    <b v="0"/>
    <n v="39"/>
    <b v="0"/>
    <s v="theater/musical"/>
    <n v="59.142857142857139"/>
    <n v="53.07692307692308"/>
    <x v="1"/>
    <s v="musical"/>
  </r>
  <r>
    <x v="2"/>
    <s v="US"/>
    <s v="USD"/>
    <n v="1438437600"/>
    <d v="2015-08-01T14:00:00"/>
    <n v="1433254875"/>
    <x v="3196"/>
    <x v="0"/>
    <b v="0"/>
    <n v="6"/>
    <b v="0"/>
    <s v="theater/musical"/>
    <n v="0.06"/>
    <n v="300"/>
    <x v="1"/>
    <s v="musical"/>
  </r>
  <r>
    <x v="2"/>
    <s v="NO"/>
    <s v="NOK"/>
    <n v="1423050618"/>
    <d v="2015-02-04T11:50:18"/>
    <n v="1420458618"/>
    <x v="3197"/>
    <x v="0"/>
    <b v="0"/>
    <n v="4"/>
    <b v="0"/>
    <s v="theater/musical"/>
    <n v="11.450000000000001"/>
    <n v="286.25"/>
    <x v="1"/>
    <s v="musical"/>
  </r>
  <r>
    <x v="2"/>
    <s v="DK"/>
    <s v="DKK"/>
    <n v="1424081477"/>
    <d v="2015-02-16T10:11:17"/>
    <n v="1420798277"/>
    <x v="3198"/>
    <x v="0"/>
    <b v="0"/>
    <n v="3"/>
    <b v="0"/>
    <s v="theater/musical"/>
    <n v="0.36666666666666664"/>
    <n v="36.666666666666664"/>
    <x v="1"/>
    <s v="musical"/>
  </r>
  <r>
    <x v="2"/>
    <s v="US"/>
    <s v="USD"/>
    <n v="1410037200"/>
    <d v="2014-09-06T21:00:00"/>
    <n v="1407435418"/>
    <x v="3199"/>
    <x v="3"/>
    <b v="0"/>
    <n v="53"/>
    <b v="0"/>
    <s v="theater/musical"/>
    <n v="52.16"/>
    <n v="49.20754716981132"/>
    <x v="1"/>
    <s v="musical"/>
  </r>
  <r>
    <x v="2"/>
    <s v="US"/>
    <s v="USD"/>
    <n v="1461994440"/>
    <d v="2016-04-30T05:34:00"/>
    <n v="1459410101"/>
    <x v="3200"/>
    <x v="2"/>
    <b v="0"/>
    <n v="1"/>
    <b v="0"/>
    <s v="theater/musical"/>
    <n v="2E-3"/>
    <n v="1"/>
    <x v="1"/>
    <s v="musical"/>
  </r>
  <r>
    <x v="2"/>
    <s v="GB"/>
    <s v="GBP"/>
    <n v="1409509477"/>
    <d v="2014-08-31T18:24:37"/>
    <n v="1407695077"/>
    <x v="3201"/>
    <x v="3"/>
    <b v="0"/>
    <n v="2"/>
    <b v="0"/>
    <s v="theater/musical"/>
    <n v="1.25"/>
    <n v="12.5"/>
    <x v="1"/>
    <s v="musical"/>
  </r>
  <r>
    <x v="2"/>
    <s v="US"/>
    <s v="USD"/>
    <n v="1450072740"/>
    <d v="2015-12-14T05:59:00"/>
    <n v="1445027346"/>
    <x v="3202"/>
    <x v="0"/>
    <b v="0"/>
    <n v="25"/>
    <b v="0"/>
    <s v="theater/musical"/>
    <n v="54.52"/>
    <n v="109.04"/>
    <x v="1"/>
    <s v="musical"/>
  </r>
  <r>
    <x v="2"/>
    <s v="US"/>
    <s v="USD"/>
    <n v="1443224622"/>
    <d v="2015-09-25T23:43:42"/>
    <n v="1440632622"/>
    <x v="3203"/>
    <x v="0"/>
    <b v="0"/>
    <n v="6"/>
    <b v="0"/>
    <s v="theater/musical"/>
    <n v="25"/>
    <n v="41.666666666666664"/>
    <x v="1"/>
    <s v="musical"/>
  </r>
  <r>
    <x v="2"/>
    <s v="US"/>
    <s v="USD"/>
    <n v="1437149640"/>
    <d v="2015-07-17T16:14:00"/>
    <n v="1434558479"/>
    <x v="3204"/>
    <x v="0"/>
    <b v="0"/>
    <n v="0"/>
    <b v="0"/>
    <s v="theater/musical"/>
    <n v="0"/>
    <e v="#DIV/0!"/>
    <x v="1"/>
    <s v="musical"/>
  </r>
  <r>
    <x v="2"/>
    <s v="GB"/>
    <s v="GBP"/>
    <n v="1430470772"/>
    <d v="2015-05-01T08:59:32"/>
    <n v="1427878772"/>
    <x v="3205"/>
    <x v="0"/>
    <b v="0"/>
    <n v="12"/>
    <b v="0"/>
    <s v="theater/musical"/>
    <n v="3.4125000000000001"/>
    <n v="22.75"/>
    <x v="1"/>
    <s v="musical"/>
  </r>
  <r>
    <x v="2"/>
    <s v="US"/>
    <s v="USD"/>
    <n v="1442644651"/>
    <d v="2015-09-19T06:37:31"/>
    <n v="1440052651"/>
    <x v="3206"/>
    <x v="0"/>
    <b v="0"/>
    <n v="0"/>
    <b v="0"/>
    <s v="theater/musical"/>
    <n v="0"/>
    <e v="#DIV/0!"/>
    <x v="1"/>
    <s v="musical"/>
  </r>
  <r>
    <x v="2"/>
    <s v="US"/>
    <s v="USD"/>
    <n v="1429767607"/>
    <d v="2015-04-23T05:40:07"/>
    <n v="1424587207"/>
    <x v="3207"/>
    <x v="0"/>
    <b v="0"/>
    <n v="36"/>
    <b v="0"/>
    <s v="theater/musical"/>
    <n v="46.36363636363636"/>
    <n v="70.833333333333329"/>
    <x v="1"/>
    <s v="musical"/>
  </r>
  <r>
    <x v="0"/>
    <s v="US"/>
    <s v="USD"/>
    <n v="1406557877"/>
    <d v="2014-07-28T14:31:17"/>
    <n v="1404743477"/>
    <x v="3208"/>
    <x v="3"/>
    <b v="1"/>
    <n v="82"/>
    <b v="1"/>
    <s v="theater/plays"/>
    <n v="103.49999999999999"/>
    <n v="63.109756097560975"/>
    <x v="1"/>
    <s v="plays"/>
  </r>
  <r>
    <x v="0"/>
    <s v="US"/>
    <s v="USD"/>
    <n v="1403305200"/>
    <d v="2014-06-20T23:00:00"/>
    <n v="1400512658"/>
    <x v="3209"/>
    <x v="3"/>
    <b v="1"/>
    <n v="226"/>
    <b v="1"/>
    <s v="theater/plays"/>
    <n v="119.32315789473684"/>
    <n v="50.157964601769912"/>
    <x v="1"/>
    <s v="plays"/>
  </r>
  <r>
    <x v="0"/>
    <s v="US"/>
    <s v="USD"/>
    <n v="1338523140"/>
    <d v="2012-06-01T03:59:00"/>
    <n v="1334442519"/>
    <x v="3210"/>
    <x v="5"/>
    <b v="1"/>
    <n v="60"/>
    <b v="1"/>
    <s v="theater/plays"/>
    <n v="125.76666666666667"/>
    <n v="62.883333333333333"/>
    <x v="1"/>
    <s v="plays"/>
  </r>
  <r>
    <x v="0"/>
    <s v="US"/>
    <s v="USD"/>
    <n v="1408068000"/>
    <d v="2014-08-15T02:00:00"/>
    <n v="1405346680"/>
    <x v="3211"/>
    <x v="3"/>
    <b v="1"/>
    <n v="322"/>
    <b v="1"/>
    <s v="theater/plays"/>
    <n v="119.74347826086958"/>
    <n v="85.531055900621112"/>
    <x v="1"/>
    <s v="plays"/>
  </r>
  <r>
    <x v="0"/>
    <s v="US"/>
    <s v="USD"/>
    <n v="1407524751"/>
    <d v="2014-08-08T19:05:51"/>
    <n v="1404932751"/>
    <x v="3212"/>
    <x v="3"/>
    <b v="1"/>
    <n v="94"/>
    <b v="1"/>
    <s v="theater/plays"/>
    <n v="126.25"/>
    <n v="53.723404255319146"/>
    <x v="1"/>
    <s v="plays"/>
  </r>
  <r>
    <x v="0"/>
    <s v="GB"/>
    <s v="GBP"/>
    <n v="1437934759"/>
    <d v="2015-07-26T18:19:19"/>
    <n v="1434478759"/>
    <x v="3213"/>
    <x v="0"/>
    <b v="1"/>
    <n v="47"/>
    <b v="1"/>
    <s v="theater/plays"/>
    <n v="100.11666666666667"/>
    <n v="127.80851063829788"/>
    <x v="1"/>
    <s v="plays"/>
  </r>
  <r>
    <x v="0"/>
    <s v="GB"/>
    <s v="GBP"/>
    <n v="1452038100"/>
    <d v="2016-01-05T23:55:00"/>
    <n v="1448823673"/>
    <x v="3214"/>
    <x v="0"/>
    <b v="1"/>
    <n v="115"/>
    <b v="1"/>
    <s v="theater/plays"/>
    <n v="102.13333333333334"/>
    <n v="106.57391304347826"/>
    <x v="1"/>
    <s v="plays"/>
  </r>
  <r>
    <x v="0"/>
    <s v="US"/>
    <s v="USD"/>
    <n v="1441857540"/>
    <d v="2015-09-10T03:59:00"/>
    <n v="1438617471"/>
    <x v="3215"/>
    <x v="0"/>
    <b v="1"/>
    <n v="134"/>
    <b v="1"/>
    <s v="theater/plays"/>
    <n v="100.35142857142858"/>
    <n v="262.11194029850748"/>
    <x v="1"/>
    <s v="plays"/>
  </r>
  <r>
    <x v="0"/>
    <s v="GB"/>
    <s v="GBP"/>
    <n v="1436625000"/>
    <d v="2015-07-11T14:30:00"/>
    <n v="1433934371"/>
    <x v="3216"/>
    <x v="0"/>
    <b v="1"/>
    <n v="35"/>
    <b v="1"/>
    <s v="theater/plays"/>
    <n v="100.05"/>
    <n v="57.171428571428571"/>
    <x v="1"/>
    <s v="plays"/>
  </r>
  <r>
    <x v="0"/>
    <s v="US"/>
    <s v="USD"/>
    <n v="1478264784"/>
    <d v="2016-11-04T13:06:24"/>
    <n v="1475672784"/>
    <x v="3217"/>
    <x v="2"/>
    <b v="1"/>
    <n v="104"/>
    <b v="1"/>
    <s v="theater/plays"/>
    <n v="116.02222222222223"/>
    <n v="50.20192307692308"/>
    <x v="1"/>
    <s v="plays"/>
  </r>
  <r>
    <x v="0"/>
    <s v="GB"/>
    <s v="GBP"/>
    <n v="1419984000"/>
    <d v="2014-12-31T00:00:00"/>
    <n v="1417132986"/>
    <x v="3218"/>
    <x v="3"/>
    <b v="1"/>
    <n v="184"/>
    <b v="1"/>
    <s v="theater/plays"/>
    <n v="102.1"/>
    <n v="66.586956521739125"/>
    <x v="1"/>
    <s v="plays"/>
  </r>
  <r>
    <x v="0"/>
    <s v="US"/>
    <s v="USD"/>
    <n v="1427063747"/>
    <d v="2015-03-22T22:35:47"/>
    <n v="1424043347"/>
    <x v="3219"/>
    <x v="0"/>
    <b v="1"/>
    <n v="119"/>
    <b v="1"/>
    <s v="theater/plays"/>
    <n v="100.11000000000001"/>
    <n v="168.25210084033614"/>
    <x v="1"/>
    <s v="plays"/>
  </r>
  <r>
    <x v="0"/>
    <s v="US"/>
    <s v="USD"/>
    <n v="1489352400"/>
    <d v="2017-03-12T21:00:00"/>
    <n v="1486411204"/>
    <x v="3220"/>
    <x v="1"/>
    <b v="1"/>
    <n v="59"/>
    <b v="1"/>
    <s v="theater/plays"/>
    <n v="100.84"/>
    <n v="256.37288135593218"/>
    <x v="1"/>
    <s v="plays"/>
  </r>
  <r>
    <x v="0"/>
    <s v="GB"/>
    <s v="GBP"/>
    <n v="1436114603"/>
    <d v="2015-07-05T16:43:23"/>
    <n v="1433090603"/>
    <x v="3221"/>
    <x v="0"/>
    <b v="1"/>
    <n v="113"/>
    <b v="1"/>
    <s v="theater/plays"/>
    <n v="103.42499999999998"/>
    <n v="36.610619469026545"/>
    <x v="1"/>
    <s v="plays"/>
  </r>
  <r>
    <x v="0"/>
    <s v="US"/>
    <s v="USD"/>
    <n v="1445722140"/>
    <d v="2015-10-24T21:29:00"/>
    <n v="1443016697"/>
    <x v="3222"/>
    <x v="0"/>
    <b v="1"/>
    <n v="84"/>
    <b v="1"/>
    <s v="theater/plays"/>
    <n v="124.8"/>
    <n v="37.142857142857146"/>
    <x v="1"/>
    <s v="plays"/>
  </r>
  <r>
    <x v="0"/>
    <s v="US"/>
    <s v="USD"/>
    <n v="1440100976"/>
    <d v="2015-08-20T20:02:56"/>
    <n v="1437508976"/>
    <x v="3223"/>
    <x v="0"/>
    <b v="1"/>
    <n v="74"/>
    <b v="1"/>
    <s v="theater/plays"/>
    <n v="109.51612903225806"/>
    <n v="45.878378378378379"/>
    <x v="1"/>
    <s v="plays"/>
  </r>
  <r>
    <x v="0"/>
    <s v="US"/>
    <s v="USD"/>
    <n v="1484024400"/>
    <d v="2017-01-10T05:00:00"/>
    <n v="1479932713"/>
    <x v="3224"/>
    <x v="2"/>
    <b v="1"/>
    <n v="216"/>
    <b v="1"/>
    <s v="theater/plays"/>
    <n v="102.03333333333333"/>
    <n v="141.71296296296296"/>
    <x v="1"/>
    <s v="plays"/>
  </r>
  <r>
    <x v="0"/>
    <s v="US"/>
    <s v="USD"/>
    <n v="1464987600"/>
    <d v="2016-06-03T21:00:00"/>
    <n v="1463145938"/>
    <x v="3225"/>
    <x v="2"/>
    <b v="1"/>
    <n v="39"/>
    <b v="1"/>
    <s v="theater/plays"/>
    <n v="102.35000000000001"/>
    <n v="52.487179487179489"/>
    <x v="1"/>
    <s v="plays"/>
  </r>
  <r>
    <x v="0"/>
    <s v="GB"/>
    <s v="GBP"/>
    <n v="1446213612"/>
    <d v="2015-10-30T14:00:12"/>
    <n v="1443621612"/>
    <x v="3226"/>
    <x v="0"/>
    <b v="1"/>
    <n v="21"/>
    <b v="1"/>
    <s v="theater/plays"/>
    <n v="104.16666666666667"/>
    <n v="59.523809523809526"/>
    <x v="1"/>
    <s v="plays"/>
  </r>
  <r>
    <x v="0"/>
    <s v="GB"/>
    <s v="GBP"/>
    <n v="1484687436"/>
    <d v="2017-01-17T21:10:36"/>
    <n v="1482095436"/>
    <x v="3227"/>
    <x v="2"/>
    <b v="0"/>
    <n v="30"/>
    <b v="1"/>
    <s v="theater/plays"/>
    <n v="125"/>
    <n v="50"/>
    <x v="1"/>
    <s v="plays"/>
  </r>
  <r>
    <x v="0"/>
    <s v="US"/>
    <s v="USD"/>
    <n v="1450328340"/>
    <d v="2015-12-17T04:59:00"/>
    <n v="1447606884"/>
    <x v="3228"/>
    <x v="0"/>
    <b v="1"/>
    <n v="37"/>
    <b v="1"/>
    <s v="theater/plays"/>
    <n v="102.34285714285714"/>
    <n v="193.62162162162161"/>
    <x v="1"/>
    <s v="plays"/>
  </r>
  <r>
    <x v="0"/>
    <s v="US"/>
    <s v="USD"/>
    <n v="1416470398"/>
    <d v="2014-11-20T07:59:58"/>
    <n v="1413874798"/>
    <x v="3229"/>
    <x v="3"/>
    <b v="1"/>
    <n v="202"/>
    <b v="1"/>
    <s v="theater/plays"/>
    <n v="107.86500000000001"/>
    <n v="106.79702970297029"/>
    <x v="1"/>
    <s v="plays"/>
  </r>
  <r>
    <x v="0"/>
    <s v="US"/>
    <s v="USD"/>
    <n v="1412135940"/>
    <d v="2014-10-01T03:59:00"/>
    <n v="1410840126"/>
    <x v="3230"/>
    <x v="3"/>
    <b v="1"/>
    <n v="37"/>
    <b v="1"/>
    <s v="theater/plays"/>
    <n v="109.88461538461539"/>
    <n v="77.21621621621621"/>
    <x v="1"/>
    <s v="plays"/>
  </r>
  <r>
    <x v="0"/>
    <s v="US"/>
    <s v="USD"/>
    <n v="1460846347"/>
    <d v="2016-04-16T22:39:07"/>
    <n v="1458254347"/>
    <x v="3231"/>
    <x v="2"/>
    <b v="0"/>
    <n v="28"/>
    <b v="1"/>
    <s v="theater/plays"/>
    <n v="161"/>
    <n v="57.5"/>
    <x v="1"/>
    <s v="plays"/>
  </r>
  <r>
    <x v="0"/>
    <s v="US"/>
    <s v="USD"/>
    <n v="1462334340"/>
    <d v="2016-05-04T03:59:00"/>
    <n v="1459711917"/>
    <x v="3232"/>
    <x v="2"/>
    <b v="1"/>
    <n v="26"/>
    <b v="1"/>
    <s v="theater/plays"/>
    <n v="131.20000000000002"/>
    <n v="50.46153846153846"/>
    <x v="1"/>
    <s v="plays"/>
  </r>
  <r>
    <x v="0"/>
    <s v="US"/>
    <s v="USD"/>
    <n v="1488482355"/>
    <d v="2017-03-02T19:19:15"/>
    <n v="1485890355"/>
    <x v="3233"/>
    <x v="1"/>
    <b v="0"/>
    <n v="61"/>
    <b v="1"/>
    <s v="theater/plays"/>
    <n v="118.8"/>
    <n v="97.377049180327873"/>
    <x v="1"/>
    <s v="plays"/>
  </r>
  <r>
    <x v="0"/>
    <s v="GB"/>
    <s v="GBP"/>
    <n v="1485991860"/>
    <d v="2017-02-01T23:31:00"/>
    <n v="1483124208"/>
    <x v="3234"/>
    <x v="2"/>
    <b v="0"/>
    <n v="115"/>
    <b v="1"/>
    <s v="theater/plays"/>
    <n v="100.39275000000001"/>
    <n v="34.91921739130435"/>
    <x v="1"/>
    <s v="plays"/>
  </r>
  <r>
    <x v="0"/>
    <s v="US"/>
    <s v="USD"/>
    <n v="1467361251"/>
    <d v="2016-07-01T08:20:51"/>
    <n v="1464769251"/>
    <x v="3235"/>
    <x v="2"/>
    <b v="1"/>
    <n v="181"/>
    <b v="1"/>
    <s v="theater/plays"/>
    <n v="103.20666666666666"/>
    <n v="85.530386740331494"/>
    <x v="1"/>
    <s v="plays"/>
  </r>
  <r>
    <x v="0"/>
    <s v="US"/>
    <s v="USD"/>
    <n v="1482962433"/>
    <d v="2016-12-28T22:00:33"/>
    <n v="1480370433"/>
    <x v="3236"/>
    <x v="2"/>
    <b v="0"/>
    <n v="110"/>
    <b v="1"/>
    <s v="theater/plays"/>
    <n v="100.6"/>
    <n v="182.90909090909091"/>
    <x v="1"/>
    <s v="plays"/>
  </r>
  <r>
    <x v="0"/>
    <s v="US"/>
    <s v="USD"/>
    <n v="1443499140"/>
    <d v="2015-09-29T03:59:00"/>
    <n v="1441452184"/>
    <x v="3237"/>
    <x v="0"/>
    <b v="1"/>
    <n v="269"/>
    <b v="1"/>
    <s v="theater/plays"/>
    <n v="100.78754285714287"/>
    <n v="131.13620817843866"/>
    <x v="1"/>
    <s v="plays"/>
  </r>
  <r>
    <x v="0"/>
    <s v="GB"/>
    <s v="GBP"/>
    <n v="1435752898"/>
    <d v="2015-07-01T12:14:58"/>
    <n v="1433160898"/>
    <x v="3238"/>
    <x v="0"/>
    <b v="1"/>
    <n v="79"/>
    <b v="1"/>
    <s v="theater/plays"/>
    <n v="112.32142857142857"/>
    <n v="39.810126582278478"/>
    <x v="1"/>
    <s v="plays"/>
  </r>
  <r>
    <x v="0"/>
    <s v="GB"/>
    <s v="GBP"/>
    <n v="1445817540"/>
    <d v="2015-10-25T23:59:00"/>
    <n v="1443665293"/>
    <x v="3239"/>
    <x v="0"/>
    <b v="1"/>
    <n v="104"/>
    <b v="1"/>
    <s v="theater/plays"/>
    <n v="105.91914022517912"/>
    <n v="59.701730769230764"/>
    <x v="1"/>
    <s v="plays"/>
  </r>
  <r>
    <x v="0"/>
    <s v="GB"/>
    <s v="GBP"/>
    <n v="1487286000"/>
    <d v="2017-02-16T23:00:00"/>
    <n v="1484843948"/>
    <x v="3240"/>
    <x v="1"/>
    <b v="0"/>
    <n v="34"/>
    <b v="1"/>
    <s v="theater/plays"/>
    <n v="100.56666666666668"/>
    <n v="88.735294117647058"/>
    <x v="1"/>
    <s v="plays"/>
  </r>
  <r>
    <x v="0"/>
    <s v="US"/>
    <s v="USD"/>
    <n v="1413269940"/>
    <d v="2014-10-14T06:59:00"/>
    <n v="1410421670"/>
    <x v="3241"/>
    <x v="3"/>
    <b v="1"/>
    <n v="167"/>
    <b v="1"/>
    <s v="theater/plays"/>
    <n v="115.30588235294117"/>
    <n v="58.688622754491021"/>
    <x v="1"/>
    <s v="plays"/>
  </r>
  <r>
    <x v="0"/>
    <s v="US"/>
    <s v="USD"/>
    <n v="1411150092"/>
    <d v="2014-09-19T18:08:12"/>
    <n v="1408558092"/>
    <x v="3242"/>
    <x v="3"/>
    <b v="1"/>
    <n v="183"/>
    <b v="1"/>
    <s v="theater/plays"/>
    <n v="127.30419999999999"/>
    <n v="69.56513661202186"/>
    <x v="1"/>
    <s v="plays"/>
  </r>
  <r>
    <x v="0"/>
    <s v="US"/>
    <s v="USD"/>
    <n v="1444348800"/>
    <d v="2015-10-09T00:00:00"/>
    <n v="1442283562"/>
    <x v="3243"/>
    <x v="0"/>
    <b v="1"/>
    <n v="71"/>
    <b v="1"/>
    <s v="theater/plays"/>
    <n v="102.83750000000001"/>
    <n v="115.87323943661971"/>
    <x v="1"/>
    <s v="plays"/>
  </r>
  <r>
    <x v="0"/>
    <s v="GB"/>
    <s v="GBP"/>
    <n v="1480613982"/>
    <d v="2016-12-01T17:39:42"/>
    <n v="1478018382"/>
    <x v="3244"/>
    <x v="2"/>
    <b v="0"/>
    <n v="69"/>
    <b v="1"/>
    <s v="theater/plays"/>
    <n v="102.9375"/>
    <n v="23.869565217391305"/>
    <x v="1"/>
    <s v="plays"/>
  </r>
  <r>
    <x v="0"/>
    <s v="US"/>
    <s v="USD"/>
    <n v="1434074400"/>
    <d v="2015-06-12T02:00:00"/>
    <n v="1431354258"/>
    <x v="3245"/>
    <x v="0"/>
    <b v="0"/>
    <n v="270"/>
    <b v="1"/>
    <s v="theater/plays"/>
    <n v="104.3047619047619"/>
    <n v="81.125925925925927"/>
    <x v="1"/>
    <s v="plays"/>
  </r>
  <r>
    <x v="0"/>
    <s v="US"/>
    <s v="USD"/>
    <n v="1442030340"/>
    <d v="2015-09-12T03:59:00"/>
    <n v="1439551200"/>
    <x v="3246"/>
    <x v="0"/>
    <b v="1"/>
    <n v="193"/>
    <b v="1"/>
    <s v="theater/plays"/>
    <n v="111.22000000000001"/>
    <n v="57.626943005181346"/>
    <x v="1"/>
    <s v="plays"/>
  </r>
  <r>
    <x v="0"/>
    <s v="GB"/>
    <s v="GBP"/>
    <n v="1436696712"/>
    <d v="2015-07-12T10:25:12"/>
    <n v="1434104712"/>
    <x v="3247"/>
    <x v="0"/>
    <b v="1"/>
    <n v="57"/>
    <b v="1"/>
    <s v="theater/plays"/>
    <n v="105.86"/>
    <n v="46.429824561403507"/>
    <x v="1"/>
    <s v="plays"/>
  </r>
  <r>
    <x v="0"/>
    <s v="US"/>
    <s v="USD"/>
    <n v="1428178757"/>
    <d v="2015-04-04T20:19:17"/>
    <n v="1425590357"/>
    <x v="3248"/>
    <x v="0"/>
    <b v="1"/>
    <n v="200"/>
    <b v="1"/>
    <s v="theater/plays"/>
    <n v="100.79166666666666"/>
    <n v="60.475000000000001"/>
    <x v="1"/>
    <s v="plays"/>
  </r>
  <r>
    <x v="0"/>
    <s v="US"/>
    <s v="USD"/>
    <n v="1434822914"/>
    <d v="2015-06-20T17:55:14"/>
    <n v="1432230914"/>
    <x v="3249"/>
    <x v="0"/>
    <b v="1"/>
    <n v="88"/>
    <b v="1"/>
    <s v="theater/plays"/>
    <n v="104.92727272727274"/>
    <n v="65.579545454545453"/>
    <x v="1"/>
    <s v="plays"/>
  </r>
  <r>
    <x v="0"/>
    <s v="US"/>
    <s v="USD"/>
    <n v="1415213324"/>
    <d v="2014-11-05T18:48:44"/>
    <n v="1412617724"/>
    <x v="3250"/>
    <x v="3"/>
    <b v="1"/>
    <n v="213"/>
    <b v="1"/>
    <s v="theater/plays"/>
    <n v="101.55199999999999"/>
    <n v="119.1924882629108"/>
    <x v="1"/>
    <s v="plays"/>
  </r>
  <r>
    <x v="0"/>
    <s v="US"/>
    <s v="USD"/>
    <n v="1434907966"/>
    <d v="2015-06-21T17:32:46"/>
    <n v="1432315966"/>
    <x v="3251"/>
    <x v="0"/>
    <b v="1"/>
    <n v="20"/>
    <b v="1"/>
    <s v="theater/plays"/>
    <n v="110.73333333333333"/>
    <n v="83.05"/>
    <x v="1"/>
    <s v="plays"/>
  </r>
  <r>
    <x v="0"/>
    <s v="GB"/>
    <s v="GBP"/>
    <n v="1473247240"/>
    <d v="2016-09-07T11:20:40"/>
    <n v="1470655240"/>
    <x v="3252"/>
    <x v="2"/>
    <b v="1"/>
    <n v="50"/>
    <b v="1"/>
    <s v="theater/plays"/>
    <n v="127.82222222222221"/>
    <n v="57.52"/>
    <x v="1"/>
    <s v="plays"/>
  </r>
  <r>
    <x v="0"/>
    <s v="US"/>
    <s v="USD"/>
    <n v="1473306300"/>
    <d v="2016-09-08T03:45:00"/>
    <n v="1471701028"/>
    <x v="3253"/>
    <x v="2"/>
    <b v="1"/>
    <n v="115"/>
    <b v="1"/>
    <s v="theater/plays"/>
    <n v="101.82500000000002"/>
    <n v="177.08695652173913"/>
    <x v="1"/>
    <s v="plays"/>
  </r>
  <r>
    <x v="0"/>
    <s v="GB"/>
    <s v="GBP"/>
    <n v="1427331809"/>
    <d v="2015-03-26T01:03:29"/>
    <n v="1424743409"/>
    <x v="3254"/>
    <x v="0"/>
    <b v="1"/>
    <n v="186"/>
    <b v="1"/>
    <s v="theater/plays"/>
    <n v="101.25769230769231"/>
    <n v="70.771505376344081"/>
    <x v="1"/>
    <s v="plays"/>
  </r>
  <r>
    <x v="0"/>
    <s v="GB"/>
    <s v="GBP"/>
    <n v="1412706375"/>
    <d v="2014-10-07T18:26:15"/>
    <n v="1410114375"/>
    <x v="3255"/>
    <x v="3"/>
    <b v="1"/>
    <n v="18"/>
    <b v="1"/>
    <s v="theater/plays"/>
    <n v="175"/>
    <n v="29.166666666666668"/>
    <x v="1"/>
    <s v="plays"/>
  </r>
  <r>
    <x v="0"/>
    <s v="US"/>
    <s v="USD"/>
    <n v="1433995140"/>
    <d v="2015-06-11T03:59:00"/>
    <n v="1432129577"/>
    <x v="3256"/>
    <x v="0"/>
    <b v="1"/>
    <n v="176"/>
    <b v="1"/>
    <s v="theater/plays"/>
    <n v="128.06"/>
    <n v="72.76136363636364"/>
    <x v="1"/>
    <s v="plays"/>
  </r>
  <r>
    <x v="0"/>
    <s v="GB"/>
    <s v="GBP"/>
    <n v="1487769952"/>
    <d v="2017-02-22T13:25:52"/>
    <n v="1485177952"/>
    <x v="3257"/>
    <x v="1"/>
    <b v="0"/>
    <n v="41"/>
    <b v="1"/>
    <s v="theater/plays"/>
    <n v="106.29949999999999"/>
    <n v="51.853414634146333"/>
    <x v="1"/>
    <s v="plays"/>
  </r>
  <r>
    <x v="0"/>
    <s v="US"/>
    <s v="USD"/>
    <n v="1420751861"/>
    <d v="2015-01-08T21:17:41"/>
    <n v="1418159861"/>
    <x v="3258"/>
    <x v="3"/>
    <b v="1"/>
    <n v="75"/>
    <b v="1"/>
    <s v="theater/plays"/>
    <n v="105.21428571428571"/>
    <n v="98.2"/>
    <x v="1"/>
    <s v="plays"/>
  </r>
  <r>
    <x v="0"/>
    <s v="US"/>
    <s v="USD"/>
    <n v="1475294340"/>
    <d v="2016-10-01T03:59:00"/>
    <n v="1472753745"/>
    <x v="3259"/>
    <x v="2"/>
    <b v="1"/>
    <n v="97"/>
    <b v="1"/>
    <s v="theater/plays"/>
    <n v="106.16782608695652"/>
    <n v="251.7381443298969"/>
    <x v="1"/>
    <s v="plays"/>
  </r>
  <r>
    <x v="0"/>
    <s v="US"/>
    <s v="USD"/>
    <n v="1448903318"/>
    <d v="2015-11-30T17:08:38"/>
    <n v="1445875718"/>
    <x v="3260"/>
    <x v="0"/>
    <b v="1"/>
    <n v="73"/>
    <b v="1"/>
    <s v="theater/plays"/>
    <n v="109.24000000000001"/>
    <n v="74.821917808219183"/>
    <x v="1"/>
    <s v="plays"/>
  </r>
  <r>
    <x v="0"/>
    <s v="US"/>
    <s v="USD"/>
    <n v="1437067476"/>
    <d v="2015-07-16T17:24:36"/>
    <n v="1434475476"/>
    <x v="3261"/>
    <x v="0"/>
    <b v="1"/>
    <n v="49"/>
    <b v="1"/>
    <s v="theater/plays"/>
    <n v="100.45454545454547"/>
    <n v="67.65306122448979"/>
    <x v="1"/>
    <s v="plays"/>
  </r>
  <r>
    <x v="0"/>
    <s v="US"/>
    <s v="USD"/>
    <n v="1419220800"/>
    <d v="2014-12-22T04:00:00"/>
    <n v="1416555262"/>
    <x v="3262"/>
    <x v="3"/>
    <b v="1"/>
    <n v="134"/>
    <b v="1"/>
    <s v="theater/plays"/>
    <n v="103.04098360655738"/>
    <n v="93.81343283582089"/>
    <x v="1"/>
    <s v="plays"/>
  </r>
  <r>
    <x v="0"/>
    <s v="US"/>
    <s v="USD"/>
    <n v="1446238800"/>
    <d v="2015-10-30T21:00:00"/>
    <n v="1444220588"/>
    <x v="3263"/>
    <x v="0"/>
    <b v="1"/>
    <n v="68"/>
    <b v="1"/>
    <s v="theater/plays"/>
    <n v="112.1664"/>
    <n v="41.237647058823526"/>
    <x v="1"/>
    <s v="plays"/>
  </r>
  <r>
    <x v="0"/>
    <s v="US"/>
    <s v="USD"/>
    <n v="1422482400"/>
    <d v="2015-01-28T22:00:00"/>
    <n v="1421089938"/>
    <x v="3264"/>
    <x v="0"/>
    <b v="1"/>
    <n v="49"/>
    <b v="1"/>
    <s v="theater/plays"/>
    <n v="103"/>
    <n v="52.551020408163268"/>
    <x v="1"/>
    <s v="plays"/>
  </r>
  <r>
    <x v="0"/>
    <s v="IE"/>
    <s v="EUR"/>
    <n v="1449162000"/>
    <d v="2015-12-03T17:00:00"/>
    <n v="1446570315"/>
    <x v="3265"/>
    <x v="0"/>
    <b v="1"/>
    <n v="63"/>
    <b v="1"/>
    <s v="theater/plays"/>
    <n v="164"/>
    <n v="70.285714285714292"/>
    <x v="1"/>
    <s v="plays"/>
  </r>
  <r>
    <x v="0"/>
    <s v="US"/>
    <s v="USD"/>
    <n v="1434142800"/>
    <d v="2015-06-12T21:00:00"/>
    <n v="1431435122"/>
    <x v="3266"/>
    <x v="0"/>
    <b v="1"/>
    <n v="163"/>
    <b v="1"/>
    <s v="theater/plays"/>
    <n v="131.28333333333333"/>
    <n v="48.325153374233132"/>
    <x v="1"/>
    <s v="plays"/>
  </r>
  <r>
    <x v="0"/>
    <s v="US"/>
    <s v="USD"/>
    <n v="1437156660"/>
    <d v="2015-07-17T18:11:00"/>
    <n v="1434564660"/>
    <x v="3267"/>
    <x v="0"/>
    <b v="1"/>
    <n v="288"/>
    <b v="1"/>
    <s v="theater/plays"/>
    <n v="102.1"/>
    <n v="53.177083333333336"/>
    <x v="1"/>
    <s v="plays"/>
  </r>
  <r>
    <x v="0"/>
    <s v="US"/>
    <s v="USD"/>
    <n v="1472074928"/>
    <d v="2016-08-24T21:42:08"/>
    <n v="1470692528"/>
    <x v="3268"/>
    <x v="2"/>
    <b v="1"/>
    <n v="42"/>
    <b v="1"/>
    <s v="theater/plays"/>
    <n v="128"/>
    <n v="60.952380952380949"/>
    <x v="1"/>
    <s v="plays"/>
  </r>
  <r>
    <x v="0"/>
    <s v="GB"/>
    <s v="GBP"/>
    <n v="1434452400"/>
    <d v="2015-06-16T11:00:00"/>
    <n v="1431509397"/>
    <x v="3269"/>
    <x v="0"/>
    <b v="1"/>
    <n v="70"/>
    <b v="1"/>
    <s v="theater/plays"/>
    <n v="101.49999999999999"/>
    <n v="116"/>
    <x v="1"/>
    <s v="plays"/>
  </r>
  <r>
    <x v="0"/>
    <s v="GB"/>
    <s v="GBP"/>
    <n v="1436705265"/>
    <d v="2015-07-12T12:47:45"/>
    <n v="1434113265"/>
    <x v="3270"/>
    <x v="0"/>
    <b v="1"/>
    <n v="30"/>
    <b v="1"/>
    <s v="theater/plays"/>
    <n v="101.66666666666666"/>
    <n v="61"/>
    <x v="1"/>
    <s v="plays"/>
  </r>
  <r>
    <x v="0"/>
    <s v="GB"/>
    <s v="GBP"/>
    <n v="1414927775"/>
    <d v="2014-11-02T11:29:35"/>
    <n v="1412332175"/>
    <x v="3271"/>
    <x v="3"/>
    <b v="1"/>
    <n v="51"/>
    <b v="1"/>
    <s v="theater/plays"/>
    <n v="130"/>
    <n v="38.235294117647058"/>
    <x v="1"/>
    <s v="plays"/>
  </r>
  <r>
    <x v="0"/>
    <s v="US"/>
    <s v="USD"/>
    <n v="1446814809"/>
    <d v="2015-11-06T13:00:09"/>
    <n v="1444219209"/>
    <x v="3272"/>
    <x v="0"/>
    <b v="1"/>
    <n v="145"/>
    <b v="1"/>
    <s v="theater/plays"/>
    <n v="154.43"/>
    <n v="106.50344827586207"/>
    <x v="1"/>
    <s v="plays"/>
  </r>
  <r>
    <x v="0"/>
    <s v="US"/>
    <s v="USD"/>
    <n v="1473879600"/>
    <d v="2016-09-14T19:00:00"/>
    <n v="1472498042"/>
    <x v="3273"/>
    <x v="2"/>
    <b v="1"/>
    <n v="21"/>
    <b v="1"/>
    <s v="theater/plays"/>
    <n v="107.4"/>
    <n v="204.57142857142858"/>
    <x v="1"/>
    <s v="plays"/>
  </r>
  <r>
    <x v="0"/>
    <s v="US"/>
    <s v="USD"/>
    <n v="1458075600"/>
    <d v="2016-03-15T21:00:00"/>
    <n v="1454259272"/>
    <x v="3274"/>
    <x v="2"/>
    <b v="1"/>
    <n v="286"/>
    <b v="1"/>
    <s v="theater/plays"/>
    <n v="101.32258064516128"/>
    <n v="54.912587412587413"/>
    <x v="1"/>
    <s v="plays"/>
  </r>
  <r>
    <x v="0"/>
    <s v="US"/>
    <s v="USD"/>
    <n v="1423456200"/>
    <d v="2015-02-09T04:30:00"/>
    <n v="1421183271"/>
    <x v="3275"/>
    <x v="0"/>
    <b v="1"/>
    <n v="12"/>
    <b v="1"/>
    <s v="theater/plays"/>
    <n v="100.27777777777777"/>
    <n v="150.41666666666666"/>
    <x v="1"/>
    <s v="plays"/>
  </r>
  <r>
    <x v="0"/>
    <s v="CA"/>
    <s v="CAD"/>
    <n v="1459483140"/>
    <d v="2016-04-01T03:59:00"/>
    <n v="1456526879"/>
    <x v="3276"/>
    <x v="2"/>
    <b v="1"/>
    <n v="100"/>
    <b v="1"/>
    <s v="theater/plays"/>
    <n v="116.84444444444443"/>
    <n v="52.58"/>
    <x v="1"/>
    <s v="plays"/>
  </r>
  <r>
    <x v="0"/>
    <s v="GB"/>
    <s v="GBP"/>
    <n v="1416331406"/>
    <d v="2014-11-18T17:23:26"/>
    <n v="1413735806"/>
    <x v="3277"/>
    <x v="3"/>
    <b v="1"/>
    <n v="100"/>
    <b v="1"/>
    <s v="theater/plays"/>
    <n v="108.60000000000001"/>
    <n v="54.3"/>
    <x v="1"/>
    <s v="plays"/>
  </r>
  <r>
    <x v="0"/>
    <s v="GB"/>
    <s v="GBP"/>
    <n v="1433017303"/>
    <d v="2015-05-30T20:21:43"/>
    <n v="1430425303"/>
    <x v="3278"/>
    <x v="0"/>
    <b v="1"/>
    <n v="34"/>
    <b v="1"/>
    <s v="theater/plays"/>
    <n v="103.4"/>
    <n v="76.029411764705884"/>
    <x v="1"/>
    <s v="plays"/>
  </r>
  <r>
    <x v="0"/>
    <s v="US"/>
    <s v="USD"/>
    <n v="1459474059"/>
    <d v="2016-04-01T01:27:39"/>
    <n v="1456885659"/>
    <x v="3279"/>
    <x v="2"/>
    <b v="0"/>
    <n v="63"/>
    <b v="1"/>
    <s v="theater/plays"/>
    <n v="114.27586206896552"/>
    <n v="105.2063492063492"/>
    <x v="1"/>
    <s v="plays"/>
  </r>
  <r>
    <x v="0"/>
    <s v="US"/>
    <s v="USD"/>
    <n v="1433134800"/>
    <d v="2015-06-01T05:00:00"/>
    <n v="1430158198"/>
    <x v="3280"/>
    <x v="0"/>
    <b v="0"/>
    <n v="30"/>
    <b v="1"/>
    <s v="theater/plays"/>
    <n v="103"/>
    <n v="68.666666666666671"/>
    <x v="1"/>
    <s v="plays"/>
  </r>
  <r>
    <x v="0"/>
    <s v="US"/>
    <s v="USD"/>
    <n v="1441153705"/>
    <d v="2015-09-02T00:28:25"/>
    <n v="1438561705"/>
    <x v="3281"/>
    <x v="0"/>
    <b v="0"/>
    <n v="47"/>
    <b v="1"/>
    <s v="theater/plays"/>
    <n v="121.6"/>
    <n v="129.36170212765958"/>
    <x v="1"/>
    <s v="plays"/>
  </r>
  <r>
    <x v="0"/>
    <s v="US"/>
    <s v="USD"/>
    <n v="1461904788"/>
    <d v="2016-04-29T04:39:48"/>
    <n v="1458103188"/>
    <x v="3282"/>
    <x v="2"/>
    <b v="0"/>
    <n v="237"/>
    <b v="1"/>
    <s v="theater/plays"/>
    <n v="102.6467741935484"/>
    <n v="134.26371308016877"/>
    <x v="1"/>
    <s v="plays"/>
  </r>
  <r>
    <x v="0"/>
    <s v="GB"/>
    <s v="GBP"/>
    <n v="1455138000"/>
    <d v="2016-02-10T21:00:00"/>
    <n v="1452448298"/>
    <x v="3283"/>
    <x v="2"/>
    <b v="0"/>
    <n v="47"/>
    <b v="1"/>
    <s v="theater/plays"/>
    <n v="104.75000000000001"/>
    <n v="17.829787234042552"/>
    <x v="1"/>
    <s v="plays"/>
  </r>
  <r>
    <x v="0"/>
    <s v="US"/>
    <s v="USD"/>
    <n v="1454047140"/>
    <d v="2016-01-29T05:59:00"/>
    <n v="1452546853"/>
    <x v="3284"/>
    <x v="2"/>
    <b v="0"/>
    <n v="15"/>
    <b v="1"/>
    <s v="theater/plays"/>
    <n v="101.6"/>
    <n v="203.2"/>
    <x v="1"/>
    <s v="plays"/>
  </r>
  <r>
    <x v="0"/>
    <s v="US"/>
    <s v="USD"/>
    <n v="1488258000"/>
    <d v="2017-02-28T05:00:00"/>
    <n v="1485556626"/>
    <x v="3285"/>
    <x v="1"/>
    <b v="0"/>
    <n v="81"/>
    <b v="1"/>
    <s v="theater/plays"/>
    <n v="112.10242048409683"/>
    <n v="69.18518518518519"/>
    <x v="1"/>
    <s v="plays"/>
  </r>
  <r>
    <x v="0"/>
    <s v="US"/>
    <s v="USD"/>
    <n v="1471291782"/>
    <d v="2016-08-15T20:09:42"/>
    <n v="1468699782"/>
    <x v="3286"/>
    <x v="2"/>
    <b v="0"/>
    <n v="122"/>
    <b v="1"/>
    <s v="theater/plays"/>
    <n v="101.76666666666667"/>
    <n v="125.12295081967213"/>
    <x v="1"/>
    <s v="plays"/>
  </r>
  <r>
    <x v="0"/>
    <s v="CA"/>
    <s v="CAD"/>
    <n v="1448733628"/>
    <d v="2015-11-28T18:00:28"/>
    <n v="1446573628"/>
    <x v="3287"/>
    <x v="0"/>
    <b v="0"/>
    <n v="34"/>
    <b v="1"/>
    <s v="theater/plays"/>
    <n v="100"/>
    <n v="73.529411764705884"/>
    <x v="1"/>
    <s v="plays"/>
  </r>
  <r>
    <x v="0"/>
    <s v="GB"/>
    <s v="GBP"/>
    <n v="1466463600"/>
    <d v="2016-06-20T23:00:00"/>
    <n v="1463337315"/>
    <x v="3288"/>
    <x v="2"/>
    <b v="0"/>
    <n v="207"/>
    <b v="1"/>
    <s v="theater/plays"/>
    <n v="100.26489999999998"/>
    <n v="48.437149758454105"/>
    <x v="1"/>
    <s v="plays"/>
  </r>
  <r>
    <x v="0"/>
    <s v="GB"/>
    <s v="GBP"/>
    <n v="1487580602"/>
    <d v="2017-02-20T08:50:02"/>
    <n v="1485161402"/>
    <x v="3289"/>
    <x v="1"/>
    <b v="0"/>
    <n v="25"/>
    <b v="1"/>
    <s v="theater/plays"/>
    <n v="133.04200000000003"/>
    <n v="26.608400000000003"/>
    <x v="1"/>
    <s v="plays"/>
  </r>
  <r>
    <x v="0"/>
    <s v="GB"/>
    <s v="GBP"/>
    <n v="1489234891"/>
    <d v="2017-03-11T12:21:31"/>
    <n v="1486642891"/>
    <x v="3290"/>
    <x v="1"/>
    <b v="0"/>
    <n v="72"/>
    <b v="1"/>
    <s v="theater/plays"/>
    <n v="121.2"/>
    <n v="33.666666666666664"/>
    <x v="1"/>
    <s v="plays"/>
  </r>
  <r>
    <x v="0"/>
    <s v="US"/>
    <s v="USD"/>
    <n v="1442462340"/>
    <d v="2015-09-17T03:59:00"/>
    <n v="1439743900"/>
    <x v="3291"/>
    <x v="0"/>
    <b v="0"/>
    <n v="14"/>
    <b v="1"/>
    <s v="theater/plays"/>
    <n v="113.99999999999999"/>
    <n v="40.714285714285715"/>
    <x v="1"/>
    <s v="plays"/>
  </r>
  <r>
    <x v="0"/>
    <s v="GB"/>
    <s v="GBP"/>
    <n v="1449257348"/>
    <d v="2015-12-04T19:29:08"/>
    <n v="1444069748"/>
    <x v="3292"/>
    <x v="0"/>
    <b v="0"/>
    <n v="15"/>
    <b v="1"/>
    <s v="theater/plays"/>
    <n v="286.13861386138615"/>
    <n v="19.266666666666666"/>
    <x v="1"/>
    <s v="plays"/>
  </r>
  <r>
    <x v="0"/>
    <s v="NZ"/>
    <s v="NZD"/>
    <n v="1488622352"/>
    <d v="2017-03-04T10:12:32"/>
    <n v="1486030352"/>
    <x v="3293"/>
    <x v="1"/>
    <b v="0"/>
    <n v="91"/>
    <b v="1"/>
    <s v="theater/plays"/>
    <n v="170.44444444444446"/>
    <n v="84.285714285714292"/>
    <x v="1"/>
    <s v="plays"/>
  </r>
  <r>
    <x v="0"/>
    <s v="GB"/>
    <s v="GBP"/>
    <n v="1434459554"/>
    <d v="2015-06-16T12:59:14"/>
    <n v="1431867554"/>
    <x v="3294"/>
    <x v="0"/>
    <b v="0"/>
    <n v="24"/>
    <b v="1"/>
    <s v="theater/plays"/>
    <n v="118.33333333333333"/>
    <n v="29.583333333333332"/>
    <x v="1"/>
    <s v="plays"/>
  </r>
  <r>
    <x v="0"/>
    <s v="GB"/>
    <s v="GBP"/>
    <n v="1474886229"/>
    <d v="2016-09-26T10:37:09"/>
    <n v="1472294229"/>
    <x v="3295"/>
    <x v="2"/>
    <b v="0"/>
    <n v="27"/>
    <b v="1"/>
    <s v="theater/plays"/>
    <n v="102.85857142857142"/>
    <n v="26.667037037037037"/>
    <x v="1"/>
    <s v="plays"/>
  </r>
  <r>
    <x v="0"/>
    <s v="GB"/>
    <s v="GBP"/>
    <n v="1448229600"/>
    <d v="2015-11-22T22:00:00"/>
    <n v="1446401372"/>
    <x v="3296"/>
    <x v="0"/>
    <b v="0"/>
    <n v="47"/>
    <b v="1"/>
    <s v="theater/plays"/>
    <n v="144.06666666666666"/>
    <n v="45.978723404255319"/>
    <x v="1"/>
    <s v="plays"/>
  </r>
  <r>
    <x v="0"/>
    <s v="GB"/>
    <s v="GBP"/>
    <n v="1438037940"/>
    <d v="2015-07-27T22:59:00"/>
    <n v="1436380256"/>
    <x v="3297"/>
    <x v="0"/>
    <b v="0"/>
    <n v="44"/>
    <b v="1"/>
    <s v="theater/plays"/>
    <n v="100.07272727272726"/>
    <n v="125.09090909090909"/>
    <x v="1"/>
    <s v="plays"/>
  </r>
  <r>
    <x v="0"/>
    <s v="US"/>
    <s v="USD"/>
    <n v="1442102400"/>
    <d v="2015-09-13T00:00:00"/>
    <n v="1440370768"/>
    <x v="3298"/>
    <x v="0"/>
    <b v="0"/>
    <n v="72"/>
    <b v="1"/>
    <s v="theater/plays"/>
    <n v="101.73"/>
    <n v="141.29166666666666"/>
    <x v="1"/>
    <s v="plays"/>
  </r>
  <r>
    <x v="0"/>
    <s v="US"/>
    <s v="USD"/>
    <n v="1444860063"/>
    <d v="2015-10-14T22:01:03"/>
    <n v="1442268063"/>
    <x v="3299"/>
    <x v="0"/>
    <b v="0"/>
    <n v="63"/>
    <b v="1"/>
    <s v="theater/plays"/>
    <n v="116.19999999999999"/>
    <n v="55.333333333333336"/>
    <x v="1"/>
    <s v="plays"/>
  </r>
  <r>
    <x v="0"/>
    <s v="US"/>
    <s v="USD"/>
    <n v="1430329862"/>
    <d v="2015-04-29T17:51:02"/>
    <n v="1428515462"/>
    <x v="3300"/>
    <x v="0"/>
    <b v="0"/>
    <n v="88"/>
    <b v="1"/>
    <s v="theater/plays"/>
    <n v="136.16666666666666"/>
    <n v="46.420454545454547"/>
    <x v="1"/>
    <s v="plays"/>
  </r>
  <r>
    <x v="0"/>
    <s v="US"/>
    <s v="USD"/>
    <n v="1470034740"/>
    <d v="2016-08-01T06:59:00"/>
    <n v="1466185176"/>
    <x v="3301"/>
    <x v="2"/>
    <b v="0"/>
    <n v="70"/>
    <b v="1"/>
    <s v="theater/plays"/>
    <n v="133.46666666666667"/>
    <n v="57.2"/>
    <x v="1"/>
    <s v="plays"/>
  </r>
  <r>
    <x v="0"/>
    <s v="ES"/>
    <s v="EUR"/>
    <n v="1481099176"/>
    <d v="2016-12-07T08:26:16"/>
    <n v="1478507176"/>
    <x v="3302"/>
    <x v="2"/>
    <b v="0"/>
    <n v="50"/>
    <b v="1"/>
    <s v="theater/plays"/>
    <n v="103.39285714285715"/>
    <n v="173.7"/>
    <x v="1"/>
    <s v="plays"/>
  </r>
  <r>
    <x v="0"/>
    <s v="US"/>
    <s v="USD"/>
    <n v="1427553484"/>
    <d v="2015-03-28T14:38:04"/>
    <n v="1424533084"/>
    <x v="3303"/>
    <x v="0"/>
    <b v="0"/>
    <n v="35"/>
    <b v="1"/>
    <s v="theater/plays"/>
    <n v="115.88888888888889"/>
    <n v="59.6"/>
    <x v="1"/>
    <s v="plays"/>
  </r>
  <r>
    <x v="0"/>
    <s v="US"/>
    <s v="USD"/>
    <n v="1482418752"/>
    <d v="2016-12-22T14:59:12"/>
    <n v="1479826752"/>
    <x v="3304"/>
    <x v="2"/>
    <b v="0"/>
    <n v="175"/>
    <b v="1"/>
    <s v="theater/plays"/>
    <n v="104.51666666666665"/>
    <n v="89.585714285714289"/>
    <x v="1"/>
    <s v="plays"/>
  </r>
  <r>
    <x v="0"/>
    <s v="US"/>
    <s v="USD"/>
    <n v="1438374748"/>
    <d v="2015-07-31T20:32:28"/>
    <n v="1435782748"/>
    <x v="3305"/>
    <x v="0"/>
    <b v="0"/>
    <n v="20"/>
    <b v="1"/>
    <s v="theater/plays"/>
    <n v="102.02500000000001"/>
    <n v="204.05"/>
    <x v="1"/>
    <s v="plays"/>
  </r>
  <r>
    <x v="0"/>
    <s v="US"/>
    <s v="USD"/>
    <n v="1465527600"/>
    <d v="2016-06-10T03:00:00"/>
    <n v="1462252542"/>
    <x v="3306"/>
    <x v="2"/>
    <b v="0"/>
    <n v="54"/>
    <b v="1"/>
    <s v="theater/plays"/>
    <n v="175.33333333333334"/>
    <n v="48.703703703703702"/>
    <x v="1"/>
    <s v="plays"/>
  </r>
  <r>
    <x v="0"/>
    <s v="US"/>
    <s v="USD"/>
    <n v="1463275339"/>
    <d v="2016-05-15T01:22:19"/>
    <n v="1460683339"/>
    <x v="3307"/>
    <x v="2"/>
    <b v="0"/>
    <n v="20"/>
    <b v="1"/>
    <s v="theater/plays"/>
    <n v="106.67999999999999"/>
    <n v="53.339999999999996"/>
    <x v="1"/>
    <s v="plays"/>
  </r>
  <r>
    <x v="0"/>
    <s v="US"/>
    <s v="USD"/>
    <n v="1460581365"/>
    <d v="2016-04-13T21:02:45"/>
    <n v="1458766965"/>
    <x v="3308"/>
    <x v="2"/>
    <b v="0"/>
    <n v="57"/>
    <b v="1"/>
    <s v="theater/plays"/>
    <n v="122.28571428571429"/>
    <n v="75.087719298245617"/>
    <x v="1"/>
    <s v="plays"/>
  </r>
  <r>
    <x v="0"/>
    <s v="GB"/>
    <s v="GBP"/>
    <n v="1476632178"/>
    <d v="2016-10-16T15:36:18"/>
    <n v="1473953778"/>
    <x v="3309"/>
    <x v="2"/>
    <b v="0"/>
    <n v="31"/>
    <b v="1"/>
    <s v="theater/plays"/>
    <n v="159.42857142857144"/>
    <n v="18"/>
    <x v="1"/>
    <s v="plays"/>
  </r>
  <r>
    <x v="0"/>
    <s v="US"/>
    <s v="USD"/>
    <n v="1444169825"/>
    <d v="2015-10-06T22:17:05"/>
    <n v="1441577825"/>
    <x v="3310"/>
    <x v="0"/>
    <b v="0"/>
    <n v="31"/>
    <b v="1"/>
    <s v="theater/plays"/>
    <n v="100.07692307692308"/>
    <n v="209.83870967741936"/>
    <x v="1"/>
    <s v="plays"/>
  </r>
  <r>
    <x v="0"/>
    <s v="US"/>
    <s v="USD"/>
    <n v="1445065210"/>
    <d v="2015-10-17T07:00:10"/>
    <n v="1442473210"/>
    <x v="3311"/>
    <x v="0"/>
    <b v="0"/>
    <n v="45"/>
    <b v="1"/>
    <s v="theater/plays"/>
    <n v="109.84"/>
    <n v="61.022222222222226"/>
    <x v="1"/>
    <s v="plays"/>
  </r>
  <r>
    <x v="0"/>
    <s v="US"/>
    <s v="USD"/>
    <n v="1478901600"/>
    <d v="2016-11-11T22:00:00"/>
    <n v="1477077946"/>
    <x v="3312"/>
    <x v="2"/>
    <b v="0"/>
    <n v="41"/>
    <b v="1"/>
    <s v="theater/plays"/>
    <n v="100.03999999999999"/>
    <n v="61"/>
    <x v="1"/>
    <s v="plays"/>
  </r>
  <r>
    <x v="0"/>
    <s v="US"/>
    <s v="USD"/>
    <n v="1453856400"/>
    <d v="2016-01-27T01:00:00"/>
    <n v="1452664317"/>
    <x v="3313"/>
    <x v="2"/>
    <b v="0"/>
    <n v="29"/>
    <b v="1"/>
    <s v="theater/plays"/>
    <n v="116.05000000000001"/>
    <n v="80.034482758620683"/>
    <x v="1"/>
    <s v="plays"/>
  </r>
  <r>
    <x v="0"/>
    <s v="GB"/>
    <s v="GBP"/>
    <n v="1431115500"/>
    <d v="2015-05-08T20:05:00"/>
    <n v="1428733511"/>
    <x v="3314"/>
    <x v="0"/>
    <b v="0"/>
    <n v="58"/>
    <b v="1"/>
    <s v="theater/plays"/>
    <n v="210.75"/>
    <n v="29.068965517241381"/>
    <x v="1"/>
    <s v="plays"/>
  </r>
  <r>
    <x v="0"/>
    <s v="GB"/>
    <s v="GBP"/>
    <n v="1462519041"/>
    <d v="2016-05-06T07:17:21"/>
    <n v="1459927041"/>
    <x v="3315"/>
    <x v="2"/>
    <b v="0"/>
    <n v="89"/>
    <b v="1"/>
    <s v="theater/plays"/>
    <n v="110.00000000000001"/>
    <n v="49.438202247191015"/>
    <x v="1"/>
    <s v="plays"/>
  </r>
  <r>
    <x v="0"/>
    <s v="US"/>
    <s v="USD"/>
    <n v="1407506040"/>
    <d v="2014-08-08T13:54:00"/>
    <n v="1404680075"/>
    <x v="3316"/>
    <x v="3"/>
    <b v="0"/>
    <n v="125"/>
    <b v="1"/>
    <s v="theater/plays"/>
    <n v="100.08673425918037"/>
    <n v="93.977440000000001"/>
    <x v="1"/>
    <s v="plays"/>
  </r>
  <r>
    <x v="0"/>
    <s v="US"/>
    <s v="USD"/>
    <n v="1465347424"/>
    <d v="2016-06-08T00:57:04"/>
    <n v="1462755424"/>
    <x v="3317"/>
    <x v="2"/>
    <b v="0"/>
    <n v="18"/>
    <b v="1"/>
    <s v="theater/plays"/>
    <n v="106.19047619047619"/>
    <n v="61.944444444444443"/>
    <x v="1"/>
    <s v="plays"/>
  </r>
  <r>
    <x v="0"/>
    <s v="CA"/>
    <s v="CAD"/>
    <n v="1460341800"/>
    <d v="2016-04-11T02:30:00"/>
    <n v="1456902893"/>
    <x v="3318"/>
    <x v="2"/>
    <b v="0"/>
    <n v="32"/>
    <b v="1"/>
    <s v="theater/plays"/>
    <n v="125.6"/>
    <n v="78.5"/>
    <x v="1"/>
    <s v="plays"/>
  </r>
  <r>
    <x v="0"/>
    <s v="GB"/>
    <s v="GBP"/>
    <n v="1422712986"/>
    <d v="2015-01-31T14:03:06"/>
    <n v="1418824986"/>
    <x v="3319"/>
    <x v="3"/>
    <b v="0"/>
    <n v="16"/>
    <b v="1"/>
    <s v="theater/plays"/>
    <n v="108"/>
    <n v="33.75"/>
    <x v="1"/>
    <s v="plays"/>
  </r>
  <r>
    <x v="0"/>
    <s v="US"/>
    <s v="USD"/>
    <n v="1466557557"/>
    <d v="2016-06-22T01:05:57"/>
    <n v="1463965557"/>
    <x v="3320"/>
    <x v="2"/>
    <b v="0"/>
    <n v="38"/>
    <b v="1"/>
    <s v="theater/plays"/>
    <n v="101"/>
    <n v="66.44736842105263"/>
    <x v="1"/>
    <s v="plays"/>
  </r>
  <r>
    <x v="0"/>
    <s v="US"/>
    <s v="USD"/>
    <n v="1413431940"/>
    <d v="2014-10-16T03:59:00"/>
    <n v="1412216665"/>
    <x v="3321"/>
    <x v="3"/>
    <b v="0"/>
    <n v="15"/>
    <b v="1"/>
    <s v="theater/plays"/>
    <n v="107.4"/>
    <n v="35.799999999999997"/>
    <x v="1"/>
    <s v="plays"/>
  </r>
  <r>
    <x v="0"/>
    <s v="US"/>
    <s v="USD"/>
    <n v="1466567700"/>
    <d v="2016-06-22T03:55:00"/>
    <n v="1464653696"/>
    <x v="3322"/>
    <x v="2"/>
    <b v="0"/>
    <n v="23"/>
    <b v="1"/>
    <s v="theater/plays"/>
    <n v="101.51515151515152"/>
    <n v="145.65217391304347"/>
    <x v="1"/>
    <s v="plays"/>
  </r>
  <r>
    <x v="0"/>
    <s v="GB"/>
    <s v="GBP"/>
    <n v="1474793208"/>
    <d v="2016-09-25T08:46:48"/>
    <n v="1472201208"/>
    <x v="3323"/>
    <x v="2"/>
    <b v="0"/>
    <n v="49"/>
    <b v="1"/>
    <s v="theater/plays"/>
    <n v="125.89999999999999"/>
    <n v="25.693877551020407"/>
    <x v="1"/>
    <s v="plays"/>
  </r>
  <r>
    <x v="0"/>
    <s v="IE"/>
    <s v="EUR"/>
    <n v="1465135190"/>
    <d v="2016-06-05T13:59:50"/>
    <n v="1463925590"/>
    <x v="3324"/>
    <x v="2"/>
    <b v="0"/>
    <n v="10"/>
    <b v="1"/>
    <s v="theater/plays"/>
    <n v="101.66666666666666"/>
    <n v="152.5"/>
    <x v="1"/>
    <s v="plays"/>
  </r>
  <r>
    <x v="0"/>
    <s v="GB"/>
    <s v="GBP"/>
    <n v="1428256277"/>
    <d v="2015-04-05T17:51:17"/>
    <n v="1425235877"/>
    <x v="3325"/>
    <x v="0"/>
    <b v="0"/>
    <n v="15"/>
    <b v="1"/>
    <s v="theater/plays"/>
    <n v="112.5"/>
    <n v="30"/>
    <x v="1"/>
    <s v="plays"/>
  </r>
  <r>
    <x v="0"/>
    <s v="US"/>
    <s v="USD"/>
    <n v="1425830905"/>
    <d v="2015-03-08T16:08:25"/>
    <n v="1423242505"/>
    <x v="3326"/>
    <x v="0"/>
    <b v="0"/>
    <n v="57"/>
    <b v="1"/>
    <s v="theater/plays"/>
    <n v="101.375"/>
    <n v="142.28070175438597"/>
    <x v="1"/>
    <s v="plays"/>
  </r>
  <r>
    <x v="0"/>
    <s v="GB"/>
    <s v="GBP"/>
    <n v="1462697966"/>
    <d v="2016-05-08T08:59:26"/>
    <n v="1460105966"/>
    <x v="3327"/>
    <x v="2"/>
    <b v="0"/>
    <n v="33"/>
    <b v="1"/>
    <s v="theater/plays"/>
    <n v="101.25"/>
    <n v="24.545454545454547"/>
    <x v="1"/>
    <s v="plays"/>
  </r>
  <r>
    <x v="0"/>
    <s v="US"/>
    <s v="USD"/>
    <n v="1404522000"/>
    <d v="2014-07-05T01:00:00"/>
    <n v="1404308883"/>
    <x v="3328"/>
    <x v="3"/>
    <b v="0"/>
    <n v="9"/>
    <b v="1"/>
    <s v="theater/plays"/>
    <n v="146.38888888888889"/>
    <n v="292.77777777777777"/>
    <x v="1"/>
    <s v="plays"/>
  </r>
  <r>
    <x v="0"/>
    <s v="GB"/>
    <s v="GBP"/>
    <n v="1406502000"/>
    <d v="2014-07-27T23:00:00"/>
    <n v="1405583108"/>
    <x v="3329"/>
    <x v="3"/>
    <b v="0"/>
    <n v="26"/>
    <b v="1"/>
    <s v="theater/plays"/>
    <n v="116.8"/>
    <n v="44.92307692307692"/>
    <x v="1"/>
    <s v="plays"/>
  </r>
  <r>
    <x v="0"/>
    <s v="GB"/>
    <s v="GBP"/>
    <n v="1427919468"/>
    <d v="2015-04-01T20:17:48"/>
    <n v="1425331068"/>
    <x v="3330"/>
    <x v="0"/>
    <b v="0"/>
    <n v="69"/>
    <b v="1"/>
    <s v="theater/plays"/>
    <n v="106.26666666666667"/>
    <n v="23.10144927536232"/>
    <x v="1"/>
    <s v="plays"/>
  </r>
  <r>
    <x v="0"/>
    <s v="US"/>
    <s v="USD"/>
    <n v="1444149886"/>
    <d v="2015-10-06T16:44:46"/>
    <n v="1441125886"/>
    <x v="3331"/>
    <x v="0"/>
    <b v="0"/>
    <n v="65"/>
    <b v="1"/>
    <s v="theater/plays"/>
    <n v="104.52"/>
    <n v="80.400000000000006"/>
    <x v="1"/>
    <s v="plays"/>
  </r>
  <r>
    <x v="0"/>
    <s v="US"/>
    <s v="USD"/>
    <n v="1405802330"/>
    <d v="2014-07-19T20:38:50"/>
    <n v="1403210330"/>
    <x v="3332"/>
    <x v="3"/>
    <b v="0"/>
    <n v="83"/>
    <b v="1"/>
    <s v="theater/plays"/>
    <n v="100"/>
    <n v="72.289156626506028"/>
    <x v="1"/>
    <s v="plays"/>
  </r>
  <r>
    <x v="0"/>
    <s v="US"/>
    <s v="USD"/>
    <n v="1434384880"/>
    <d v="2015-06-15T16:14:40"/>
    <n v="1432484080"/>
    <x v="3333"/>
    <x v="0"/>
    <b v="0"/>
    <n v="111"/>
    <b v="1"/>
    <s v="theater/plays"/>
    <n v="104.57142857142858"/>
    <n v="32.972972972972975"/>
    <x v="1"/>
    <s v="plays"/>
  </r>
  <r>
    <x v="0"/>
    <s v="US"/>
    <s v="USD"/>
    <n v="1438259422"/>
    <d v="2015-07-30T12:30:22"/>
    <n v="1435667422"/>
    <x v="3334"/>
    <x v="0"/>
    <b v="0"/>
    <n v="46"/>
    <b v="1"/>
    <s v="theater/plays"/>
    <n v="138.62051149573753"/>
    <n v="116.65217391304348"/>
    <x v="1"/>
    <s v="plays"/>
  </r>
  <r>
    <x v="0"/>
    <s v="GB"/>
    <s v="GBP"/>
    <n v="1407106800"/>
    <d v="2014-08-03T23:00:00"/>
    <n v="1404749446"/>
    <x v="3335"/>
    <x v="3"/>
    <b v="0"/>
    <n v="63"/>
    <b v="1"/>
    <s v="theater/plays"/>
    <n v="100.32000000000001"/>
    <n v="79.61904761904762"/>
    <x v="1"/>
    <s v="plays"/>
  </r>
  <r>
    <x v="0"/>
    <s v="GB"/>
    <s v="GBP"/>
    <n v="1459845246"/>
    <d v="2016-04-05T08:34:06"/>
    <n v="1457429646"/>
    <x v="3336"/>
    <x v="2"/>
    <b v="0"/>
    <n v="9"/>
    <b v="1"/>
    <s v="theater/plays"/>
    <n v="100"/>
    <n v="27.777777777777779"/>
    <x v="1"/>
    <s v="plays"/>
  </r>
  <r>
    <x v="0"/>
    <s v="GB"/>
    <s v="GBP"/>
    <n v="1412974800"/>
    <d v="2014-10-10T21:00:00"/>
    <n v="1411109167"/>
    <x v="3337"/>
    <x v="3"/>
    <b v="0"/>
    <n v="34"/>
    <b v="1"/>
    <s v="theater/plays"/>
    <n v="110.2"/>
    <n v="81.029411764705884"/>
    <x v="1"/>
    <s v="plays"/>
  </r>
  <r>
    <x v="0"/>
    <s v="US"/>
    <s v="USD"/>
    <n v="1487944080"/>
    <d v="2017-02-24T13:48:00"/>
    <n v="1486129680"/>
    <x v="3338"/>
    <x v="1"/>
    <b v="0"/>
    <n v="112"/>
    <b v="1"/>
    <s v="theater/plays"/>
    <n v="102.18"/>
    <n v="136.84821428571428"/>
    <x v="1"/>
    <s v="plays"/>
  </r>
  <r>
    <x v="0"/>
    <s v="US"/>
    <s v="USD"/>
    <n v="1469721518"/>
    <d v="2016-07-28T15:58:38"/>
    <n v="1467129518"/>
    <x v="3339"/>
    <x v="2"/>
    <b v="0"/>
    <n v="47"/>
    <b v="1"/>
    <s v="theater/plays"/>
    <n v="104.35000000000001"/>
    <n v="177.61702127659575"/>
    <x v="1"/>
    <s v="plays"/>
  </r>
  <r>
    <x v="0"/>
    <s v="US"/>
    <s v="USD"/>
    <n v="1481066554"/>
    <d v="2016-12-06T23:22:34"/>
    <n v="1478906554"/>
    <x v="3340"/>
    <x v="2"/>
    <b v="0"/>
    <n v="38"/>
    <b v="1"/>
    <s v="theater/plays"/>
    <n v="138.16666666666666"/>
    <n v="109.07894736842105"/>
    <x v="1"/>
    <s v="plays"/>
  </r>
  <r>
    <x v="0"/>
    <s v="GB"/>
    <s v="GBP"/>
    <n v="1465750800"/>
    <d v="2016-06-12T17:00:00"/>
    <n v="1463771421"/>
    <x v="3341"/>
    <x v="2"/>
    <b v="0"/>
    <n v="28"/>
    <b v="1"/>
    <s v="theater/plays"/>
    <n v="100"/>
    <n v="119.64285714285714"/>
    <x v="1"/>
    <s v="plays"/>
  </r>
  <r>
    <x v="0"/>
    <s v="US"/>
    <s v="USD"/>
    <n v="1427864340"/>
    <d v="2015-04-01T04:59:00"/>
    <n v="1425020810"/>
    <x v="3342"/>
    <x v="0"/>
    <b v="0"/>
    <n v="78"/>
    <b v="1"/>
    <s v="theater/plays"/>
    <n v="101.66666666666666"/>
    <n v="78.205128205128204"/>
    <x v="1"/>
    <s v="plays"/>
  </r>
  <r>
    <x v="0"/>
    <s v="GB"/>
    <s v="GBP"/>
    <n v="1460553480"/>
    <d v="2016-04-13T13:18:00"/>
    <n v="1458770384"/>
    <x v="3343"/>
    <x v="2"/>
    <b v="0"/>
    <n v="23"/>
    <b v="1"/>
    <s v="theater/plays"/>
    <n v="171.42857142857142"/>
    <n v="52.173913043478258"/>
    <x v="1"/>
    <s v="plays"/>
  </r>
  <r>
    <x v="0"/>
    <s v="US"/>
    <s v="USD"/>
    <n v="1409374093"/>
    <d v="2014-08-30T04:48:13"/>
    <n v="1406782093"/>
    <x v="3344"/>
    <x v="3"/>
    <b v="0"/>
    <n v="40"/>
    <b v="1"/>
    <s v="theater/plays"/>
    <n v="101.44444444444444"/>
    <n v="114.125"/>
    <x v="1"/>
    <s v="plays"/>
  </r>
  <r>
    <x v="0"/>
    <s v="US"/>
    <s v="USD"/>
    <n v="1429317420"/>
    <d v="2015-04-18T00:37:00"/>
    <n v="1424226768"/>
    <x v="3345"/>
    <x v="0"/>
    <b v="0"/>
    <n v="13"/>
    <b v="1"/>
    <s v="theater/plays"/>
    <n v="130"/>
    <n v="50"/>
    <x v="1"/>
    <s v="plays"/>
  </r>
  <r>
    <x v="0"/>
    <s v="US"/>
    <s v="USD"/>
    <n v="1424910910"/>
    <d v="2015-02-26T00:35:10"/>
    <n v="1424306110"/>
    <x v="3346"/>
    <x v="0"/>
    <b v="0"/>
    <n v="18"/>
    <b v="1"/>
    <s v="theater/plays"/>
    <n v="110.00000000000001"/>
    <n v="91.666666666666671"/>
    <x v="1"/>
    <s v="plays"/>
  </r>
  <r>
    <x v="0"/>
    <s v="GB"/>
    <s v="GBP"/>
    <n v="1462741200"/>
    <d v="2016-05-08T21:00:00"/>
    <n v="1461503654"/>
    <x v="3347"/>
    <x v="2"/>
    <b v="0"/>
    <n v="22"/>
    <b v="1"/>
    <s v="theater/plays"/>
    <n v="119.44999999999999"/>
    <n v="108.59090909090909"/>
    <x v="1"/>
    <s v="plays"/>
  </r>
  <r>
    <x v="0"/>
    <s v="US"/>
    <s v="USD"/>
    <n v="1461988740"/>
    <d v="2016-04-30T03:59:00"/>
    <n v="1459949080"/>
    <x v="3348"/>
    <x v="2"/>
    <b v="0"/>
    <n v="79"/>
    <b v="1"/>
    <s v="theater/plays"/>
    <n v="100.2909090909091"/>
    <n v="69.822784810126578"/>
    <x v="1"/>
    <s v="plays"/>
  </r>
  <r>
    <x v="0"/>
    <s v="US"/>
    <s v="USD"/>
    <n v="1465837200"/>
    <d v="2016-06-13T17:00:00"/>
    <n v="1463971172"/>
    <x v="3349"/>
    <x v="2"/>
    <b v="0"/>
    <n v="14"/>
    <b v="1"/>
    <s v="theater/plays"/>
    <n v="153.4"/>
    <n v="109.57142857142857"/>
    <x v="1"/>
    <s v="plays"/>
  </r>
  <r>
    <x v="0"/>
    <s v="LU"/>
    <s v="EUR"/>
    <n v="1448838000"/>
    <d v="2015-11-29T23:00:00"/>
    <n v="1445791811"/>
    <x v="3350"/>
    <x v="0"/>
    <b v="0"/>
    <n v="51"/>
    <b v="1"/>
    <s v="theater/plays"/>
    <n v="104.42857142857143"/>
    <n v="71.666666666666671"/>
    <x v="1"/>
    <s v="plays"/>
  </r>
  <r>
    <x v="0"/>
    <s v="GB"/>
    <s v="GBP"/>
    <n v="1406113200"/>
    <d v="2014-07-23T11:00:00"/>
    <n v="1402910965"/>
    <x v="3351"/>
    <x v="3"/>
    <b v="0"/>
    <n v="54"/>
    <b v="1"/>
    <s v="theater/plays"/>
    <n v="101.1"/>
    <n v="93.611111111111114"/>
    <x v="1"/>
    <s v="plays"/>
  </r>
  <r>
    <x v="0"/>
    <s v="GB"/>
    <s v="GBP"/>
    <n v="1467414000"/>
    <d v="2016-07-01T23:00:00"/>
    <n v="1462492178"/>
    <x v="3352"/>
    <x v="2"/>
    <b v="0"/>
    <n v="70"/>
    <b v="1"/>
    <s v="theater/plays"/>
    <n v="107.52"/>
    <n v="76.8"/>
    <x v="1"/>
    <s v="plays"/>
  </r>
  <r>
    <x v="0"/>
    <s v="GB"/>
    <s v="GBP"/>
    <n v="1462230000"/>
    <d v="2016-05-02T23:00:00"/>
    <n v="1461061350"/>
    <x v="3353"/>
    <x v="2"/>
    <b v="0"/>
    <n v="44"/>
    <b v="1"/>
    <s v="theater/plays"/>
    <n v="315"/>
    <n v="35.795454545454547"/>
    <x v="1"/>
    <s v="plays"/>
  </r>
  <r>
    <x v="0"/>
    <s v="US"/>
    <s v="USD"/>
    <n v="1446091260"/>
    <d v="2015-10-29T04:01:00"/>
    <n v="1443029206"/>
    <x v="3354"/>
    <x v="0"/>
    <b v="0"/>
    <n v="55"/>
    <b v="1"/>
    <s v="theater/plays"/>
    <n v="101.93333333333334"/>
    <n v="55.6"/>
    <x v="1"/>
    <s v="plays"/>
  </r>
  <r>
    <x v="0"/>
    <s v="GB"/>
    <s v="GBP"/>
    <n v="1462879020"/>
    <d v="2016-05-10T11:17:00"/>
    <n v="1461941527"/>
    <x v="3355"/>
    <x v="2"/>
    <b v="0"/>
    <n v="15"/>
    <b v="1"/>
    <s v="theater/plays"/>
    <n v="126.28571428571429"/>
    <n v="147.33333333333334"/>
    <x v="1"/>
    <s v="plays"/>
  </r>
  <r>
    <x v="0"/>
    <s v="GB"/>
    <s v="GBP"/>
    <n v="1468611272"/>
    <d v="2016-07-15T19:34:32"/>
    <n v="1466019272"/>
    <x v="3356"/>
    <x v="2"/>
    <b v="0"/>
    <n v="27"/>
    <b v="1"/>
    <s v="theater/plays"/>
    <n v="101.4"/>
    <n v="56.333333333333336"/>
    <x v="1"/>
    <s v="plays"/>
  </r>
  <r>
    <x v="0"/>
    <s v="GB"/>
    <s v="GBP"/>
    <n v="1406887310"/>
    <d v="2014-08-01T10:01:50"/>
    <n v="1404295310"/>
    <x v="3357"/>
    <x v="3"/>
    <b v="0"/>
    <n v="21"/>
    <b v="1"/>
    <s v="theater/plays"/>
    <n v="101"/>
    <n v="96.19047619047619"/>
    <x v="1"/>
    <s v="plays"/>
  </r>
  <r>
    <x v="0"/>
    <s v="US"/>
    <s v="USD"/>
    <n v="1416385679"/>
    <d v="2014-11-19T08:27:59"/>
    <n v="1413790079"/>
    <x v="3358"/>
    <x v="3"/>
    <b v="0"/>
    <n v="162"/>
    <b v="1"/>
    <s v="theater/plays"/>
    <n v="102.99000000000001"/>
    <n v="63.574074074074076"/>
    <x v="1"/>
    <s v="plays"/>
  </r>
  <r>
    <x v="0"/>
    <s v="US"/>
    <s v="USD"/>
    <n v="1487985734"/>
    <d v="2017-02-25T01:22:14"/>
    <n v="1484097734"/>
    <x v="3359"/>
    <x v="1"/>
    <b v="0"/>
    <n v="23"/>
    <b v="1"/>
    <s v="theater/plays"/>
    <n v="106.25"/>
    <n v="184.78260869565219"/>
    <x v="1"/>
    <s v="plays"/>
  </r>
  <r>
    <x v="0"/>
    <s v="SG"/>
    <s v="SGD"/>
    <n v="1481731140"/>
    <d v="2016-12-14T15:59:00"/>
    <n v="1479866343"/>
    <x v="3360"/>
    <x v="2"/>
    <b v="0"/>
    <n v="72"/>
    <b v="1"/>
    <s v="theater/plays"/>
    <n v="101.37777777777779"/>
    <n v="126.72222222222223"/>
    <x v="1"/>
    <s v="plays"/>
  </r>
  <r>
    <x v="0"/>
    <s v="US"/>
    <s v="USD"/>
    <n v="1409587140"/>
    <d v="2014-09-01T15:59:00"/>
    <n v="1408062990"/>
    <x v="3361"/>
    <x v="3"/>
    <b v="0"/>
    <n v="68"/>
    <b v="1"/>
    <s v="theater/plays"/>
    <n v="113.46000000000001"/>
    <n v="83.42647058823529"/>
    <x v="1"/>
    <s v="plays"/>
  </r>
  <r>
    <x v="0"/>
    <s v="US"/>
    <s v="USD"/>
    <n v="1425704100"/>
    <d v="2015-03-07T04:55:00"/>
    <n v="1424484717"/>
    <x v="3362"/>
    <x v="0"/>
    <b v="0"/>
    <n v="20"/>
    <b v="1"/>
    <s v="theater/plays"/>
    <n v="218.00000000000003"/>
    <n v="54.5"/>
    <x v="1"/>
    <s v="plays"/>
  </r>
  <r>
    <x v="0"/>
    <s v="US"/>
    <s v="USD"/>
    <n v="1408464000"/>
    <d v="2014-08-19T16:00:00"/>
    <n v="1406831445"/>
    <x v="3363"/>
    <x v="3"/>
    <b v="0"/>
    <n v="26"/>
    <b v="1"/>
    <s v="theater/plays"/>
    <n v="101.41935483870968"/>
    <n v="302.30769230769232"/>
    <x v="1"/>
    <s v="plays"/>
  </r>
  <r>
    <x v="0"/>
    <s v="GB"/>
    <s v="GBP"/>
    <n v="1458075600"/>
    <d v="2016-03-15T21:00:00"/>
    <n v="1456183649"/>
    <x v="3364"/>
    <x v="2"/>
    <b v="0"/>
    <n v="72"/>
    <b v="1"/>
    <s v="theater/plays"/>
    <n v="105.93333333333332"/>
    <n v="44.138888888888886"/>
    <x v="1"/>
    <s v="plays"/>
  </r>
  <r>
    <x v="0"/>
    <s v="US"/>
    <s v="USD"/>
    <n v="1449973592"/>
    <d v="2015-12-13T02:26:32"/>
    <n v="1447381592"/>
    <x v="3365"/>
    <x v="0"/>
    <b v="0"/>
    <n v="3"/>
    <b v="1"/>
    <s v="theater/plays"/>
    <n v="104"/>
    <n v="866.66666666666663"/>
    <x v="1"/>
    <s v="plays"/>
  </r>
  <r>
    <x v="0"/>
    <s v="US"/>
    <s v="USD"/>
    <n v="1431481037"/>
    <d v="2015-05-13T01:37:17"/>
    <n v="1428889037"/>
    <x v="3366"/>
    <x v="0"/>
    <b v="0"/>
    <n v="18"/>
    <b v="1"/>
    <s v="theater/plays"/>
    <n v="221"/>
    <n v="61.388888888888886"/>
    <x v="1"/>
    <s v="plays"/>
  </r>
  <r>
    <x v="0"/>
    <s v="GB"/>
    <s v="GBP"/>
    <n v="1438467894"/>
    <d v="2015-08-01T22:24:54"/>
    <n v="1436307894"/>
    <x v="3367"/>
    <x v="0"/>
    <b v="0"/>
    <n v="30"/>
    <b v="1"/>
    <s v="theater/plays"/>
    <n v="118.66666666666667"/>
    <n v="29.666666666666668"/>
    <x v="1"/>
    <s v="plays"/>
  </r>
  <r>
    <x v="0"/>
    <s v="US"/>
    <s v="USD"/>
    <n v="1420088400"/>
    <d v="2015-01-01T05:00:00"/>
    <n v="1416977259"/>
    <x v="3368"/>
    <x v="3"/>
    <b v="0"/>
    <n v="23"/>
    <b v="1"/>
    <s v="theater/plays"/>
    <n v="104.60000000000001"/>
    <n v="45.478260869565219"/>
    <x v="1"/>
    <s v="plays"/>
  </r>
  <r>
    <x v="0"/>
    <s v="IE"/>
    <s v="EUR"/>
    <n v="1484441980"/>
    <d v="2017-01-15T00:59:40"/>
    <n v="1479257980"/>
    <x v="3369"/>
    <x v="2"/>
    <b v="0"/>
    <n v="54"/>
    <b v="1"/>
    <s v="theater/plays"/>
    <n v="103.89999999999999"/>
    <n v="96.203703703703709"/>
    <x v="1"/>
    <s v="plays"/>
  </r>
  <r>
    <x v="0"/>
    <s v="US"/>
    <s v="USD"/>
    <n v="1481961600"/>
    <d v="2016-12-17T08:00:00"/>
    <n v="1479283285"/>
    <x v="3370"/>
    <x v="2"/>
    <b v="0"/>
    <n v="26"/>
    <b v="1"/>
    <s v="theater/plays"/>
    <n v="117.73333333333333"/>
    <n v="67.92307692307692"/>
    <x v="1"/>
    <s v="plays"/>
  </r>
  <r>
    <x v="0"/>
    <s v="US"/>
    <s v="USD"/>
    <n v="1449089965"/>
    <d v="2015-12-02T20:59:25"/>
    <n v="1446670765"/>
    <x v="3371"/>
    <x v="0"/>
    <b v="0"/>
    <n v="9"/>
    <b v="1"/>
    <s v="theater/plays"/>
    <n v="138.5"/>
    <n v="30.777777777777779"/>
    <x v="1"/>
    <s v="plays"/>
  </r>
  <r>
    <x v="0"/>
    <s v="US"/>
    <s v="USD"/>
    <n v="1408942740"/>
    <d v="2014-08-25T04:59:00"/>
    <n v="1407157756"/>
    <x v="3372"/>
    <x v="3"/>
    <b v="0"/>
    <n v="27"/>
    <b v="1"/>
    <s v="theater/plays"/>
    <n v="103.49999999999999"/>
    <n v="38.333333333333336"/>
    <x v="1"/>
    <s v="plays"/>
  </r>
  <r>
    <x v="0"/>
    <s v="GB"/>
    <s v="GBP"/>
    <n v="1437235200"/>
    <d v="2015-07-18T16:00:00"/>
    <n v="1435177840"/>
    <x v="3373"/>
    <x v="0"/>
    <b v="0"/>
    <n v="30"/>
    <b v="1"/>
    <s v="theater/plays"/>
    <n v="100.25"/>
    <n v="66.833333333333329"/>
    <x v="1"/>
    <s v="plays"/>
  </r>
  <r>
    <x v="0"/>
    <s v="CA"/>
    <s v="CAD"/>
    <n v="1446053616"/>
    <d v="2015-10-28T17:33:36"/>
    <n v="1443461616"/>
    <x v="3374"/>
    <x v="0"/>
    <b v="0"/>
    <n v="52"/>
    <b v="1"/>
    <s v="theater/plays"/>
    <n v="106.57142857142856"/>
    <n v="71.730769230769226"/>
    <x v="1"/>
    <s v="plays"/>
  </r>
  <r>
    <x v="0"/>
    <s v="GB"/>
    <s v="GBP"/>
    <n v="1400423973"/>
    <d v="2014-05-18T14:39:33"/>
    <n v="1399387173"/>
    <x v="3375"/>
    <x v="3"/>
    <b v="0"/>
    <n v="17"/>
    <b v="1"/>
    <s v="theater/plays"/>
    <n v="100"/>
    <n v="176.47058823529412"/>
    <x v="1"/>
    <s v="plays"/>
  </r>
  <r>
    <x v="0"/>
    <s v="US"/>
    <s v="USD"/>
    <n v="1429976994"/>
    <d v="2015-04-25T15:49:54"/>
    <n v="1424796594"/>
    <x v="3376"/>
    <x v="0"/>
    <b v="0"/>
    <n v="19"/>
    <b v="1"/>
    <s v="theater/plays"/>
    <n v="100.01249999999999"/>
    <n v="421.10526315789474"/>
    <x v="1"/>
    <s v="plays"/>
  </r>
  <r>
    <x v="0"/>
    <s v="GB"/>
    <s v="GBP"/>
    <n v="1426870560"/>
    <d v="2015-03-20T16:56:00"/>
    <n v="1424280899"/>
    <x v="3377"/>
    <x v="0"/>
    <b v="0"/>
    <n v="77"/>
    <b v="1"/>
    <s v="theater/plays"/>
    <n v="101.05"/>
    <n v="104.98701298701299"/>
    <x v="1"/>
    <s v="plays"/>
  </r>
  <r>
    <x v="0"/>
    <s v="GB"/>
    <s v="GBP"/>
    <n v="1409490480"/>
    <d v="2014-08-31T13:08:00"/>
    <n v="1407400306"/>
    <x v="3378"/>
    <x v="3"/>
    <b v="0"/>
    <n v="21"/>
    <b v="1"/>
    <s v="theater/plays"/>
    <n v="107.63636363636364"/>
    <n v="28.19047619047619"/>
    <x v="1"/>
    <s v="plays"/>
  </r>
  <r>
    <x v="0"/>
    <s v="GB"/>
    <s v="GBP"/>
    <n v="1440630000"/>
    <d v="2015-08-26T23:00:00"/>
    <n v="1439122800"/>
    <x v="3379"/>
    <x v="0"/>
    <b v="0"/>
    <n v="38"/>
    <b v="1"/>
    <s v="theater/plays"/>
    <n v="103.64999999999999"/>
    <n v="54.55263157894737"/>
    <x v="1"/>
    <s v="plays"/>
  </r>
  <r>
    <x v="0"/>
    <s v="US"/>
    <s v="USD"/>
    <n v="1417305178"/>
    <d v="2014-11-29T23:52:58"/>
    <n v="1414277578"/>
    <x v="3380"/>
    <x v="3"/>
    <b v="0"/>
    <n v="28"/>
    <b v="1"/>
    <s v="theater/plays"/>
    <n v="104.43333333333334"/>
    <n v="111.89285714285714"/>
    <x v="1"/>
    <s v="plays"/>
  </r>
  <r>
    <x v="0"/>
    <s v="US"/>
    <s v="USD"/>
    <n v="1426044383"/>
    <d v="2015-03-11T03:26:23"/>
    <n v="1423455983"/>
    <x v="3381"/>
    <x v="0"/>
    <b v="0"/>
    <n v="48"/>
    <b v="1"/>
    <s v="theater/plays"/>
    <n v="102.25"/>
    <n v="85.208333333333329"/>
    <x v="1"/>
    <s v="plays"/>
  </r>
  <r>
    <x v="0"/>
    <s v="GB"/>
    <s v="GBP"/>
    <n v="1470092340"/>
    <d v="2016-08-01T22:59:00"/>
    <n v="1467973256"/>
    <x v="3382"/>
    <x v="2"/>
    <b v="0"/>
    <n v="46"/>
    <b v="1"/>
    <s v="theater/plays"/>
    <n v="100.74285714285713"/>
    <n v="76.652173913043484"/>
    <x v="1"/>
    <s v="plays"/>
  </r>
  <r>
    <x v="0"/>
    <s v="US"/>
    <s v="USD"/>
    <n v="1466707620"/>
    <d v="2016-06-23T18:47:00"/>
    <n v="1464979620"/>
    <x v="3383"/>
    <x v="2"/>
    <b v="0"/>
    <n v="30"/>
    <b v="1"/>
    <s v="theater/plays"/>
    <n v="111.71428571428572"/>
    <n v="65.166666666666671"/>
    <x v="1"/>
    <s v="plays"/>
  </r>
  <r>
    <x v="0"/>
    <s v="US"/>
    <s v="USD"/>
    <n v="1448074800"/>
    <d v="2015-11-21T03:00:00"/>
    <n v="1444874768"/>
    <x v="3384"/>
    <x v="0"/>
    <b v="0"/>
    <n v="64"/>
    <b v="1"/>
    <s v="theater/plays"/>
    <n v="100.01100000000001"/>
    <n v="93.760312499999998"/>
    <x v="1"/>
    <s v="plays"/>
  </r>
  <r>
    <x v="0"/>
    <s v="US"/>
    <s v="USD"/>
    <n v="1418244552"/>
    <d v="2014-12-10T20:49:12"/>
    <n v="1415652552"/>
    <x v="3385"/>
    <x v="3"/>
    <b v="0"/>
    <n v="15"/>
    <b v="1"/>
    <s v="theater/plays"/>
    <n v="100"/>
    <n v="133.33333333333334"/>
    <x v="1"/>
    <s v="plays"/>
  </r>
  <r>
    <x v="0"/>
    <s v="US"/>
    <s v="USD"/>
    <n v="1417620506"/>
    <d v="2014-12-03T15:28:26"/>
    <n v="1415028506"/>
    <x v="3386"/>
    <x v="3"/>
    <b v="0"/>
    <n v="41"/>
    <b v="1"/>
    <s v="theater/plays"/>
    <n v="105"/>
    <n v="51.219512195121951"/>
    <x v="1"/>
    <s v="plays"/>
  </r>
  <r>
    <x v="0"/>
    <s v="US"/>
    <s v="USD"/>
    <n v="1418581088"/>
    <d v="2014-12-14T18:18:08"/>
    <n v="1415125088"/>
    <x v="3387"/>
    <x v="3"/>
    <b v="0"/>
    <n v="35"/>
    <b v="1"/>
    <s v="theater/plays"/>
    <n v="116.86666666666667"/>
    <n v="100.17142857142858"/>
    <x v="1"/>
    <s v="plays"/>
  </r>
  <r>
    <x v="0"/>
    <s v="GB"/>
    <s v="GBP"/>
    <n v="1434625441"/>
    <d v="2015-06-18T11:04:01"/>
    <n v="1432033441"/>
    <x v="3388"/>
    <x v="0"/>
    <b v="0"/>
    <n v="45"/>
    <b v="1"/>
    <s v="theater/plays"/>
    <n v="103.8"/>
    <n v="34.6"/>
    <x v="1"/>
    <s v="plays"/>
  </r>
  <r>
    <x v="0"/>
    <s v="US"/>
    <s v="USD"/>
    <n v="1464960682"/>
    <d v="2016-06-03T13:31:22"/>
    <n v="1462368682"/>
    <x v="3389"/>
    <x v="2"/>
    <b v="0"/>
    <n v="62"/>
    <b v="1"/>
    <s v="theater/plays"/>
    <n v="114.5"/>
    <n v="184.67741935483872"/>
    <x v="1"/>
    <s v="plays"/>
  </r>
  <r>
    <x v="0"/>
    <s v="US"/>
    <s v="USD"/>
    <n v="1405017345"/>
    <d v="2014-07-10T18:35:45"/>
    <n v="1403721345"/>
    <x v="3390"/>
    <x v="3"/>
    <b v="0"/>
    <n v="22"/>
    <b v="1"/>
    <s v="theater/plays"/>
    <n v="102.4"/>
    <n v="69.818181818181813"/>
    <x v="1"/>
    <s v="plays"/>
  </r>
  <r>
    <x v="0"/>
    <s v="US"/>
    <s v="USD"/>
    <n v="1407536880"/>
    <d v="2014-08-08T22:28:00"/>
    <n v="1404997548"/>
    <x v="3391"/>
    <x v="3"/>
    <b v="0"/>
    <n v="18"/>
    <b v="1"/>
    <s v="theater/plays"/>
    <n v="223"/>
    <n v="61.944444444444443"/>
    <x v="1"/>
    <s v="plays"/>
  </r>
  <r>
    <x v="0"/>
    <s v="GB"/>
    <s v="GBP"/>
    <n v="1462565855"/>
    <d v="2016-05-06T20:17:35"/>
    <n v="1458245855"/>
    <x v="3392"/>
    <x v="2"/>
    <b v="0"/>
    <n v="12"/>
    <b v="1"/>
    <s v="theater/plays"/>
    <n v="100"/>
    <n v="41.666666666666664"/>
    <x v="1"/>
    <s v="plays"/>
  </r>
  <r>
    <x v="0"/>
    <s v="US"/>
    <s v="USD"/>
    <n v="1415234760"/>
    <d v="2014-11-06T00:46:00"/>
    <n v="1413065230"/>
    <x v="3393"/>
    <x v="3"/>
    <b v="0"/>
    <n v="44"/>
    <b v="1"/>
    <s v="theater/plays"/>
    <n v="105.80000000000001"/>
    <n v="36.06818181818182"/>
    <x v="1"/>
    <s v="plays"/>
  </r>
  <r>
    <x v="0"/>
    <s v="GB"/>
    <s v="GBP"/>
    <n v="1406470645"/>
    <d v="2014-07-27T14:17:25"/>
    <n v="1403878645"/>
    <x v="3394"/>
    <x v="3"/>
    <b v="0"/>
    <n v="27"/>
    <b v="1"/>
    <s v="theater/plays"/>
    <n v="142.36363636363635"/>
    <n v="29"/>
    <x v="1"/>
    <s v="plays"/>
  </r>
  <r>
    <x v="0"/>
    <s v="GB"/>
    <s v="GBP"/>
    <n v="1433009400"/>
    <d v="2015-05-30T18:10:00"/>
    <n v="1431795944"/>
    <x v="3395"/>
    <x v="0"/>
    <b v="0"/>
    <n v="38"/>
    <b v="1"/>
    <s v="theater/plays"/>
    <n v="184"/>
    <n v="24.210526315789473"/>
    <x v="1"/>
    <s v="plays"/>
  </r>
  <r>
    <x v="0"/>
    <s v="US"/>
    <s v="USD"/>
    <n v="1401595140"/>
    <d v="2014-06-01T03:59:00"/>
    <n v="1399286589"/>
    <x v="3396"/>
    <x v="3"/>
    <b v="0"/>
    <n v="28"/>
    <b v="1"/>
    <s v="theater/plays"/>
    <n v="104.33333333333333"/>
    <n v="55.892857142857146"/>
    <x v="1"/>
    <s v="plays"/>
  </r>
  <r>
    <x v="0"/>
    <s v="GB"/>
    <s v="GBP"/>
    <n v="1455832800"/>
    <d v="2016-02-18T22:00:00"/>
    <n v="1452338929"/>
    <x v="3397"/>
    <x v="2"/>
    <b v="0"/>
    <n v="24"/>
    <b v="1"/>
    <s v="theater/plays"/>
    <n v="112.00000000000001"/>
    <n v="11.666666666666666"/>
    <x v="1"/>
    <s v="plays"/>
  </r>
  <r>
    <x v="0"/>
    <s v="US"/>
    <s v="USD"/>
    <n v="1416589200"/>
    <d v="2014-11-21T17:00:00"/>
    <n v="1414605776"/>
    <x v="3398"/>
    <x v="3"/>
    <b v="0"/>
    <n v="65"/>
    <b v="1"/>
    <s v="theater/plays"/>
    <n v="111.07499999999999"/>
    <n v="68.353846153846149"/>
    <x v="1"/>
    <s v="plays"/>
  </r>
  <r>
    <x v="0"/>
    <s v="GB"/>
    <s v="GBP"/>
    <n v="1424556325"/>
    <d v="2015-02-21T22:05:25"/>
    <n v="1421964325"/>
    <x v="3399"/>
    <x v="0"/>
    <b v="0"/>
    <n v="46"/>
    <b v="1"/>
    <s v="theater/plays"/>
    <n v="103.75000000000001"/>
    <n v="27.065217391304348"/>
    <x v="1"/>
    <s v="plays"/>
  </r>
  <r>
    <x v="0"/>
    <s v="US"/>
    <s v="USD"/>
    <n v="1409266414"/>
    <d v="2014-08-28T22:53:34"/>
    <n v="1405378414"/>
    <x v="3400"/>
    <x v="3"/>
    <b v="0"/>
    <n v="85"/>
    <b v="1"/>
    <s v="theater/plays"/>
    <n v="100.41"/>
    <n v="118.12941176470588"/>
    <x v="1"/>
    <s v="plays"/>
  </r>
  <r>
    <x v="0"/>
    <s v="GB"/>
    <s v="GBP"/>
    <n v="1438968146"/>
    <d v="2015-08-07T17:22:26"/>
    <n v="1436376146"/>
    <x v="3401"/>
    <x v="0"/>
    <b v="0"/>
    <n v="66"/>
    <b v="1"/>
    <s v="theater/plays"/>
    <n v="101.86206896551724"/>
    <n v="44.757575757575758"/>
    <x v="1"/>
    <s v="plays"/>
  </r>
  <r>
    <x v="0"/>
    <s v="US"/>
    <s v="USD"/>
    <n v="1447295460"/>
    <d v="2015-11-12T02:31:00"/>
    <n v="1444747843"/>
    <x v="3402"/>
    <x v="0"/>
    <b v="0"/>
    <n v="165"/>
    <b v="1"/>
    <s v="theater/plays"/>
    <n v="109.76666666666665"/>
    <n v="99.787878787878782"/>
    <x v="1"/>
    <s v="plays"/>
  </r>
  <r>
    <x v="0"/>
    <s v="GB"/>
    <s v="GBP"/>
    <n v="1435230324"/>
    <d v="2015-06-25T11:05:24"/>
    <n v="1432638324"/>
    <x v="3403"/>
    <x v="0"/>
    <b v="0"/>
    <n v="17"/>
    <b v="1"/>
    <s v="theater/plays"/>
    <n v="100"/>
    <n v="117.64705882352941"/>
    <x v="1"/>
    <s v="plays"/>
  </r>
  <r>
    <x v="0"/>
    <s v="US"/>
    <s v="USD"/>
    <n v="1434542702"/>
    <d v="2015-06-17T12:05:02"/>
    <n v="1432814702"/>
    <x v="3404"/>
    <x v="0"/>
    <b v="0"/>
    <n v="3"/>
    <b v="1"/>
    <s v="theater/plays"/>
    <n v="122"/>
    <n v="203.33333333333334"/>
    <x v="1"/>
    <s v="plays"/>
  </r>
  <r>
    <x v="0"/>
    <s v="GB"/>
    <s v="GBP"/>
    <n v="1456876740"/>
    <d v="2016-03-01T23:59:00"/>
    <n v="1455063886"/>
    <x v="3405"/>
    <x v="2"/>
    <b v="0"/>
    <n v="17"/>
    <b v="1"/>
    <s v="theater/plays"/>
    <n v="137.57142857142856"/>
    <n v="28.323529411764707"/>
    <x v="1"/>
    <s v="plays"/>
  </r>
  <r>
    <x v="0"/>
    <s v="US"/>
    <s v="USD"/>
    <n v="1405511376"/>
    <d v="2014-07-16T11:49:36"/>
    <n v="1401623376"/>
    <x v="3406"/>
    <x v="3"/>
    <b v="0"/>
    <n v="91"/>
    <b v="1"/>
    <s v="theater/plays"/>
    <n v="100.31000000000002"/>
    <n v="110.23076923076923"/>
    <x v="1"/>
    <s v="plays"/>
  </r>
  <r>
    <x v="0"/>
    <s v="GB"/>
    <s v="GBP"/>
    <n v="1404641289"/>
    <d v="2014-07-06T10:08:09"/>
    <n v="1402049289"/>
    <x v="3407"/>
    <x v="3"/>
    <b v="0"/>
    <n v="67"/>
    <b v="1"/>
    <s v="theater/plays"/>
    <n v="107.1"/>
    <n v="31.970149253731343"/>
    <x v="1"/>
    <s v="plays"/>
  </r>
  <r>
    <x v="0"/>
    <s v="US"/>
    <s v="USD"/>
    <n v="1405727304"/>
    <d v="2014-07-18T23:48:24"/>
    <n v="1403135304"/>
    <x v="3408"/>
    <x v="3"/>
    <b v="0"/>
    <n v="18"/>
    <b v="1"/>
    <s v="theater/plays"/>
    <n v="211"/>
    <n v="58.611111111111114"/>
    <x v="1"/>
    <s v="plays"/>
  </r>
  <r>
    <x v="0"/>
    <s v="GB"/>
    <s v="GBP"/>
    <n v="1469998680"/>
    <d v="2016-07-31T20:58:00"/>
    <n v="1466710358"/>
    <x v="3409"/>
    <x v="2"/>
    <b v="0"/>
    <n v="21"/>
    <b v="1"/>
    <s v="theater/plays"/>
    <n v="123.6"/>
    <n v="29.428571428571427"/>
    <x v="1"/>
    <s v="plays"/>
  </r>
  <r>
    <x v="0"/>
    <s v="US"/>
    <s v="USD"/>
    <n v="1465196400"/>
    <d v="2016-06-06T07:00:00"/>
    <n v="1462841990"/>
    <x v="3410"/>
    <x v="2"/>
    <b v="0"/>
    <n v="40"/>
    <b v="1"/>
    <s v="theater/plays"/>
    <n v="108.5"/>
    <n v="81.375"/>
    <x v="1"/>
    <s v="plays"/>
  </r>
  <r>
    <x v="0"/>
    <s v="US"/>
    <s v="USD"/>
    <n v="1444264372"/>
    <d v="2015-10-08T00:32:52"/>
    <n v="1442536372"/>
    <x v="3411"/>
    <x v="0"/>
    <b v="0"/>
    <n v="78"/>
    <b v="1"/>
    <s v="theater/plays"/>
    <n v="103.56666666666668"/>
    <n v="199.16666666666666"/>
    <x v="1"/>
    <s v="plays"/>
  </r>
  <r>
    <x v="0"/>
    <s v="GB"/>
    <s v="GBP"/>
    <n v="1411858862"/>
    <d v="2014-09-27T23:01:02"/>
    <n v="1409266862"/>
    <x v="3412"/>
    <x v="3"/>
    <b v="0"/>
    <n v="26"/>
    <b v="1"/>
    <s v="theater/plays"/>
    <n v="100"/>
    <n v="115.38461538461539"/>
    <x v="1"/>
    <s v="plays"/>
  </r>
  <r>
    <x v="0"/>
    <s v="US"/>
    <s v="USD"/>
    <n v="1425099540"/>
    <d v="2015-02-28T04:59:00"/>
    <n v="1424280938"/>
    <x v="3413"/>
    <x v="0"/>
    <b v="0"/>
    <n v="14"/>
    <b v="1"/>
    <s v="theater/plays"/>
    <n v="130"/>
    <n v="46.428571428571431"/>
    <x v="1"/>
    <s v="plays"/>
  </r>
  <r>
    <x v="0"/>
    <s v="US"/>
    <s v="USD"/>
    <n v="1480579140"/>
    <d v="2016-12-01T07:59:00"/>
    <n v="1478030325"/>
    <x v="3414"/>
    <x v="2"/>
    <b v="0"/>
    <n v="44"/>
    <b v="1"/>
    <s v="theater/plays"/>
    <n v="103.49999999999999"/>
    <n v="70.568181818181813"/>
    <x v="1"/>
    <s v="plays"/>
  </r>
  <r>
    <x v="0"/>
    <s v="US"/>
    <s v="USD"/>
    <n v="1460935800"/>
    <d v="2016-04-17T23:30:00"/>
    <n v="1459999656"/>
    <x v="3415"/>
    <x v="2"/>
    <b v="0"/>
    <n v="9"/>
    <b v="1"/>
    <s v="theater/plays"/>
    <n v="100"/>
    <n v="22.222222222222221"/>
    <x v="1"/>
    <s v="plays"/>
  </r>
  <r>
    <x v="0"/>
    <s v="GB"/>
    <s v="GBP"/>
    <n v="1429813800"/>
    <d v="2015-04-23T18:30:00"/>
    <n v="1427363645"/>
    <x v="3416"/>
    <x v="0"/>
    <b v="0"/>
    <n v="30"/>
    <b v="1"/>
    <s v="theater/plays"/>
    <n v="119.6"/>
    <n v="159.46666666666667"/>
    <x v="1"/>
    <s v="plays"/>
  </r>
  <r>
    <x v="0"/>
    <s v="US"/>
    <s v="USD"/>
    <n v="1414284180"/>
    <d v="2014-10-26T00:43:00"/>
    <n v="1410558948"/>
    <x v="3417"/>
    <x v="3"/>
    <b v="0"/>
    <n v="45"/>
    <b v="1"/>
    <s v="theater/plays"/>
    <n v="100.00058823529412"/>
    <n v="37.777999999999999"/>
    <x v="1"/>
    <s v="plays"/>
  </r>
  <r>
    <x v="0"/>
    <s v="US"/>
    <s v="USD"/>
    <n v="1400875307"/>
    <d v="2014-05-23T20:01:47"/>
    <n v="1398283307"/>
    <x v="3418"/>
    <x v="3"/>
    <b v="0"/>
    <n v="56"/>
    <b v="1"/>
    <s v="theater/plays"/>
    <n v="100.875"/>
    <n v="72.053571428571431"/>
    <x v="1"/>
    <s v="plays"/>
  </r>
  <r>
    <x v="0"/>
    <s v="IE"/>
    <s v="EUR"/>
    <n v="1459978200"/>
    <d v="2016-04-06T21:30:00"/>
    <n v="1458416585"/>
    <x v="3419"/>
    <x v="2"/>
    <b v="0"/>
    <n v="46"/>
    <b v="1"/>
    <s v="theater/plays"/>
    <n v="106.54545454545455"/>
    <n v="63.695652173913047"/>
    <x v="1"/>
    <s v="plays"/>
  </r>
  <r>
    <x v="0"/>
    <s v="GB"/>
    <s v="GBP"/>
    <n v="1455408000"/>
    <d v="2016-02-14T00:00:00"/>
    <n v="1454638202"/>
    <x v="3420"/>
    <x v="2"/>
    <b v="0"/>
    <n v="34"/>
    <b v="1"/>
    <s v="theater/plays"/>
    <n v="138"/>
    <n v="28.411764705882351"/>
    <x v="1"/>
    <s v="plays"/>
  </r>
  <r>
    <x v="0"/>
    <s v="US"/>
    <s v="USD"/>
    <n v="1425495563"/>
    <d v="2015-03-04T18:59:23"/>
    <n v="1422903563"/>
    <x v="3421"/>
    <x v="0"/>
    <b v="0"/>
    <n v="98"/>
    <b v="1"/>
    <s v="theater/plays"/>
    <n v="101.15"/>
    <n v="103.21428571428571"/>
    <x v="1"/>
    <s v="plays"/>
  </r>
  <r>
    <x v="0"/>
    <s v="GB"/>
    <s v="GBP"/>
    <n v="1450051200"/>
    <d v="2015-12-14T00:00:00"/>
    <n v="1447594176"/>
    <x v="3422"/>
    <x v="0"/>
    <b v="0"/>
    <n v="46"/>
    <b v="1"/>
    <s v="theater/plays"/>
    <n v="109.1"/>
    <n v="71.152173913043484"/>
    <x v="1"/>
    <s v="plays"/>
  </r>
  <r>
    <x v="0"/>
    <s v="US"/>
    <s v="USD"/>
    <n v="1429912341"/>
    <d v="2015-04-24T21:52:21"/>
    <n v="1427320341"/>
    <x v="3423"/>
    <x v="0"/>
    <b v="0"/>
    <n v="10"/>
    <b v="1"/>
    <s v="theater/plays"/>
    <n v="140"/>
    <n v="35"/>
    <x v="1"/>
    <s v="plays"/>
  </r>
  <r>
    <x v="0"/>
    <s v="US"/>
    <s v="USD"/>
    <n v="1423119540"/>
    <d v="2015-02-05T06:59:00"/>
    <n v="1421252084"/>
    <x v="3424"/>
    <x v="0"/>
    <b v="0"/>
    <n v="76"/>
    <b v="1"/>
    <s v="theater/plays"/>
    <n v="103.58333333333334"/>
    <n v="81.776315789473685"/>
    <x v="1"/>
    <s v="plays"/>
  </r>
  <r>
    <x v="0"/>
    <s v="US"/>
    <s v="USD"/>
    <n v="1412434136"/>
    <d v="2014-10-04T14:48:56"/>
    <n v="1409669336"/>
    <x v="3425"/>
    <x v="3"/>
    <b v="0"/>
    <n v="104"/>
    <b v="1"/>
    <s v="theater/plays"/>
    <n v="102.97033333333331"/>
    <n v="297.02980769230766"/>
    <x v="1"/>
    <s v="plays"/>
  </r>
  <r>
    <x v="0"/>
    <s v="US"/>
    <s v="USD"/>
    <n v="1411264800"/>
    <d v="2014-09-21T02:00:00"/>
    <n v="1409620903"/>
    <x v="3426"/>
    <x v="3"/>
    <b v="0"/>
    <n v="87"/>
    <b v="1"/>
    <s v="theater/plays"/>
    <n v="108.13333333333333"/>
    <n v="46.609195402298852"/>
    <x v="1"/>
    <s v="plays"/>
  </r>
  <r>
    <x v="0"/>
    <s v="GB"/>
    <s v="GBP"/>
    <n v="1404314952"/>
    <d v="2014-07-02T15:29:12"/>
    <n v="1401722952"/>
    <x v="3427"/>
    <x v="3"/>
    <b v="0"/>
    <n v="29"/>
    <b v="1"/>
    <s v="theater/plays"/>
    <n v="100"/>
    <n v="51.724137931034484"/>
    <x v="1"/>
    <s v="plays"/>
  </r>
  <r>
    <x v="0"/>
    <s v="GB"/>
    <s v="GBP"/>
    <n v="1425142800"/>
    <d v="2015-02-28T17:00:00"/>
    <n v="1422983847"/>
    <x v="3428"/>
    <x v="0"/>
    <b v="0"/>
    <n v="51"/>
    <b v="1"/>
    <s v="theater/plays"/>
    <n v="102.75000000000001"/>
    <n v="40.294117647058826"/>
    <x v="1"/>
    <s v="plays"/>
  </r>
  <r>
    <x v="0"/>
    <s v="GB"/>
    <s v="GBP"/>
    <n v="1478046661"/>
    <d v="2016-11-02T00:31:01"/>
    <n v="1476837061"/>
    <x v="3429"/>
    <x v="2"/>
    <b v="0"/>
    <n v="12"/>
    <b v="1"/>
    <s v="theater/plays"/>
    <n v="130"/>
    <n v="16.25"/>
    <x v="1"/>
    <s v="plays"/>
  </r>
  <r>
    <x v="0"/>
    <s v="GB"/>
    <s v="GBP"/>
    <n v="1406760101"/>
    <d v="2014-07-30T22:41:41"/>
    <n v="1404168101"/>
    <x v="3430"/>
    <x v="3"/>
    <b v="0"/>
    <n v="72"/>
    <b v="1"/>
    <s v="theater/plays"/>
    <n v="108.54949999999999"/>
    <n v="30.152638888888887"/>
    <x v="1"/>
    <s v="plays"/>
  </r>
  <r>
    <x v="0"/>
    <s v="US"/>
    <s v="USD"/>
    <n v="1408383153"/>
    <d v="2014-08-18T17:32:33"/>
    <n v="1405791153"/>
    <x v="3431"/>
    <x v="3"/>
    <b v="0"/>
    <n v="21"/>
    <b v="1"/>
    <s v="theater/plays"/>
    <n v="100"/>
    <n v="95.238095238095241"/>
    <x v="1"/>
    <s v="plays"/>
  </r>
  <r>
    <x v="0"/>
    <s v="US"/>
    <s v="USD"/>
    <n v="1454709600"/>
    <d v="2016-02-05T22:00:00"/>
    <n v="1452520614"/>
    <x v="3432"/>
    <x v="2"/>
    <b v="0"/>
    <n v="42"/>
    <b v="1"/>
    <s v="theater/plays"/>
    <n v="109.65"/>
    <n v="52.214285714285715"/>
    <x v="1"/>
    <s v="plays"/>
  </r>
  <r>
    <x v="0"/>
    <s v="US"/>
    <s v="USD"/>
    <n v="1402974000"/>
    <d v="2014-06-17T03:00:00"/>
    <n v="1400290255"/>
    <x v="3433"/>
    <x v="3"/>
    <b v="0"/>
    <n v="71"/>
    <b v="1"/>
    <s v="theater/plays"/>
    <n v="100.26315789473684"/>
    <n v="134.1549295774648"/>
    <x v="1"/>
    <s v="plays"/>
  </r>
  <r>
    <x v="0"/>
    <s v="US"/>
    <s v="USD"/>
    <n v="1404983269"/>
    <d v="2014-07-10T09:07:49"/>
    <n v="1402391269"/>
    <x v="3434"/>
    <x v="3"/>
    <b v="0"/>
    <n v="168"/>
    <b v="1"/>
    <s v="theater/plays"/>
    <n v="105.55000000000001"/>
    <n v="62.827380952380949"/>
    <x v="1"/>
    <s v="plays"/>
  </r>
  <r>
    <x v="0"/>
    <s v="US"/>
    <s v="USD"/>
    <n v="1470538800"/>
    <d v="2016-08-07T03:00:00"/>
    <n v="1469112493"/>
    <x v="3435"/>
    <x v="2"/>
    <b v="0"/>
    <n v="19"/>
    <b v="1"/>
    <s v="theater/plays"/>
    <n v="112.00000000000001"/>
    <n v="58.94736842105263"/>
    <x v="1"/>
    <s v="plays"/>
  </r>
  <r>
    <x v="0"/>
    <s v="US"/>
    <s v="USD"/>
    <n v="1408638480"/>
    <d v="2014-08-21T16:28:00"/>
    <n v="1406811593"/>
    <x v="3436"/>
    <x v="3"/>
    <b v="0"/>
    <n v="37"/>
    <b v="1"/>
    <s v="theater/plays"/>
    <n v="105.89999999999999"/>
    <n v="143.1081081081081"/>
    <x v="1"/>
    <s v="plays"/>
  </r>
  <r>
    <x v="0"/>
    <s v="US"/>
    <s v="USD"/>
    <n v="1440003820"/>
    <d v="2015-08-19T17:03:40"/>
    <n v="1437411820"/>
    <x v="3437"/>
    <x v="0"/>
    <b v="0"/>
    <n v="36"/>
    <b v="1"/>
    <s v="theater/plays"/>
    <n v="101"/>
    <n v="84.166666666666671"/>
    <x v="1"/>
    <s v="plays"/>
  </r>
  <r>
    <x v="0"/>
    <s v="GB"/>
    <s v="GBP"/>
    <n v="1430600400"/>
    <d v="2015-05-02T21:00:00"/>
    <n v="1428358567"/>
    <x v="3438"/>
    <x v="0"/>
    <b v="0"/>
    <n v="14"/>
    <b v="1"/>
    <s v="theater/plays"/>
    <n v="104.2"/>
    <n v="186.07142857142858"/>
    <x v="1"/>
    <s v="plays"/>
  </r>
  <r>
    <x v="0"/>
    <s v="US"/>
    <s v="USD"/>
    <n v="1453179540"/>
    <d v="2016-01-19T04:59:00"/>
    <n v="1452030730"/>
    <x v="3439"/>
    <x v="2"/>
    <b v="0"/>
    <n v="18"/>
    <b v="1"/>
    <s v="theater/plays"/>
    <n v="134.67833333333334"/>
    <n v="89.785555555555561"/>
    <x v="1"/>
    <s v="plays"/>
  </r>
  <r>
    <x v="0"/>
    <s v="US"/>
    <s v="USD"/>
    <n v="1405095300"/>
    <d v="2014-07-11T16:15:00"/>
    <n v="1403146628"/>
    <x v="3440"/>
    <x v="3"/>
    <b v="0"/>
    <n v="82"/>
    <b v="1"/>
    <s v="theater/plays"/>
    <n v="105.2184"/>
    <n v="64.157560975609755"/>
    <x v="1"/>
    <s v="plays"/>
  </r>
  <r>
    <x v="0"/>
    <s v="US"/>
    <s v="USD"/>
    <n v="1447445820"/>
    <d v="2015-11-13T20:17:00"/>
    <n v="1445077121"/>
    <x v="3441"/>
    <x v="0"/>
    <b v="0"/>
    <n v="43"/>
    <b v="1"/>
    <s v="theater/plays"/>
    <n v="102.60000000000001"/>
    <n v="59.651162790697676"/>
    <x v="1"/>
    <s v="plays"/>
  </r>
  <r>
    <x v="0"/>
    <s v="US"/>
    <s v="USD"/>
    <n v="1433016672"/>
    <d v="2015-05-30T20:11:12"/>
    <n v="1430424672"/>
    <x v="3442"/>
    <x v="0"/>
    <b v="0"/>
    <n v="8"/>
    <b v="1"/>
    <s v="theater/plays"/>
    <n v="100"/>
    <n v="31.25"/>
    <x v="1"/>
    <s v="plays"/>
  </r>
  <r>
    <x v="0"/>
    <s v="US"/>
    <s v="USD"/>
    <n v="1410266146"/>
    <d v="2014-09-09T12:35:46"/>
    <n v="1407674146"/>
    <x v="3443"/>
    <x v="3"/>
    <b v="0"/>
    <n v="45"/>
    <b v="1"/>
    <s v="theater/plays"/>
    <n v="185.5"/>
    <n v="41.222222222222221"/>
    <x v="1"/>
    <s v="plays"/>
  </r>
  <r>
    <x v="0"/>
    <s v="AU"/>
    <s v="AUD"/>
    <n v="1465394340"/>
    <d v="2016-06-08T13:59:00"/>
    <n v="1464677986"/>
    <x v="3444"/>
    <x v="2"/>
    <b v="0"/>
    <n v="20"/>
    <b v="1"/>
    <s v="theater/plays"/>
    <n v="289"/>
    <n v="43.35"/>
    <x v="1"/>
    <s v="plays"/>
  </r>
  <r>
    <x v="0"/>
    <s v="GB"/>
    <s v="GBP"/>
    <n v="1445604236"/>
    <d v="2015-10-23T12:43:56"/>
    <n v="1443185036"/>
    <x v="3445"/>
    <x v="0"/>
    <b v="0"/>
    <n v="31"/>
    <b v="1"/>
    <s v="theater/plays"/>
    <n v="100"/>
    <n v="64.516129032258064"/>
    <x v="1"/>
    <s v="plays"/>
  </r>
  <r>
    <x v="0"/>
    <s v="GB"/>
    <s v="GBP"/>
    <n v="1423138800"/>
    <d v="2015-02-05T12:20:00"/>
    <n v="1421092725"/>
    <x v="3446"/>
    <x v="0"/>
    <b v="0"/>
    <n v="25"/>
    <b v="1"/>
    <s v="theater/plays"/>
    <n v="108.2"/>
    <n v="43.28"/>
    <x v="1"/>
    <s v="plays"/>
  </r>
  <r>
    <x v="0"/>
    <s v="US"/>
    <s v="USD"/>
    <n v="1458332412"/>
    <d v="2016-03-18T20:20:12"/>
    <n v="1454448012"/>
    <x v="3447"/>
    <x v="2"/>
    <b v="0"/>
    <n v="14"/>
    <b v="1"/>
    <s v="theater/plays"/>
    <n v="107.80000000000001"/>
    <n v="77"/>
    <x v="1"/>
    <s v="plays"/>
  </r>
  <r>
    <x v="0"/>
    <s v="US"/>
    <s v="USD"/>
    <n v="1418784689"/>
    <d v="2014-12-17T02:51:29"/>
    <n v="1416192689"/>
    <x v="3448"/>
    <x v="3"/>
    <b v="0"/>
    <n v="45"/>
    <b v="1"/>
    <s v="theater/plays"/>
    <n v="109.76190476190477"/>
    <n v="51.222222222222221"/>
    <x v="1"/>
    <s v="plays"/>
  </r>
  <r>
    <x v="0"/>
    <s v="US"/>
    <s v="USD"/>
    <n v="1468036800"/>
    <d v="2016-07-09T04:00:00"/>
    <n v="1465607738"/>
    <x v="3449"/>
    <x v="2"/>
    <b v="0"/>
    <n v="20"/>
    <b v="1"/>
    <s v="theater/plays"/>
    <n v="170.625"/>
    <n v="68.25"/>
    <x v="1"/>
    <s v="plays"/>
  </r>
  <r>
    <x v="0"/>
    <s v="GB"/>
    <s v="GBP"/>
    <n v="1427990071"/>
    <d v="2015-04-02T15:54:31"/>
    <n v="1422809671"/>
    <x v="3450"/>
    <x v="0"/>
    <b v="0"/>
    <n v="39"/>
    <b v="1"/>
    <s v="theater/plays"/>
    <n v="152"/>
    <n v="19.487179487179485"/>
    <x v="1"/>
    <s v="plays"/>
  </r>
  <r>
    <x v="0"/>
    <s v="US"/>
    <s v="USD"/>
    <n v="1429636927"/>
    <d v="2015-04-21T17:22:07"/>
    <n v="1427304127"/>
    <x v="3451"/>
    <x v="0"/>
    <b v="0"/>
    <n v="16"/>
    <b v="1"/>
    <s v="theater/plays"/>
    <n v="101.23076923076924"/>
    <n v="41.125"/>
    <x v="1"/>
    <s v="plays"/>
  </r>
  <r>
    <x v="0"/>
    <s v="US"/>
    <s v="USD"/>
    <n v="1406087940"/>
    <d v="2014-07-23T03:59:00"/>
    <n v="1404141626"/>
    <x v="3452"/>
    <x v="3"/>
    <b v="0"/>
    <n v="37"/>
    <b v="1"/>
    <s v="theater/plays"/>
    <n v="153.19999999999999"/>
    <n v="41.405405405405403"/>
    <x v="1"/>
    <s v="plays"/>
  </r>
  <r>
    <x v="0"/>
    <s v="GB"/>
    <s v="GBP"/>
    <n v="1471130956"/>
    <d v="2016-08-13T23:29:16"/>
    <n v="1465946956"/>
    <x v="3453"/>
    <x v="2"/>
    <b v="0"/>
    <n v="14"/>
    <b v="1"/>
    <s v="theater/plays"/>
    <n v="128.33333333333334"/>
    <n v="27.5"/>
    <x v="1"/>
    <s v="plays"/>
  </r>
  <r>
    <x v="0"/>
    <s v="GB"/>
    <s v="GBP"/>
    <n v="1406825159"/>
    <d v="2014-07-31T16:45:59"/>
    <n v="1404233159"/>
    <x v="3454"/>
    <x v="3"/>
    <b v="0"/>
    <n v="21"/>
    <b v="1"/>
    <s v="theater/plays"/>
    <n v="100.71428571428571"/>
    <n v="33.571428571428569"/>
    <x v="1"/>
    <s v="plays"/>
  </r>
  <r>
    <x v="0"/>
    <s v="US"/>
    <s v="USD"/>
    <n v="1476381627"/>
    <d v="2016-10-13T18:00:27"/>
    <n v="1473789627"/>
    <x v="3455"/>
    <x v="2"/>
    <b v="0"/>
    <n v="69"/>
    <b v="1"/>
    <s v="theater/plays"/>
    <n v="100.64999999999999"/>
    <n v="145.86956521739131"/>
    <x v="1"/>
    <s v="plays"/>
  </r>
  <r>
    <x v="0"/>
    <s v="US"/>
    <s v="USD"/>
    <n v="1406876340"/>
    <d v="2014-08-01T06:59:00"/>
    <n v="1404190567"/>
    <x v="3456"/>
    <x v="3"/>
    <b v="0"/>
    <n v="16"/>
    <b v="1"/>
    <s v="theater/plays"/>
    <n v="191.3"/>
    <n v="358.6875"/>
    <x v="1"/>
    <s v="plays"/>
  </r>
  <r>
    <x v="0"/>
    <s v="US"/>
    <s v="USD"/>
    <n v="1423720740"/>
    <d v="2015-02-12T05:59:00"/>
    <n v="1421081857"/>
    <x v="3457"/>
    <x v="0"/>
    <b v="0"/>
    <n v="55"/>
    <b v="1"/>
    <s v="theater/plays"/>
    <n v="140.19999999999999"/>
    <n v="50.981818181818184"/>
    <x v="1"/>
    <s v="plays"/>
  </r>
  <r>
    <x v="0"/>
    <s v="US"/>
    <s v="USD"/>
    <n v="1422937620"/>
    <d v="2015-02-03T04:27:00"/>
    <n v="1420606303"/>
    <x v="3458"/>
    <x v="0"/>
    <b v="0"/>
    <n v="27"/>
    <b v="1"/>
    <s v="theater/plays"/>
    <n v="124.33537832310839"/>
    <n v="45.037037037037038"/>
    <x v="1"/>
    <s v="plays"/>
  </r>
  <r>
    <x v="0"/>
    <s v="GB"/>
    <s v="GBP"/>
    <n v="1463743860"/>
    <d v="2016-05-20T11:31:00"/>
    <n v="1461151860"/>
    <x v="3459"/>
    <x v="2"/>
    <b v="0"/>
    <n v="36"/>
    <b v="1"/>
    <s v="theater/plays"/>
    <n v="126.2"/>
    <n v="17.527777777777779"/>
    <x v="1"/>
    <s v="plays"/>
  </r>
  <r>
    <x v="0"/>
    <s v="GB"/>
    <s v="GBP"/>
    <n v="1408106352"/>
    <d v="2014-08-15T12:39:12"/>
    <n v="1406896752"/>
    <x v="3460"/>
    <x v="3"/>
    <b v="0"/>
    <n v="19"/>
    <b v="1"/>
    <s v="theater/plays"/>
    <n v="190"/>
    <n v="50"/>
    <x v="1"/>
    <s v="plays"/>
  </r>
  <r>
    <x v="0"/>
    <s v="US"/>
    <s v="USD"/>
    <n v="1477710000"/>
    <d v="2016-10-29T03:00:00"/>
    <n v="1475248279"/>
    <x v="3461"/>
    <x v="2"/>
    <b v="0"/>
    <n v="12"/>
    <b v="1"/>
    <s v="theater/plays"/>
    <n v="139"/>
    <n v="57.916666666666664"/>
    <x v="1"/>
    <s v="plays"/>
  </r>
  <r>
    <x v="0"/>
    <s v="US"/>
    <s v="USD"/>
    <n v="1436551200"/>
    <d v="2015-07-10T18:00:00"/>
    <n v="1435181628"/>
    <x v="3462"/>
    <x v="0"/>
    <b v="0"/>
    <n v="17"/>
    <b v="1"/>
    <s v="theater/plays"/>
    <n v="202"/>
    <n v="29.705882352941178"/>
    <x v="1"/>
    <s v="plays"/>
  </r>
  <r>
    <x v="0"/>
    <s v="CA"/>
    <s v="CAD"/>
    <n v="1476158340"/>
    <d v="2016-10-11T03:59:00"/>
    <n v="1472594585"/>
    <x v="3463"/>
    <x v="2"/>
    <b v="0"/>
    <n v="114"/>
    <b v="1"/>
    <s v="theater/plays"/>
    <n v="103.38000000000001"/>
    <n v="90.684210526315795"/>
    <x v="1"/>
    <s v="plays"/>
  </r>
  <r>
    <x v="0"/>
    <s v="US"/>
    <s v="USD"/>
    <n v="1471921637"/>
    <d v="2016-08-23T03:07:17"/>
    <n v="1469329637"/>
    <x v="3464"/>
    <x v="2"/>
    <b v="0"/>
    <n v="93"/>
    <b v="1"/>
    <s v="theater/plays"/>
    <n v="102.3236"/>
    <n v="55.012688172043013"/>
    <x v="1"/>
    <s v="plays"/>
  </r>
  <r>
    <x v="0"/>
    <s v="GB"/>
    <s v="GBP"/>
    <n v="1439136000"/>
    <d v="2015-08-09T16:00:00"/>
    <n v="1436972472"/>
    <x v="3465"/>
    <x v="0"/>
    <b v="0"/>
    <n v="36"/>
    <b v="1"/>
    <s v="theater/plays"/>
    <n v="103"/>
    <n v="57.222222222222221"/>
    <x v="1"/>
    <s v="plays"/>
  </r>
  <r>
    <x v="0"/>
    <s v="US"/>
    <s v="USD"/>
    <n v="1461108450"/>
    <d v="2016-04-19T23:27:30"/>
    <n v="1455928050"/>
    <x v="3466"/>
    <x v="2"/>
    <b v="0"/>
    <n v="61"/>
    <b v="1"/>
    <s v="theater/plays"/>
    <n v="127.14285714285714"/>
    <n v="72.950819672131146"/>
    <x v="1"/>
    <s v="plays"/>
  </r>
  <r>
    <x v="0"/>
    <s v="US"/>
    <s v="USD"/>
    <n v="1426864032"/>
    <d v="2015-03-20T15:07:12"/>
    <n v="1424275632"/>
    <x v="3467"/>
    <x v="0"/>
    <b v="0"/>
    <n v="47"/>
    <b v="1"/>
    <s v="theater/plays"/>
    <n v="101"/>
    <n v="64.468085106382972"/>
    <x v="1"/>
    <s v="plays"/>
  </r>
  <r>
    <x v="0"/>
    <s v="US"/>
    <s v="USD"/>
    <n v="1474426800"/>
    <d v="2016-09-21T03:00:00"/>
    <n v="1471976529"/>
    <x v="3468"/>
    <x v="2"/>
    <b v="0"/>
    <n v="17"/>
    <b v="1"/>
    <s v="theater/plays"/>
    <n v="121.78"/>
    <n v="716.35294117647061"/>
    <x v="1"/>
    <s v="plays"/>
  </r>
  <r>
    <x v="0"/>
    <s v="US"/>
    <s v="USD"/>
    <n v="1461857045"/>
    <d v="2016-04-28T15:24:05"/>
    <n v="1459265045"/>
    <x v="3469"/>
    <x v="2"/>
    <b v="0"/>
    <n v="63"/>
    <b v="1"/>
    <s v="theater/plays"/>
    <n v="113.39285714285714"/>
    <n v="50.396825396825399"/>
    <x v="1"/>
    <s v="plays"/>
  </r>
  <r>
    <x v="0"/>
    <s v="US"/>
    <s v="USD"/>
    <n v="1468618680"/>
    <d v="2016-07-15T21:38:00"/>
    <n v="1465345902"/>
    <x v="3470"/>
    <x v="2"/>
    <b v="0"/>
    <n v="9"/>
    <b v="1"/>
    <s v="theater/plays"/>
    <n v="150"/>
    <n v="41.666666666666664"/>
    <x v="1"/>
    <s v="plays"/>
  </r>
  <r>
    <x v="0"/>
    <s v="GB"/>
    <s v="GBP"/>
    <n v="1409515200"/>
    <d v="2014-08-31T20:00:00"/>
    <n v="1405971690"/>
    <x v="3471"/>
    <x v="3"/>
    <b v="0"/>
    <n v="30"/>
    <b v="1"/>
    <s v="theater/plays"/>
    <n v="214.6"/>
    <n v="35.766666666666666"/>
    <x v="1"/>
    <s v="plays"/>
  </r>
  <r>
    <x v="0"/>
    <s v="US"/>
    <s v="USD"/>
    <n v="1415253540"/>
    <d v="2014-11-06T05:59:00"/>
    <n v="1413432331"/>
    <x v="3472"/>
    <x v="3"/>
    <b v="0"/>
    <n v="23"/>
    <b v="1"/>
    <s v="theater/plays"/>
    <n v="102.05"/>
    <n v="88.739130434782609"/>
    <x v="1"/>
    <s v="plays"/>
  </r>
  <r>
    <x v="0"/>
    <s v="US"/>
    <s v="USD"/>
    <n v="1426883220"/>
    <d v="2015-03-20T20:27:00"/>
    <n v="1425067296"/>
    <x v="3473"/>
    <x v="0"/>
    <b v="0"/>
    <n v="33"/>
    <b v="1"/>
    <s v="theater/plays"/>
    <n v="100"/>
    <n v="148.4848484848485"/>
    <x v="1"/>
    <s v="plays"/>
  </r>
  <r>
    <x v="0"/>
    <s v="GB"/>
    <s v="GBP"/>
    <n v="1469016131"/>
    <d v="2016-07-20T12:02:11"/>
    <n v="1466424131"/>
    <x v="3474"/>
    <x v="2"/>
    <b v="0"/>
    <n v="39"/>
    <b v="1"/>
    <s v="theater/plays"/>
    <n v="101"/>
    <n v="51.794871794871796"/>
    <x v="1"/>
    <s v="plays"/>
  </r>
  <r>
    <x v="0"/>
    <s v="GB"/>
    <s v="GBP"/>
    <n v="1414972800"/>
    <d v="2014-11-03T00:00:00"/>
    <n v="1412629704"/>
    <x v="3475"/>
    <x v="3"/>
    <b v="0"/>
    <n v="17"/>
    <b v="1"/>
    <s v="theater/plays"/>
    <n v="113.33333333333333"/>
    <n v="20"/>
    <x v="1"/>
    <s v="plays"/>
  </r>
  <r>
    <x v="0"/>
    <s v="US"/>
    <s v="USD"/>
    <n v="1414378800"/>
    <d v="2014-10-27T03:00:00"/>
    <n v="1412836990"/>
    <x v="3476"/>
    <x v="3"/>
    <b v="0"/>
    <n v="6"/>
    <b v="1"/>
    <s v="theater/plays"/>
    <n v="104"/>
    <n v="52"/>
    <x v="1"/>
    <s v="plays"/>
  </r>
  <r>
    <x v="0"/>
    <s v="US"/>
    <s v="USD"/>
    <n v="1431831600"/>
    <d v="2015-05-17T03:00:00"/>
    <n v="1430761243"/>
    <x v="3477"/>
    <x v="0"/>
    <b v="0"/>
    <n v="39"/>
    <b v="1"/>
    <s v="theater/plays"/>
    <n v="115.33333333333333"/>
    <n v="53.230769230769234"/>
    <x v="1"/>
    <s v="plays"/>
  </r>
  <r>
    <x v="0"/>
    <s v="US"/>
    <s v="USD"/>
    <n v="1426539600"/>
    <d v="2015-03-16T21:00:00"/>
    <n v="1424296822"/>
    <x v="3478"/>
    <x v="0"/>
    <b v="0"/>
    <n v="57"/>
    <b v="1"/>
    <s v="theater/plays"/>
    <n v="112.85000000000001"/>
    <n v="39.596491228070178"/>
    <x v="1"/>
    <s v="plays"/>
  </r>
  <r>
    <x v="0"/>
    <s v="GB"/>
    <s v="GBP"/>
    <n v="1403382680"/>
    <d v="2014-06-21T20:31:20"/>
    <n v="1400790680"/>
    <x v="3479"/>
    <x v="3"/>
    <b v="0"/>
    <n v="56"/>
    <b v="1"/>
    <s v="theater/plays"/>
    <n v="127.86666666666666"/>
    <n v="34.25"/>
    <x v="1"/>
    <s v="plays"/>
  </r>
  <r>
    <x v="0"/>
    <s v="US"/>
    <s v="USD"/>
    <n v="1436562000"/>
    <d v="2015-07-10T21:00:00"/>
    <n v="1434440227"/>
    <x v="3480"/>
    <x v="0"/>
    <b v="0"/>
    <n v="13"/>
    <b v="1"/>
    <s v="theater/plays"/>
    <n v="142.66666666666669"/>
    <n v="164.61538461538461"/>
    <x v="1"/>
    <s v="plays"/>
  </r>
  <r>
    <x v="0"/>
    <s v="AU"/>
    <s v="AUD"/>
    <n v="1420178188"/>
    <d v="2015-01-02T05:56:28"/>
    <n v="1418709388"/>
    <x v="3481"/>
    <x v="3"/>
    <b v="0"/>
    <n v="95"/>
    <b v="1"/>
    <s v="theater/plays"/>
    <n v="118.8"/>
    <n v="125.05263157894737"/>
    <x v="1"/>
    <s v="plays"/>
  </r>
  <r>
    <x v="0"/>
    <s v="GB"/>
    <s v="GBP"/>
    <n v="1404671466"/>
    <d v="2014-07-06T18:31:06"/>
    <n v="1402079466"/>
    <x v="3482"/>
    <x v="3"/>
    <b v="0"/>
    <n v="80"/>
    <b v="1"/>
    <s v="theater/plays"/>
    <n v="138.33333333333334"/>
    <n v="51.875"/>
    <x v="1"/>
    <s v="plays"/>
  </r>
  <r>
    <x v="0"/>
    <s v="US"/>
    <s v="USD"/>
    <n v="1404403381"/>
    <d v="2014-07-03T16:03:01"/>
    <n v="1401811381"/>
    <x v="3483"/>
    <x v="3"/>
    <b v="0"/>
    <n v="133"/>
    <b v="1"/>
    <s v="theater/plays"/>
    <n v="159.9402985074627"/>
    <n v="40.285714285714285"/>
    <x v="1"/>
    <s v="plays"/>
  </r>
  <r>
    <x v="0"/>
    <s v="US"/>
    <s v="USD"/>
    <n v="1466014499"/>
    <d v="2016-06-15T18:14:59"/>
    <n v="1463422499"/>
    <x v="3484"/>
    <x v="2"/>
    <b v="0"/>
    <n v="44"/>
    <b v="1"/>
    <s v="theater/plays"/>
    <n v="114.24000000000001"/>
    <n v="64.909090909090907"/>
    <x v="1"/>
    <s v="plays"/>
  </r>
  <r>
    <x v="0"/>
    <s v="US"/>
    <s v="USD"/>
    <n v="1454431080"/>
    <d v="2016-02-02T16:38:00"/>
    <n v="1451839080"/>
    <x v="3485"/>
    <x v="2"/>
    <b v="0"/>
    <n v="30"/>
    <b v="1"/>
    <s v="theater/plays"/>
    <n v="100.60606060606061"/>
    <n v="55.333333333333336"/>
    <x v="1"/>
    <s v="plays"/>
  </r>
  <r>
    <x v="0"/>
    <s v="US"/>
    <s v="USD"/>
    <n v="1433314740"/>
    <d v="2015-06-03T06:59:00"/>
    <n v="1430600401"/>
    <x v="3486"/>
    <x v="0"/>
    <b v="0"/>
    <n v="56"/>
    <b v="1"/>
    <s v="theater/plays"/>
    <n v="155.20000000000002"/>
    <n v="83.142857142857139"/>
    <x v="1"/>
    <s v="plays"/>
  </r>
  <r>
    <x v="0"/>
    <s v="GB"/>
    <s v="GBP"/>
    <n v="1435185252"/>
    <d v="2015-06-24T22:34:12"/>
    <n v="1432593252"/>
    <x v="3487"/>
    <x v="0"/>
    <b v="0"/>
    <n v="66"/>
    <b v="1"/>
    <s v="theater/plays"/>
    <n v="127.75000000000001"/>
    <n v="38.712121212121211"/>
    <x v="1"/>
    <s v="plays"/>
  </r>
  <r>
    <x v="0"/>
    <s v="US"/>
    <s v="USD"/>
    <n v="1429286400"/>
    <d v="2015-04-17T16:00:00"/>
    <n v="1427221560"/>
    <x v="3488"/>
    <x v="0"/>
    <b v="0"/>
    <n v="29"/>
    <b v="1"/>
    <s v="theater/plays"/>
    <n v="121.2"/>
    <n v="125.37931034482759"/>
    <x v="1"/>
    <s v="plays"/>
  </r>
  <r>
    <x v="0"/>
    <s v="GB"/>
    <s v="GBP"/>
    <n v="1400965200"/>
    <d v="2014-05-24T21:00:00"/>
    <n v="1398352531"/>
    <x v="3489"/>
    <x v="3"/>
    <b v="0"/>
    <n v="72"/>
    <b v="1"/>
    <s v="theater/plays"/>
    <n v="112.7"/>
    <n v="78.263888888888886"/>
    <x v="1"/>
    <s v="plays"/>
  </r>
  <r>
    <x v="0"/>
    <s v="US"/>
    <s v="USD"/>
    <n v="1460574924"/>
    <d v="2016-04-13T19:15:24"/>
    <n v="1457982924"/>
    <x v="3490"/>
    <x v="2"/>
    <b v="0"/>
    <n v="27"/>
    <b v="1"/>
    <s v="theater/plays"/>
    <n v="127.49999999999999"/>
    <n v="47.222222222222221"/>
    <x v="1"/>
    <s v="plays"/>
  </r>
  <r>
    <x v="0"/>
    <s v="US"/>
    <s v="USD"/>
    <n v="1431928784"/>
    <d v="2015-05-18T05:59:44"/>
    <n v="1430114384"/>
    <x v="3491"/>
    <x v="0"/>
    <b v="0"/>
    <n v="10"/>
    <b v="1"/>
    <s v="theater/plays"/>
    <n v="158.20000000000002"/>
    <n v="79.099999999999994"/>
    <x v="1"/>
    <s v="plays"/>
  </r>
  <r>
    <x v="0"/>
    <s v="US"/>
    <s v="USD"/>
    <n v="1445818397"/>
    <d v="2015-10-26T00:13:17"/>
    <n v="1442794397"/>
    <x v="3492"/>
    <x v="0"/>
    <b v="0"/>
    <n v="35"/>
    <b v="1"/>
    <s v="theater/plays"/>
    <n v="105.26894736842105"/>
    <n v="114.29199999999999"/>
    <x v="1"/>
    <s v="plays"/>
  </r>
  <r>
    <x v="0"/>
    <s v="US"/>
    <s v="USD"/>
    <n v="1408252260"/>
    <d v="2014-08-17T05:11:00"/>
    <n v="1406580436"/>
    <x v="3493"/>
    <x v="3"/>
    <b v="0"/>
    <n v="29"/>
    <b v="1"/>
    <s v="theater/plays"/>
    <n v="100"/>
    <n v="51.724137931034484"/>
    <x v="1"/>
    <s v="plays"/>
  </r>
  <r>
    <x v="0"/>
    <s v="US"/>
    <s v="USD"/>
    <n v="1480140000"/>
    <d v="2016-11-26T06:00:00"/>
    <n v="1479186575"/>
    <x v="3494"/>
    <x v="2"/>
    <b v="0"/>
    <n v="13"/>
    <b v="1"/>
    <s v="theater/plays"/>
    <n v="100"/>
    <n v="30.76923076923077"/>
    <x v="1"/>
    <s v="plays"/>
  </r>
  <r>
    <x v="0"/>
    <s v="CA"/>
    <s v="CAD"/>
    <n v="1414862280"/>
    <d v="2014-11-01T17:18:00"/>
    <n v="1412360309"/>
    <x v="3495"/>
    <x v="3"/>
    <b v="0"/>
    <n v="72"/>
    <b v="1"/>
    <s v="theater/plays"/>
    <n v="106.86"/>
    <n v="74.208333333333329"/>
    <x v="1"/>
    <s v="plays"/>
  </r>
  <r>
    <x v="0"/>
    <s v="US"/>
    <s v="USD"/>
    <n v="1473625166"/>
    <d v="2016-09-11T20:19:26"/>
    <n v="1470169166"/>
    <x v="3496"/>
    <x v="2"/>
    <b v="0"/>
    <n v="78"/>
    <b v="1"/>
    <s v="theater/plays"/>
    <n v="124.4"/>
    <n v="47.846153846153847"/>
    <x v="1"/>
    <s v="plays"/>
  </r>
  <r>
    <x v="0"/>
    <s v="US"/>
    <s v="USD"/>
    <n v="1464904800"/>
    <d v="2016-06-02T22:00:00"/>
    <n v="1463852904"/>
    <x v="3497"/>
    <x v="2"/>
    <b v="0"/>
    <n v="49"/>
    <b v="1"/>
    <s v="theater/plays"/>
    <n v="108.70406189555126"/>
    <n v="34.408163265306122"/>
    <x v="1"/>
    <s v="plays"/>
  </r>
  <r>
    <x v="0"/>
    <s v="CA"/>
    <s v="CAD"/>
    <n v="1464471840"/>
    <d v="2016-05-28T21:44:00"/>
    <n v="1459309704"/>
    <x v="3498"/>
    <x v="2"/>
    <b v="0"/>
    <n v="42"/>
    <b v="1"/>
    <s v="theater/plays"/>
    <n v="102.42424242424242"/>
    <n v="40.238095238095241"/>
    <x v="1"/>
    <s v="plays"/>
  </r>
  <r>
    <x v="0"/>
    <s v="US"/>
    <s v="USD"/>
    <n v="1435733940"/>
    <d v="2015-07-01T06:59:00"/>
    <n v="1431046325"/>
    <x v="3499"/>
    <x v="0"/>
    <b v="0"/>
    <n v="35"/>
    <b v="1"/>
    <s v="theater/plays"/>
    <n v="105.5"/>
    <n v="60.285714285714285"/>
    <x v="1"/>
    <s v="plays"/>
  </r>
  <r>
    <x v="0"/>
    <s v="US"/>
    <s v="USD"/>
    <n v="1457326740"/>
    <d v="2016-03-07T04:59:00"/>
    <n v="1455919438"/>
    <x v="3500"/>
    <x v="2"/>
    <b v="0"/>
    <n v="42"/>
    <b v="1"/>
    <s v="theater/plays"/>
    <n v="106.3"/>
    <n v="25.30952380952381"/>
    <x v="1"/>
    <s v="plays"/>
  </r>
  <r>
    <x v="0"/>
    <s v="GB"/>
    <s v="GBP"/>
    <n v="1441995595"/>
    <d v="2015-09-11T18:19:55"/>
    <n v="1439835595"/>
    <x v="3501"/>
    <x v="0"/>
    <b v="0"/>
    <n v="42"/>
    <b v="1"/>
    <s v="theater/plays"/>
    <n v="100.66666666666666"/>
    <n v="35.952380952380949"/>
    <x v="1"/>
    <s v="plays"/>
  </r>
  <r>
    <x v="0"/>
    <s v="US"/>
    <s v="USD"/>
    <n v="1458100740"/>
    <d v="2016-03-16T03:59:00"/>
    <n v="1456862924"/>
    <x v="3502"/>
    <x v="2"/>
    <b v="0"/>
    <n v="31"/>
    <b v="1"/>
    <s v="theater/plays"/>
    <n v="105.4"/>
    <n v="136"/>
    <x v="1"/>
    <s v="plays"/>
  </r>
  <r>
    <x v="0"/>
    <s v="GB"/>
    <s v="GBP"/>
    <n v="1469359728"/>
    <d v="2016-07-24T11:28:48"/>
    <n v="1466767728"/>
    <x v="3503"/>
    <x v="2"/>
    <b v="0"/>
    <n v="38"/>
    <b v="1"/>
    <s v="theater/plays"/>
    <n v="107.55999999999999"/>
    <n v="70.763157894736835"/>
    <x v="1"/>
    <s v="plays"/>
  </r>
  <r>
    <x v="0"/>
    <s v="US"/>
    <s v="USD"/>
    <n v="1447959491"/>
    <d v="2015-11-19T18:58:11"/>
    <n v="1445363891"/>
    <x v="3504"/>
    <x v="0"/>
    <b v="0"/>
    <n v="8"/>
    <b v="1"/>
    <s v="theater/plays"/>
    <n v="100"/>
    <n v="125"/>
    <x v="1"/>
    <s v="plays"/>
  </r>
  <r>
    <x v="0"/>
    <s v="US"/>
    <s v="USD"/>
    <n v="1399953600"/>
    <d v="2014-05-13T04:00:00"/>
    <n v="1398983245"/>
    <x v="3505"/>
    <x v="3"/>
    <b v="0"/>
    <n v="39"/>
    <b v="1"/>
    <s v="theater/plays"/>
    <n v="103.76"/>
    <n v="66.512820512820511"/>
    <x v="1"/>
    <s v="plays"/>
  </r>
  <r>
    <x v="0"/>
    <s v="US"/>
    <s v="USD"/>
    <n v="1408815440"/>
    <d v="2014-08-23T17:37:20"/>
    <n v="1404927440"/>
    <x v="3506"/>
    <x v="3"/>
    <b v="0"/>
    <n v="29"/>
    <b v="1"/>
    <s v="theater/plays"/>
    <n v="101.49999999999999"/>
    <n v="105"/>
    <x v="1"/>
    <s v="plays"/>
  </r>
  <r>
    <x v="0"/>
    <s v="US"/>
    <s v="USD"/>
    <n v="1464732537"/>
    <d v="2016-05-31T22:08:57"/>
    <n v="1462140537"/>
    <x v="3507"/>
    <x v="2"/>
    <b v="0"/>
    <n v="72"/>
    <b v="1"/>
    <s v="theater/plays"/>
    <n v="104.4"/>
    <n v="145"/>
    <x v="1"/>
    <s v="plays"/>
  </r>
  <r>
    <x v="0"/>
    <s v="GB"/>
    <s v="GBP"/>
    <n v="1462914000"/>
    <d v="2016-05-10T21:00:00"/>
    <n v="1460914253"/>
    <x v="3508"/>
    <x v="2"/>
    <b v="0"/>
    <n v="15"/>
    <b v="1"/>
    <s v="theater/plays"/>
    <n v="180"/>
    <n v="12"/>
    <x v="1"/>
    <s v="plays"/>
  </r>
  <r>
    <x v="0"/>
    <s v="US"/>
    <s v="USD"/>
    <n v="1416545700"/>
    <d v="2014-11-21T04:55:00"/>
    <n v="1415392666"/>
    <x v="3509"/>
    <x v="3"/>
    <b v="0"/>
    <n v="33"/>
    <b v="1"/>
    <s v="theater/plays"/>
    <n v="106.33333333333333"/>
    <n v="96.666666666666671"/>
    <x v="1"/>
    <s v="plays"/>
  </r>
  <r>
    <x v="0"/>
    <s v="US"/>
    <s v="USD"/>
    <n v="1404312846"/>
    <d v="2014-07-02T14:54:06"/>
    <n v="1402584846"/>
    <x v="3510"/>
    <x v="3"/>
    <b v="0"/>
    <n v="15"/>
    <b v="1"/>
    <s v="theater/plays"/>
    <n v="100.55555555555556"/>
    <n v="60.333333333333336"/>
    <x v="1"/>
    <s v="plays"/>
  </r>
  <r>
    <x v="0"/>
    <s v="GB"/>
    <s v="GBP"/>
    <n v="1415385000"/>
    <d v="2014-11-07T18:30:00"/>
    <n v="1413406695"/>
    <x v="3511"/>
    <x v="3"/>
    <b v="0"/>
    <n v="19"/>
    <b v="1"/>
    <s v="theater/plays"/>
    <n v="101.2"/>
    <n v="79.89473684210526"/>
    <x v="1"/>
    <s v="plays"/>
  </r>
  <r>
    <x v="0"/>
    <s v="GB"/>
    <s v="GBP"/>
    <n v="1429789992"/>
    <d v="2015-04-23T11:53:12"/>
    <n v="1424609592"/>
    <x v="3512"/>
    <x v="0"/>
    <b v="0"/>
    <n v="17"/>
    <b v="1"/>
    <s v="theater/plays"/>
    <n v="100"/>
    <n v="58.823529411764703"/>
    <x v="1"/>
    <s v="plays"/>
  </r>
  <r>
    <x v="0"/>
    <s v="US"/>
    <s v="USD"/>
    <n v="1401857940"/>
    <d v="2014-06-04T04:59:00"/>
    <n v="1400725112"/>
    <x v="3513"/>
    <x v="3"/>
    <b v="0"/>
    <n v="44"/>
    <b v="1"/>
    <s v="theater/plays"/>
    <n v="118.39285714285714"/>
    <n v="75.340909090909093"/>
    <x v="1"/>
    <s v="plays"/>
  </r>
  <r>
    <x v="0"/>
    <s v="US"/>
    <s v="USD"/>
    <n v="1422853140"/>
    <d v="2015-02-02T04:59:00"/>
    <n v="1421439552"/>
    <x v="3514"/>
    <x v="0"/>
    <b v="0"/>
    <n v="10"/>
    <b v="1"/>
    <s v="theater/plays"/>
    <n v="110.00000000000001"/>
    <n v="55"/>
    <x v="1"/>
    <s v="plays"/>
  </r>
  <r>
    <x v="0"/>
    <s v="US"/>
    <s v="USD"/>
    <n v="1433097171"/>
    <d v="2015-05-31T18:32:51"/>
    <n v="1430505171"/>
    <x v="3515"/>
    <x v="0"/>
    <b v="0"/>
    <n v="46"/>
    <b v="1"/>
    <s v="theater/plays"/>
    <n v="102.66666666666666"/>
    <n v="66.956521739130437"/>
    <x v="1"/>
    <s v="plays"/>
  </r>
  <r>
    <x v="0"/>
    <s v="US"/>
    <s v="USD"/>
    <n v="1410145200"/>
    <d v="2014-09-08T03:00:00"/>
    <n v="1407197670"/>
    <x v="3516"/>
    <x v="3"/>
    <b v="0"/>
    <n v="11"/>
    <b v="1"/>
    <s v="theater/plays"/>
    <n v="100"/>
    <n v="227.27272727272728"/>
    <x v="1"/>
    <s v="plays"/>
  </r>
  <r>
    <x v="0"/>
    <s v="GB"/>
    <s v="GBP"/>
    <n v="1404471600"/>
    <d v="2014-07-04T11:00:00"/>
    <n v="1401910634"/>
    <x v="3517"/>
    <x v="3"/>
    <b v="0"/>
    <n v="13"/>
    <b v="1"/>
    <s v="theater/plays"/>
    <n v="100"/>
    <n v="307.69230769230768"/>
    <x v="1"/>
    <s v="plays"/>
  </r>
  <r>
    <x v="0"/>
    <s v="US"/>
    <s v="USD"/>
    <n v="1412259660"/>
    <d v="2014-10-02T14:21:00"/>
    <n v="1410461299"/>
    <x v="3518"/>
    <x v="3"/>
    <b v="0"/>
    <n v="33"/>
    <b v="1"/>
    <s v="theater/plays"/>
    <n v="110.04599999999999"/>
    <n v="50.020909090909093"/>
    <x v="1"/>
    <s v="plays"/>
  </r>
  <r>
    <x v="0"/>
    <s v="GB"/>
    <s v="GBP"/>
    <n v="1425478950"/>
    <d v="2015-03-04T14:22:30"/>
    <n v="1422886950"/>
    <x v="3519"/>
    <x v="0"/>
    <b v="0"/>
    <n v="28"/>
    <b v="1"/>
    <s v="theater/plays"/>
    <n v="101.35000000000001"/>
    <n v="72.392857142857139"/>
    <x v="1"/>
    <s v="plays"/>
  </r>
  <r>
    <x v="0"/>
    <s v="GB"/>
    <s v="GBP"/>
    <n v="1441547220"/>
    <d v="2015-09-06T13:47:00"/>
    <n v="1439322412"/>
    <x v="3520"/>
    <x v="0"/>
    <b v="0"/>
    <n v="21"/>
    <b v="1"/>
    <s v="theater/plays"/>
    <n v="100.75"/>
    <n v="95.952380952380949"/>
    <x v="1"/>
    <s v="plays"/>
  </r>
  <r>
    <x v="0"/>
    <s v="US"/>
    <s v="USD"/>
    <n v="1411980020"/>
    <d v="2014-09-29T08:40:20"/>
    <n v="1409388020"/>
    <x v="3521"/>
    <x v="3"/>
    <b v="0"/>
    <n v="13"/>
    <b v="1"/>
    <s v="theater/plays"/>
    <n v="169.42857142857144"/>
    <n v="45.615384615384613"/>
    <x v="1"/>
    <s v="plays"/>
  </r>
  <r>
    <x v="0"/>
    <s v="GB"/>
    <s v="GBP"/>
    <n v="1442311560"/>
    <d v="2015-09-15T10:06:00"/>
    <n v="1439924246"/>
    <x v="3522"/>
    <x v="0"/>
    <b v="0"/>
    <n v="34"/>
    <b v="1"/>
    <s v="theater/plays"/>
    <n v="100"/>
    <n v="41.029411764705884"/>
    <x v="1"/>
    <s v="plays"/>
  </r>
  <r>
    <x v="0"/>
    <s v="GB"/>
    <s v="GBP"/>
    <n v="1474844400"/>
    <d v="2016-09-25T23:00:00"/>
    <n v="1469871148"/>
    <x v="3523"/>
    <x v="2"/>
    <b v="0"/>
    <n v="80"/>
    <b v="1"/>
    <s v="theater/plays"/>
    <n v="113.65"/>
    <n v="56.825000000000003"/>
    <x v="1"/>
    <s v="plays"/>
  </r>
  <r>
    <x v="0"/>
    <s v="US"/>
    <s v="USD"/>
    <n v="1410580800"/>
    <d v="2014-09-13T04:00:00"/>
    <n v="1409336373"/>
    <x v="3524"/>
    <x v="3"/>
    <b v="0"/>
    <n v="74"/>
    <b v="1"/>
    <s v="theater/plays"/>
    <n v="101.56"/>
    <n v="137.24324324324326"/>
    <x v="1"/>
    <s v="plays"/>
  </r>
  <r>
    <x v="0"/>
    <s v="US"/>
    <s v="USD"/>
    <n v="1439136000"/>
    <d v="2015-08-09T16:00:00"/>
    <n v="1438188106"/>
    <x v="3525"/>
    <x v="0"/>
    <b v="0"/>
    <n v="7"/>
    <b v="1"/>
    <s v="theater/plays"/>
    <n v="106"/>
    <n v="75.714285714285708"/>
    <x v="1"/>
    <s v="plays"/>
  </r>
  <r>
    <x v="0"/>
    <s v="US"/>
    <s v="USD"/>
    <n v="1461823140"/>
    <d v="2016-04-28T05:59:00"/>
    <n v="1459411371"/>
    <x v="3526"/>
    <x v="2"/>
    <b v="0"/>
    <n v="34"/>
    <b v="1"/>
    <s v="theater/plays"/>
    <n v="102"/>
    <n v="99"/>
    <x v="1"/>
    <s v="plays"/>
  </r>
  <r>
    <x v="0"/>
    <s v="US"/>
    <s v="USD"/>
    <n v="1436587140"/>
    <d v="2015-07-11T03:59:00"/>
    <n v="1434069205"/>
    <x v="3527"/>
    <x v="0"/>
    <b v="0"/>
    <n v="86"/>
    <b v="1"/>
    <s v="theater/plays"/>
    <n v="116.91666666666667"/>
    <n v="81.569767441860463"/>
    <x v="1"/>
    <s v="plays"/>
  </r>
  <r>
    <x v="0"/>
    <s v="GB"/>
    <s v="GBP"/>
    <n v="1484740918"/>
    <d v="2017-01-18T12:01:58"/>
    <n v="1483012918"/>
    <x v="3528"/>
    <x v="2"/>
    <b v="0"/>
    <n v="37"/>
    <b v="1"/>
    <s v="theater/plays"/>
    <n v="101.15151515151514"/>
    <n v="45.108108108108105"/>
    <x v="1"/>
    <s v="plays"/>
  </r>
  <r>
    <x v="0"/>
    <s v="US"/>
    <s v="USD"/>
    <n v="1436749200"/>
    <d v="2015-07-13T01:00:00"/>
    <n v="1434997018"/>
    <x v="3529"/>
    <x v="0"/>
    <b v="0"/>
    <n v="18"/>
    <b v="1"/>
    <s v="theater/plays"/>
    <n v="132"/>
    <n v="36.666666666666664"/>
    <x v="1"/>
    <s v="plays"/>
  </r>
  <r>
    <x v="0"/>
    <s v="GB"/>
    <s v="GBP"/>
    <n v="1460318400"/>
    <d v="2016-04-10T20:00:00"/>
    <n v="1457881057"/>
    <x v="3530"/>
    <x v="2"/>
    <b v="0"/>
    <n v="22"/>
    <b v="1"/>
    <s v="theater/plays"/>
    <n v="100"/>
    <n v="125"/>
    <x v="1"/>
    <s v="plays"/>
  </r>
  <r>
    <x v="0"/>
    <s v="US"/>
    <s v="USD"/>
    <n v="1467301334"/>
    <d v="2016-06-30T15:42:14"/>
    <n v="1464709334"/>
    <x v="3531"/>
    <x v="2"/>
    <b v="0"/>
    <n v="26"/>
    <b v="1"/>
    <s v="theater/plays"/>
    <n v="128"/>
    <n v="49.230769230769234"/>
    <x v="1"/>
    <s v="plays"/>
  </r>
  <r>
    <x v="0"/>
    <s v="US"/>
    <s v="USD"/>
    <n v="1411012740"/>
    <d v="2014-09-18T03:59:00"/>
    <n v="1409667827"/>
    <x v="3532"/>
    <x v="3"/>
    <b v="0"/>
    <n v="27"/>
    <b v="1"/>
    <s v="theater/plays"/>
    <n v="118.95833333333334"/>
    <n v="42.296296296296298"/>
    <x v="1"/>
    <s v="plays"/>
  </r>
  <r>
    <x v="0"/>
    <s v="US"/>
    <s v="USD"/>
    <n v="1447269367"/>
    <d v="2015-11-11T19:16:07"/>
    <n v="1444673767"/>
    <x v="3533"/>
    <x v="0"/>
    <b v="0"/>
    <n v="8"/>
    <b v="1"/>
    <s v="theater/plays"/>
    <n v="126.2"/>
    <n v="78.875"/>
    <x v="1"/>
    <s v="plays"/>
  </r>
  <r>
    <x v="0"/>
    <s v="US"/>
    <s v="USD"/>
    <n v="1443711623"/>
    <d v="2015-10-01T15:00:23"/>
    <n v="1440687623"/>
    <x v="3534"/>
    <x v="0"/>
    <b v="0"/>
    <n v="204"/>
    <b v="1"/>
    <s v="theater/plays"/>
    <n v="156.20000000000002"/>
    <n v="38.284313725490193"/>
    <x v="1"/>
    <s v="plays"/>
  </r>
  <r>
    <x v="0"/>
    <s v="GB"/>
    <s v="GBP"/>
    <n v="1443808800"/>
    <d v="2015-10-02T18:00:00"/>
    <n v="1441120910"/>
    <x v="3535"/>
    <x v="0"/>
    <b v="0"/>
    <n v="46"/>
    <b v="1"/>
    <s v="theater/plays"/>
    <n v="103.15"/>
    <n v="44.847826086956523"/>
    <x v="1"/>
    <s v="plays"/>
  </r>
  <r>
    <x v="0"/>
    <s v="GB"/>
    <s v="GBP"/>
    <n v="1450612740"/>
    <d v="2015-12-20T11:59:00"/>
    <n v="1448040425"/>
    <x v="3536"/>
    <x v="0"/>
    <b v="0"/>
    <n v="17"/>
    <b v="1"/>
    <s v="theater/plays"/>
    <n v="153.33333333333334"/>
    <n v="13.529411764705882"/>
    <x v="1"/>
    <s v="plays"/>
  </r>
  <r>
    <x v="0"/>
    <s v="CA"/>
    <s v="CAD"/>
    <n v="1416211140"/>
    <d v="2014-11-17T07:59:00"/>
    <n v="1413016216"/>
    <x v="3537"/>
    <x v="3"/>
    <b v="0"/>
    <n v="28"/>
    <b v="1"/>
    <s v="theater/plays"/>
    <n v="180.44444444444446"/>
    <n v="43.5"/>
    <x v="1"/>
    <s v="plays"/>
  </r>
  <r>
    <x v="0"/>
    <s v="GB"/>
    <s v="GBP"/>
    <n v="1471428340"/>
    <d v="2016-08-17T10:05:40"/>
    <n v="1469009140"/>
    <x v="3538"/>
    <x v="2"/>
    <b v="0"/>
    <n v="83"/>
    <b v="1"/>
    <s v="theater/plays"/>
    <n v="128.44999999999999"/>
    <n v="30.951807228915662"/>
    <x v="1"/>
    <s v="plays"/>
  </r>
  <r>
    <x v="0"/>
    <s v="US"/>
    <s v="USD"/>
    <n v="1473358122"/>
    <d v="2016-09-08T18:08:42"/>
    <n v="1471543722"/>
    <x v="3539"/>
    <x v="2"/>
    <b v="0"/>
    <n v="13"/>
    <b v="1"/>
    <s v="theater/plays"/>
    <n v="119.66666666666667"/>
    <n v="55.230769230769234"/>
    <x v="1"/>
    <s v="plays"/>
  </r>
  <r>
    <x v="0"/>
    <s v="GB"/>
    <s v="GBP"/>
    <n v="1466899491"/>
    <d v="2016-06-26T00:04:51"/>
    <n v="1464307491"/>
    <x v="3540"/>
    <x v="2"/>
    <b v="0"/>
    <n v="8"/>
    <b v="1"/>
    <s v="theater/plays"/>
    <n v="123"/>
    <n v="46.125"/>
    <x v="1"/>
    <s v="plays"/>
  </r>
  <r>
    <x v="0"/>
    <s v="GB"/>
    <s v="GBP"/>
    <n v="1441042275"/>
    <d v="2015-08-31T17:31:15"/>
    <n v="1438882275"/>
    <x v="3541"/>
    <x v="0"/>
    <b v="0"/>
    <n v="32"/>
    <b v="1"/>
    <s v="theater/plays"/>
    <n v="105"/>
    <n v="39.375"/>
    <x v="1"/>
    <s v="plays"/>
  </r>
  <r>
    <x v="0"/>
    <s v="US"/>
    <s v="USD"/>
    <n v="1410099822"/>
    <d v="2014-09-07T14:23:42"/>
    <n v="1404915822"/>
    <x v="3542"/>
    <x v="3"/>
    <b v="0"/>
    <n v="85"/>
    <b v="1"/>
    <s v="theater/plays"/>
    <n v="102.23636363636363"/>
    <n v="66.152941176470591"/>
    <x v="1"/>
    <s v="plays"/>
  </r>
  <r>
    <x v="0"/>
    <s v="DE"/>
    <s v="EUR"/>
    <n v="1435255659"/>
    <d v="2015-06-25T18:07:39"/>
    <n v="1432663659"/>
    <x v="3543"/>
    <x v="0"/>
    <b v="0"/>
    <n v="29"/>
    <b v="1"/>
    <s v="theater/plays"/>
    <n v="104.66666666666666"/>
    <n v="54.137931034482762"/>
    <x v="1"/>
    <s v="plays"/>
  </r>
  <r>
    <x v="0"/>
    <s v="US"/>
    <s v="USD"/>
    <n v="1425758257"/>
    <d v="2015-03-07T19:57:37"/>
    <n v="1423166257"/>
    <x v="3544"/>
    <x v="0"/>
    <b v="0"/>
    <n v="24"/>
    <b v="1"/>
    <s v="theater/plays"/>
    <n v="100"/>
    <n v="104.16666666666667"/>
    <x v="1"/>
    <s v="plays"/>
  </r>
  <r>
    <x v="0"/>
    <s v="US"/>
    <s v="USD"/>
    <n v="1428780159"/>
    <d v="2015-04-11T19:22:39"/>
    <n v="1426188159"/>
    <x v="3545"/>
    <x v="0"/>
    <b v="0"/>
    <n v="8"/>
    <b v="1"/>
    <s v="theater/plays"/>
    <n v="100.4"/>
    <n v="31.375"/>
    <x v="1"/>
    <s v="plays"/>
  </r>
  <r>
    <x v="0"/>
    <s v="US"/>
    <s v="USD"/>
    <n v="1427860740"/>
    <d v="2015-04-01T03:59:00"/>
    <n v="1426002684"/>
    <x v="3546"/>
    <x v="0"/>
    <b v="0"/>
    <n v="19"/>
    <b v="1"/>
    <s v="theater/plays"/>
    <n v="102.27272727272727"/>
    <n v="59.210526315789473"/>
    <x v="1"/>
    <s v="plays"/>
  </r>
  <r>
    <x v="0"/>
    <s v="US"/>
    <s v="USD"/>
    <n v="1463198340"/>
    <d v="2016-05-14T03:59:00"/>
    <n v="1461117201"/>
    <x v="3547"/>
    <x v="2"/>
    <b v="0"/>
    <n v="336"/>
    <b v="1"/>
    <s v="theater/plays"/>
    <n v="114.40928571428573"/>
    <n v="119.17633928571429"/>
    <x v="1"/>
    <s v="plays"/>
  </r>
  <r>
    <x v="0"/>
    <s v="US"/>
    <s v="USD"/>
    <n v="1457139600"/>
    <d v="2016-03-05T01:00:00"/>
    <n v="1455230214"/>
    <x v="3548"/>
    <x v="2"/>
    <b v="0"/>
    <n v="13"/>
    <b v="1"/>
    <s v="theater/plays"/>
    <n v="101.9047619047619"/>
    <n v="164.61538461538461"/>
    <x v="1"/>
    <s v="plays"/>
  </r>
  <r>
    <x v="0"/>
    <s v="GB"/>
    <s v="GBP"/>
    <n v="1441358873"/>
    <d v="2015-09-04T09:27:53"/>
    <n v="1438939673"/>
    <x v="3549"/>
    <x v="0"/>
    <b v="0"/>
    <n v="42"/>
    <b v="1"/>
    <s v="theater/plays"/>
    <n v="102"/>
    <n v="24.285714285714285"/>
    <x v="1"/>
    <s v="plays"/>
  </r>
  <r>
    <x v="0"/>
    <s v="GB"/>
    <s v="GBP"/>
    <n v="1462224398"/>
    <d v="2016-05-02T21:26:38"/>
    <n v="1459632398"/>
    <x v="3550"/>
    <x v="2"/>
    <b v="0"/>
    <n v="64"/>
    <b v="1"/>
    <s v="theater/plays"/>
    <n v="104.80000000000001"/>
    <n v="40.9375"/>
    <x v="1"/>
    <s v="plays"/>
  </r>
  <r>
    <x v="0"/>
    <s v="US"/>
    <s v="USD"/>
    <n v="1400796420"/>
    <d v="2014-05-22T22:07:00"/>
    <n v="1398342170"/>
    <x v="3551"/>
    <x v="3"/>
    <b v="0"/>
    <n v="25"/>
    <b v="1"/>
    <s v="theater/plays"/>
    <n v="101.83333333333333"/>
    <n v="61.1"/>
    <x v="1"/>
    <s v="plays"/>
  </r>
  <r>
    <x v="0"/>
    <s v="GB"/>
    <s v="GBP"/>
    <n v="1403964324"/>
    <d v="2014-06-28T14:05:24"/>
    <n v="1401372324"/>
    <x v="3552"/>
    <x v="3"/>
    <b v="0"/>
    <n v="20"/>
    <b v="1"/>
    <s v="theater/plays"/>
    <n v="100"/>
    <n v="38.65"/>
    <x v="1"/>
    <s v="plays"/>
  </r>
  <r>
    <x v="0"/>
    <s v="US"/>
    <s v="USD"/>
    <n v="1439337600"/>
    <d v="2015-08-12T00:00:00"/>
    <n v="1436575280"/>
    <x v="3553"/>
    <x v="0"/>
    <b v="0"/>
    <n v="104"/>
    <b v="1"/>
    <s v="theater/plays"/>
    <n v="106.27272727272728"/>
    <n v="56.20192307692308"/>
    <x v="1"/>
    <s v="plays"/>
  </r>
  <r>
    <x v="0"/>
    <s v="US"/>
    <s v="USD"/>
    <n v="1423674000"/>
    <d v="2015-02-11T17:00:00"/>
    <n v="1421025159"/>
    <x v="3554"/>
    <x v="0"/>
    <b v="0"/>
    <n v="53"/>
    <b v="1"/>
    <s v="theater/plays"/>
    <n v="113.42219999999999"/>
    <n v="107.00207547169811"/>
    <x v="1"/>
    <s v="plays"/>
  </r>
  <r>
    <x v="0"/>
    <s v="IT"/>
    <s v="EUR"/>
    <n v="1479382594"/>
    <d v="2016-11-17T11:36:34"/>
    <n v="1476786994"/>
    <x v="3555"/>
    <x v="2"/>
    <b v="0"/>
    <n v="14"/>
    <b v="1"/>
    <s v="theater/plays"/>
    <n v="100"/>
    <n v="171.42857142857142"/>
    <x v="1"/>
    <s v="plays"/>
  </r>
  <r>
    <x v="0"/>
    <s v="GB"/>
    <s v="GBP"/>
    <n v="1408289724"/>
    <d v="2014-08-17T15:35:24"/>
    <n v="1403105724"/>
    <x v="3556"/>
    <x v="3"/>
    <b v="0"/>
    <n v="20"/>
    <b v="1"/>
    <s v="theater/plays"/>
    <n v="100.45454545454547"/>
    <n v="110.5"/>
    <x v="1"/>
    <s v="plays"/>
  </r>
  <r>
    <x v="0"/>
    <s v="US"/>
    <s v="USD"/>
    <n v="1399271911"/>
    <d v="2014-05-05T06:38:31"/>
    <n v="1396334311"/>
    <x v="3557"/>
    <x v="3"/>
    <b v="0"/>
    <n v="558"/>
    <b v="1"/>
    <s v="theater/plays"/>
    <n v="100.03599999999999"/>
    <n v="179.27598566308242"/>
    <x v="1"/>
    <s v="plays"/>
  </r>
  <r>
    <x v="0"/>
    <s v="GB"/>
    <s v="GBP"/>
    <n v="1435352400"/>
    <d v="2015-06-26T21:00:00"/>
    <n v="1431718575"/>
    <x v="3558"/>
    <x v="0"/>
    <b v="0"/>
    <n v="22"/>
    <b v="1"/>
    <s v="theater/plays"/>
    <n v="144"/>
    <n v="22.90909090909091"/>
    <x v="1"/>
    <s v="plays"/>
  </r>
  <r>
    <x v="0"/>
    <s v="AU"/>
    <s v="AUD"/>
    <n v="1438333080"/>
    <d v="2015-07-31T08:58:00"/>
    <n v="1436408308"/>
    <x v="3559"/>
    <x v="0"/>
    <b v="0"/>
    <n v="24"/>
    <b v="1"/>
    <s v="theater/plays"/>
    <n v="103.49999999999999"/>
    <n v="43.125"/>
    <x v="1"/>
    <s v="plays"/>
  </r>
  <r>
    <x v="0"/>
    <s v="CA"/>
    <s v="CAD"/>
    <n v="1432694700"/>
    <d v="2015-05-27T02:45:00"/>
    <n v="1429651266"/>
    <x v="3560"/>
    <x v="0"/>
    <b v="0"/>
    <n v="74"/>
    <b v="1"/>
    <s v="theater/plays"/>
    <n v="108.43750000000001"/>
    <n v="46.891891891891895"/>
    <x v="1"/>
    <s v="plays"/>
  </r>
  <r>
    <x v="0"/>
    <s v="US"/>
    <s v="USD"/>
    <n v="1438799760"/>
    <d v="2015-08-05T18:36:00"/>
    <n v="1437236378"/>
    <x v="3561"/>
    <x v="0"/>
    <b v="0"/>
    <n v="54"/>
    <b v="1"/>
    <s v="theater/plays"/>
    <n v="102.4"/>
    <n v="47.407407407407405"/>
    <x v="1"/>
    <s v="plays"/>
  </r>
  <r>
    <x v="0"/>
    <s v="GB"/>
    <s v="GBP"/>
    <n v="1457906400"/>
    <d v="2016-03-13T22:00:00"/>
    <n v="1457115427"/>
    <x v="3562"/>
    <x v="2"/>
    <b v="0"/>
    <n v="31"/>
    <b v="1"/>
    <s v="theater/plays"/>
    <n v="148.88888888888889"/>
    <n v="15.129032258064516"/>
    <x v="1"/>
    <s v="plays"/>
  </r>
  <r>
    <x v="0"/>
    <s v="GB"/>
    <s v="GBP"/>
    <n v="1470078000"/>
    <d v="2016-08-01T19:00:00"/>
    <n v="1467648456"/>
    <x v="3563"/>
    <x v="2"/>
    <b v="0"/>
    <n v="25"/>
    <b v="1"/>
    <s v="theater/plays"/>
    <n v="105.49000000000002"/>
    <n v="21.098000000000003"/>
    <x v="1"/>
    <s v="plays"/>
  </r>
  <r>
    <x v="0"/>
    <s v="GB"/>
    <s v="GBP"/>
    <n v="1444060800"/>
    <d v="2015-10-05T16:00:00"/>
    <n v="1440082649"/>
    <x v="3564"/>
    <x v="0"/>
    <b v="0"/>
    <n v="17"/>
    <b v="1"/>
    <s v="theater/plays"/>
    <n v="100.49999999999999"/>
    <n v="59.117647058823529"/>
    <x v="1"/>
    <s v="plays"/>
  </r>
  <r>
    <x v="0"/>
    <s v="US"/>
    <s v="USD"/>
    <n v="1420048208"/>
    <d v="2014-12-31T17:50:08"/>
    <n v="1417456208"/>
    <x v="3565"/>
    <x v="3"/>
    <b v="0"/>
    <n v="12"/>
    <b v="1"/>
    <s v="theater/plays"/>
    <n v="130.55555555555557"/>
    <n v="97.916666666666671"/>
    <x v="1"/>
    <s v="plays"/>
  </r>
  <r>
    <x v="0"/>
    <s v="GB"/>
    <s v="GBP"/>
    <n v="1422015083"/>
    <d v="2015-01-23T12:11:23"/>
    <n v="1419423083"/>
    <x v="3566"/>
    <x v="3"/>
    <b v="0"/>
    <n v="38"/>
    <b v="1"/>
    <s v="theater/plays"/>
    <n v="104.75000000000001"/>
    <n v="55.131578947368418"/>
    <x v="1"/>
    <s v="plays"/>
  </r>
  <r>
    <x v="0"/>
    <s v="GB"/>
    <s v="GBP"/>
    <n v="1433964444"/>
    <d v="2015-06-10T19:27:24"/>
    <n v="1431372444"/>
    <x v="3567"/>
    <x v="0"/>
    <b v="0"/>
    <n v="41"/>
    <b v="1"/>
    <s v="theater/plays"/>
    <n v="108.80000000000001"/>
    <n v="26.536585365853657"/>
    <x v="1"/>
    <s v="plays"/>
  </r>
  <r>
    <x v="0"/>
    <s v="US"/>
    <s v="USD"/>
    <n v="1410975994"/>
    <d v="2014-09-17T17:46:34"/>
    <n v="1408383994"/>
    <x v="3568"/>
    <x v="3"/>
    <b v="0"/>
    <n v="19"/>
    <b v="1"/>
    <s v="theater/plays"/>
    <n v="111.00000000000001"/>
    <n v="58.421052631578945"/>
    <x v="1"/>
    <s v="plays"/>
  </r>
  <r>
    <x v="0"/>
    <s v="US"/>
    <s v="USD"/>
    <n v="1420734696"/>
    <d v="2015-01-08T16:31:36"/>
    <n v="1418142696"/>
    <x v="3569"/>
    <x v="3"/>
    <b v="0"/>
    <n v="41"/>
    <b v="1"/>
    <s v="theater/plays"/>
    <n v="100.47999999999999"/>
    <n v="122.53658536585365"/>
    <x v="1"/>
    <s v="plays"/>
  </r>
  <r>
    <x v="0"/>
    <s v="US"/>
    <s v="USD"/>
    <n v="1420009200"/>
    <d v="2014-12-31T07:00:00"/>
    <n v="1417593483"/>
    <x v="3570"/>
    <x v="3"/>
    <b v="0"/>
    <n v="26"/>
    <b v="1"/>
    <s v="theater/plays"/>
    <n v="114.35"/>
    <n v="87.961538461538467"/>
    <x v="1"/>
    <s v="plays"/>
  </r>
  <r>
    <x v="0"/>
    <s v="GB"/>
    <s v="GBP"/>
    <n v="1414701413"/>
    <d v="2014-10-30T20:36:53"/>
    <n v="1412109413"/>
    <x v="3571"/>
    <x v="3"/>
    <b v="0"/>
    <n v="25"/>
    <b v="1"/>
    <s v="theater/plays"/>
    <n v="122.06666666666666"/>
    <n v="73.239999999999995"/>
    <x v="1"/>
    <s v="plays"/>
  </r>
  <r>
    <x v="0"/>
    <s v="GB"/>
    <s v="GBP"/>
    <n v="1434894082"/>
    <d v="2015-06-21T13:41:22"/>
    <n v="1432302082"/>
    <x v="3572"/>
    <x v="0"/>
    <b v="0"/>
    <n v="9"/>
    <b v="1"/>
    <s v="theater/plays"/>
    <n v="100"/>
    <n v="55.555555555555557"/>
    <x v="1"/>
    <s v="plays"/>
  </r>
  <r>
    <x v="0"/>
    <s v="GB"/>
    <s v="GBP"/>
    <n v="1415440846"/>
    <d v="2014-11-08T10:00:46"/>
    <n v="1412845246"/>
    <x v="3573"/>
    <x v="3"/>
    <b v="0"/>
    <n v="78"/>
    <b v="1"/>
    <s v="theater/plays"/>
    <n v="102.8"/>
    <n v="39.53846153846154"/>
    <x v="1"/>
    <s v="plays"/>
  </r>
  <r>
    <x v="0"/>
    <s v="US"/>
    <s v="USD"/>
    <n v="1415921848"/>
    <d v="2014-11-13T23:37:28"/>
    <n v="1413326248"/>
    <x v="3574"/>
    <x v="3"/>
    <b v="0"/>
    <n v="45"/>
    <b v="1"/>
    <s v="theater/plays"/>
    <n v="106.12068965517241"/>
    <n v="136.77777777777777"/>
    <x v="1"/>
    <s v="plays"/>
  </r>
  <r>
    <x v="0"/>
    <s v="US"/>
    <s v="USD"/>
    <n v="1470887940"/>
    <d v="2016-08-11T03:59:00"/>
    <n v="1468176527"/>
    <x v="3575"/>
    <x v="2"/>
    <b v="0"/>
    <n v="102"/>
    <b v="1"/>
    <s v="theater/plays"/>
    <n v="101.33000000000001"/>
    <n v="99.343137254901961"/>
    <x v="1"/>
    <s v="plays"/>
  </r>
  <r>
    <x v="0"/>
    <s v="US"/>
    <s v="USD"/>
    <n v="1480947054"/>
    <d v="2016-12-05T14:10:54"/>
    <n v="1475759454"/>
    <x v="3576"/>
    <x v="2"/>
    <b v="0"/>
    <n v="5"/>
    <b v="1"/>
    <s v="theater/plays"/>
    <n v="100"/>
    <n v="20"/>
    <x v="1"/>
    <s v="plays"/>
  </r>
  <r>
    <x v="0"/>
    <s v="US"/>
    <s v="USD"/>
    <n v="1430029680"/>
    <d v="2015-04-26T06:28:00"/>
    <n v="1427741583"/>
    <x v="3577"/>
    <x v="0"/>
    <b v="0"/>
    <n v="27"/>
    <b v="1"/>
    <s v="theater/plays"/>
    <n v="130"/>
    <n v="28.888888888888889"/>
    <x v="1"/>
    <s v="plays"/>
  </r>
  <r>
    <x v="0"/>
    <s v="GB"/>
    <s v="GBP"/>
    <n v="1462037777"/>
    <d v="2016-04-30T17:36:17"/>
    <n v="1459445777"/>
    <x v="3578"/>
    <x v="2"/>
    <b v="0"/>
    <n v="37"/>
    <b v="1"/>
    <s v="theater/plays"/>
    <n v="100.01333333333334"/>
    <n v="40.545945945945945"/>
    <x v="1"/>
    <s v="plays"/>
  </r>
  <r>
    <x v="0"/>
    <s v="GB"/>
    <s v="GBP"/>
    <n v="1459444656"/>
    <d v="2016-03-31T17:17:36"/>
    <n v="1456856256"/>
    <x v="3579"/>
    <x v="2"/>
    <b v="0"/>
    <n v="14"/>
    <b v="1"/>
    <s v="theater/plays"/>
    <n v="100"/>
    <n v="35.714285714285715"/>
    <x v="1"/>
    <s v="plays"/>
  </r>
  <r>
    <x v="0"/>
    <s v="US"/>
    <s v="USD"/>
    <n v="1425185940"/>
    <d v="2015-03-01T04:59:00"/>
    <n v="1421900022"/>
    <x v="3580"/>
    <x v="0"/>
    <b v="0"/>
    <n v="27"/>
    <b v="1"/>
    <s v="theater/plays"/>
    <n v="113.88888888888889"/>
    <n v="37.962962962962962"/>
    <x v="1"/>
    <s v="plays"/>
  </r>
  <r>
    <x v="0"/>
    <s v="GB"/>
    <s v="GBP"/>
    <n v="1406719110"/>
    <d v="2014-07-30T11:18:30"/>
    <n v="1405509510"/>
    <x v="3581"/>
    <x v="3"/>
    <b v="0"/>
    <n v="45"/>
    <b v="1"/>
    <s v="theater/plays"/>
    <n v="100"/>
    <n v="33.333333333333336"/>
    <x v="1"/>
    <s v="plays"/>
  </r>
  <r>
    <x v="0"/>
    <s v="US"/>
    <s v="USD"/>
    <n v="1459822682"/>
    <d v="2016-04-05T02:18:02"/>
    <n v="1458613082"/>
    <x v="3582"/>
    <x v="2"/>
    <b v="0"/>
    <n v="49"/>
    <b v="1"/>
    <s v="theater/plays"/>
    <n v="287"/>
    <n v="58.571428571428569"/>
    <x v="1"/>
    <s v="plays"/>
  </r>
  <r>
    <x v="0"/>
    <s v="US"/>
    <s v="USD"/>
    <n v="1460970805"/>
    <d v="2016-04-18T09:13:25"/>
    <n v="1455790405"/>
    <x v="3583"/>
    <x v="2"/>
    <b v="0"/>
    <n v="24"/>
    <b v="1"/>
    <s v="theater/plays"/>
    <n v="108.5"/>
    <n v="135.625"/>
    <x v="1"/>
    <s v="plays"/>
  </r>
  <r>
    <x v="0"/>
    <s v="GB"/>
    <s v="GBP"/>
    <n v="1436772944"/>
    <d v="2015-07-13T07:35:44"/>
    <n v="1434180944"/>
    <x v="3584"/>
    <x v="0"/>
    <b v="0"/>
    <n v="112"/>
    <b v="1"/>
    <s v="theater/plays"/>
    <n v="115.5"/>
    <n v="30.9375"/>
    <x v="1"/>
    <s v="plays"/>
  </r>
  <r>
    <x v="0"/>
    <s v="US"/>
    <s v="USD"/>
    <n v="1419181890"/>
    <d v="2014-12-21T17:11:30"/>
    <n v="1416589890"/>
    <x v="3585"/>
    <x v="3"/>
    <b v="0"/>
    <n v="23"/>
    <b v="1"/>
    <s v="theater/plays"/>
    <n v="119.11764705882352"/>
    <n v="176.08695652173913"/>
    <x v="1"/>
    <s v="plays"/>
  </r>
  <r>
    <x v="0"/>
    <s v="US"/>
    <s v="USD"/>
    <n v="1474649070"/>
    <d v="2016-09-23T16:44:30"/>
    <n v="1469465070"/>
    <x v="3586"/>
    <x v="2"/>
    <b v="0"/>
    <n v="54"/>
    <b v="1"/>
    <s v="theater/plays"/>
    <n v="109.42666666666668"/>
    <n v="151.9814814814815"/>
    <x v="1"/>
    <s v="plays"/>
  </r>
  <r>
    <x v="0"/>
    <s v="GB"/>
    <s v="GBP"/>
    <n v="1467054000"/>
    <d v="2016-06-27T19:00:00"/>
    <n v="1463144254"/>
    <x v="3587"/>
    <x v="2"/>
    <b v="0"/>
    <n v="28"/>
    <b v="1"/>
    <s v="theater/plays"/>
    <n v="126.6"/>
    <n v="22.607142857142858"/>
    <x v="1"/>
    <s v="plays"/>
  </r>
  <r>
    <x v="0"/>
    <s v="GB"/>
    <s v="GBP"/>
    <n v="1430348400"/>
    <d v="2015-04-29T23:00:00"/>
    <n v="1428436410"/>
    <x v="3588"/>
    <x v="0"/>
    <b v="0"/>
    <n v="11"/>
    <b v="1"/>
    <s v="theater/plays"/>
    <n v="100.49999999999999"/>
    <n v="18.272727272727273"/>
    <x v="1"/>
    <s v="plays"/>
  </r>
  <r>
    <x v="0"/>
    <s v="US"/>
    <s v="USD"/>
    <n v="1432654347"/>
    <d v="2015-05-26T15:32:27"/>
    <n v="1430494347"/>
    <x v="3589"/>
    <x v="0"/>
    <b v="0"/>
    <n v="62"/>
    <b v="1"/>
    <s v="theater/plays"/>
    <n v="127.49999999999999"/>
    <n v="82.258064516129039"/>
    <x v="1"/>
    <s v="plays"/>
  </r>
  <r>
    <x v="0"/>
    <s v="GB"/>
    <s v="GBP"/>
    <n v="1413792034"/>
    <d v="2014-10-20T08:00:34"/>
    <n v="1411200034"/>
    <x v="3590"/>
    <x v="3"/>
    <b v="0"/>
    <n v="73"/>
    <b v="1"/>
    <s v="theater/plays"/>
    <n v="100.05999999999999"/>
    <n v="68.534246575342465"/>
    <x v="1"/>
    <s v="plays"/>
  </r>
  <r>
    <x v="0"/>
    <s v="US"/>
    <s v="USD"/>
    <n v="1422075540"/>
    <d v="2015-01-24T04:59:00"/>
    <n v="1419979544"/>
    <x v="3591"/>
    <x v="3"/>
    <b v="0"/>
    <n v="18"/>
    <b v="1"/>
    <s v="theater/plays"/>
    <n v="175"/>
    <n v="68.055555555555557"/>
    <x v="1"/>
    <s v="plays"/>
  </r>
  <r>
    <x v="0"/>
    <s v="US"/>
    <s v="USD"/>
    <n v="1423630740"/>
    <d v="2015-02-11T04:59:00"/>
    <n v="1418673307"/>
    <x v="3592"/>
    <x v="3"/>
    <b v="0"/>
    <n v="35"/>
    <b v="1"/>
    <s v="theater/plays"/>
    <n v="127.25"/>
    <n v="72.714285714285708"/>
    <x v="1"/>
    <s v="plays"/>
  </r>
  <r>
    <x v="0"/>
    <s v="US"/>
    <s v="USD"/>
    <n v="1420489560"/>
    <d v="2015-01-05T20:26:00"/>
    <n v="1417469639"/>
    <x v="3593"/>
    <x v="3"/>
    <b v="0"/>
    <n v="43"/>
    <b v="1"/>
    <s v="theater/plays"/>
    <n v="110.63333333333334"/>
    <n v="77.186046511627907"/>
    <x v="1"/>
    <s v="plays"/>
  </r>
  <r>
    <x v="0"/>
    <s v="US"/>
    <s v="USD"/>
    <n v="1472952982"/>
    <d v="2016-09-04T01:36:22"/>
    <n v="1470792982"/>
    <x v="3594"/>
    <x v="2"/>
    <b v="0"/>
    <n v="36"/>
    <b v="1"/>
    <s v="theater/plays"/>
    <n v="125.93749999999999"/>
    <n v="55.972222222222221"/>
    <x v="1"/>
    <s v="plays"/>
  </r>
  <r>
    <x v="0"/>
    <s v="US"/>
    <s v="USD"/>
    <n v="1426229940"/>
    <d v="2015-03-13T06:59:00"/>
    <n v="1423959123"/>
    <x v="3595"/>
    <x v="0"/>
    <b v="0"/>
    <n v="62"/>
    <b v="1"/>
    <s v="theater/plays"/>
    <n v="118.5"/>
    <n v="49.693548387096776"/>
    <x v="1"/>
    <s v="plays"/>
  </r>
  <r>
    <x v="0"/>
    <s v="CA"/>
    <s v="CAD"/>
    <n v="1409072982"/>
    <d v="2014-08-26T17:09:42"/>
    <n v="1407258582"/>
    <x v="3596"/>
    <x v="3"/>
    <b v="0"/>
    <n v="15"/>
    <b v="1"/>
    <s v="theater/plays"/>
    <n v="107.72727272727273"/>
    <n v="79"/>
    <x v="1"/>
    <s v="plays"/>
  </r>
  <r>
    <x v="0"/>
    <s v="US"/>
    <s v="USD"/>
    <n v="1456984740"/>
    <d v="2016-03-03T05:59:00"/>
    <n v="1455717790"/>
    <x v="3597"/>
    <x v="2"/>
    <b v="0"/>
    <n v="33"/>
    <b v="1"/>
    <s v="theater/plays"/>
    <n v="102.60000000000001"/>
    <n v="77.727272727272734"/>
    <x v="1"/>
    <s v="plays"/>
  </r>
  <r>
    <x v="0"/>
    <s v="US"/>
    <s v="USD"/>
    <n v="1409720340"/>
    <d v="2014-09-03T04:59:00"/>
    <n v="1408129822"/>
    <x v="3598"/>
    <x v="3"/>
    <b v="0"/>
    <n v="27"/>
    <b v="1"/>
    <s v="theater/plays"/>
    <n v="110.1"/>
    <n v="40.777777777777779"/>
    <x v="1"/>
    <s v="plays"/>
  </r>
  <r>
    <x v="0"/>
    <s v="US"/>
    <s v="USD"/>
    <n v="1440892800"/>
    <d v="2015-08-30T00:00:00"/>
    <n v="1438715077"/>
    <x v="3599"/>
    <x v="0"/>
    <b v="0"/>
    <n v="17"/>
    <b v="1"/>
    <s v="theater/plays"/>
    <n v="202"/>
    <n v="59.411764705882355"/>
    <x v="1"/>
    <s v="plays"/>
  </r>
  <r>
    <x v="0"/>
    <s v="US"/>
    <s v="USD"/>
    <n v="1476390164"/>
    <d v="2016-10-13T20:22:44"/>
    <n v="1473970964"/>
    <x v="3600"/>
    <x v="2"/>
    <b v="0"/>
    <n v="4"/>
    <b v="1"/>
    <s v="theater/plays"/>
    <n v="130"/>
    <n v="3.25"/>
    <x v="1"/>
    <s v="plays"/>
  </r>
  <r>
    <x v="0"/>
    <s v="GB"/>
    <s v="GBP"/>
    <n v="1421452682"/>
    <d v="2015-01-16T23:58:02"/>
    <n v="1418860682"/>
    <x v="3601"/>
    <x v="3"/>
    <b v="0"/>
    <n v="53"/>
    <b v="1"/>
    <s v="theater/plays"/>
    <n v="104.35000000000001"/>
    <n v="39.377358490566039"/>
    <x v="1"/>
    <s v="plays"/>
  </r>
  <r>
    <x v="0"/>
    <s v="US"/>
    <s v="USD"/>
    <n v="1463520479"/>
    <d v="2016-05-17T21:27:59"/>
    <n v="1458336479"/>
    <x v="3602"/>
    <x v="2"/>
    <b v="0"/>
    <n v="49"/>
    <b v="1"/>
    <s v="theater/plays"/>
    <n v="100.05"/>
    <n v="81.673469387755105"/>
    <x v="1"/>
    <s v="plays"/>
  </r>
  <r>
    <x v="0"/>
    <s v="US"/>
    <s v="USD"/>
    <n v="1446759880"/>
    <d v="2015-11-05T21:44:40"/>
    <n v="1444164280"/>
    <x v="3603"/>
    <x v="0"/>
    <b v="0"/>
    <n v="57"/>
    <b v="1"/>
    <s v="theater/plays"/>
    <n v="170.66666666666669"/>
    <n v="44.912280701754383"/>
    <x v="1"/>
    <s v="plays"/>
  </r>
  <r>
    <x v="0"/>
    <s v="US"/>
    <s v="USD"/>
    <n v="1461913140"/>
    <d v="2016-04-29T06:59:00"/>
    <n v="1461370956"/>
    <x v="3604"/>
    <x v="2"/>
    <b v="0"/>
    <n v="69"/>
    <b v="1"/>
    <s v="theater/plays"/>
    <n v="112.83333333333334"/>
    <n v="49.05797101449275"/>
    <x v="1"/>
    <s v="plays"/>
  </r>
  <r>
    <x v="0"/>
    <s v="GB"/>
    <s v="GBP"/>
    <n v="1455390126"/>
    <d v="2016-02-13T19:02:06"/>
    <n v="1452798126"/>
    <x v="3605"/>
    <x v="2"/>
    <b v="0"/>
    <n v="15"/>
    <b v="1"/>
    <s v="theater/plays"/>
    <n v="184"/>
    <n v="30.666666666666668"/>
    <x v="1"/>
    <s v="plays"/>
  </r>
  <r>
    <x v="0"/>
    <s v="GB"/>
    <s v="GBP"/>
    <n v="1471185057"/>
    <d v="2016-08-14T14:30:57"/>
    <n v="1468593057"/>
    <x v="3606"/>
    <x v="2"/>
    <b v="0"/>
    <n v="64"/>
    <b v="1"/>
    <s v="theater/plays"/>
    <n v="130.26666666666665"/>
    <n v="61.0625"/>
    <x v="1"/>
    <s v="plays"/>
  </r>
  <r>
    <x v="0"/>
    <s v="GB"/>
    <s v="GBP"/>
    <n v="1450137600"/>
    <d v="2015-12-15T00:00:00"/>
    <n v="1448924882"/>
    <x v="3607"/>
    <x v="0"/>
    <b v="0"/>
    <n v="20"/>
    <b v="1"/>
    <s v="theater/plays"/>
    <n v="105.45454545454544"/>
    <n v="29"/>
    <x v="1"/>
    <s v="plays"/>
  </r>
  <r>
    <x v="0"/>
    <s v="GB"/>
    <s v="GBP"/>
    <n v="1466172000"/>
    <d v="2016-06-17T14:00:00"/>
    <n v="1463418090"/>
    <x v="3608"/>
    <x v="2"/>
    <b v="0"/>
    <n v="27"/>
    <b v="1"/>
    <s v="theater/plays"/>
    <n v="100"/>
    <n v="29.62962962962963"/>
    <x v="1"/>
    <s v="plays"/>
  </r>
  <r>
    <x v="0"/>
    <s v="GB"/>
    <s v="GBP"/>
    <n v="1459378085"/>
    <d v="2016-03-30T22:48:05"/>
    <n v="1456789685"/>
    <x v="3609"/>
    <x v="2"/>
    <b v="0"/>
    <n v="21"/>
    <b v="1"/>
    <s v="theater/plays"/>
    <n v="153.31632653061226"/>
    <n v="143.0952380952381"/>
    <x v="1"/>
    <s v="plays"/>
  </r>
  <r>
    <x v="0"/>
    <s v="GB"/>
    <s v="GBP"/>
    <n v="1439806936"/>
    <d v="2015-08-17T10:22:16"/>
    <n v="1437214936"/>
    <x v="3610"/>
    <x v="0"/>
    <b v="0"/>
    <n v="31"/>
    <b v="1"/>
    <s v="theater/plays"/>
    <n v="162.30000000000001"/>
    <n v="52.354838709677416"/>
    <x v="1"/>
    <s v="plays"/>
  </r>
  <r>
    <x v="0"/>
    <s v="GB"/>
    <s v="GBP"/>
    <n v="1428483201"/>
    <d v="2015-04-08T08:53:21"/>
    <n v="1425891201"/>
    <x v="3611"/>
    <x v="0"/>
    <b v="0"/>
    <n v="51"/>
    <b v="1"/>
    <s v="theater/plays"/>
    <n v="136"/>
    <n v="66.666666666666671"/>
    <x v="1"/>
    <s v="plays"/>
  </r>
  <r>
    <x v="0"/>
    <s v="CA"/>
    <s v="CAD"/>
    <n v="1402334811"/>
    <d v="2014-06-09T17:26:51"/>
    <n v="1401470811"/>
    <x v="3612"/>
    <x v="3"/>
    <b v="0"/>
    <n v="57"/>
    <b v="1"/>
    <s v="theater/plays"/>
    <n v="144.4"/>
    <n v="126.66666666666667"/>
    <x v="1"/>
    <s v="plays"/>
  </r>
  <r>
    <x v="0"/>
    <s v="US"/>
    <s v="USD"/>
    <n v="1403964574"/>
    <d v="2014-06-28T14:09:34"/>
    <n v="1401372574"/>
    <x v="3613"/>
    <x v="3"/>
    <b v="0"/>
    <n v="20"/>
    <b v="1"/>
    <s v="theater/plays"/>
    <n v="100"/>
    <n v="62.5"/>
    <x v="1"/>
    <s v="plays"/>
  </r>
  <r>
    <x v="0"/>
    <s v="US"/>
    <s v="USD"/>
    <n v="1434675616"/>
    <d v="2015-06-19T01:00:16"/>
    <n v="1432083616"/>
    <x v="3614"/>
    <x v="0"/>
    <b v="0"/>
    <n v="71"/>
    <b v="1"/>
    <s v="theater/plays"/>
    <n v="100.8"/>
    <n v="35.492957746478872"/>
    <x v="1"/>
    <s v="plays"/>
  </r>
  <r>
    <x v="0"/>
    <s v="GB"/>
    <s v="GBP"/>
    <n v="1449756896"/>
    <d v="2015-12-10T14:14:56"/>
    <n v="1447164896"/>
    <x v="3615"/>
    <x v="0"/>
    <b v="0"/>
    <n v="72"/>
    <b v="1"/>
    <s v="theater/plays"/>
    <n v="106.80000000000001"/>
    <n v="37.083333333333336"/>
    <x v="1"/>
    <s v="plays"/>
  </r>
  <r>
    <x v="0"/>
    <s v="GB"/>
    <s v="GBP"/>
    <n v="1426801664"/>
    <d v="2015-03-19T21:47:44"/>
    <n v="1424213264"/>
    <x v="3616"/>
    <x v="0"/>
    <b v="0"/>
    <n v="45"/>
    <b v="1"/>
    <s v="theater/plays"/>
    <n v="124.8"/>
    <n v="69.333333333333329"/>
    <x v="1"/>
    <s v="plays"/>
  </r>
  <r>
    <x v="0"/>
    <s v="GB"/>
    <s v="GBP"/>
    <n v="1488240000"/>
    <d v="2017-02-28T00:00:00"/>
    <n v="1486996729"/>
    <x v="3617"/>
    <x v="1"/>
    <b v="0"/>
    <n v="51"/>
    <b v="1"/>
    <s v="theater/plays"/>
    <n v="118.91891891891892"/>
    <n v="17.254901960784313"/>
    <x v="1"/>
    <s v="plays"/>
  </r>
  <r>
    <x v="0"/>
    <s v="GB"/>
    <s v="GBP"/>
    <n v="1433343850"/>
    <d v="2015-06-03T15:04:10"/>
    <n v="1430751850"/>
    <x v="3618"/>
    <x v="0"/>
    <b v="0"/>
    <n v="56"/>
    <b v="1"/>
    <s v="theater/plays"/>
    <n v="101"/>
    <n v="36.071428571428569"/>
    <x v="1"/>
    <s v="plays"/>
  </r>
  <r>
    <x v="0"/>
    <s v="US"/>
    <s v="USD"/>
    <n v="1479592800"/>
    <d v="2016-11-19T22:00:00"/>
    <n v="1476760226"/>
    <x v="3619"/>
    <x v="2"/>
    <b v="0"/>
    <n v="17"/>
    <b v="1"/>
    <s v="theater/plays"/>
    <n v="112.99999999999999"/>
    <n v="66.470588235294116"/>
    <x v="1"/>
    <s v="plays"/>
  </r>
  <r>
    <x v="0"/>
    <s v="US"/>
    <s v="USD"/>
    <n v="1425528000"/>
    <d v="2015-03-05T04:00:00"/>
    <n v="1422916261"/>
    <x v="3620"/>
    <x v="0"/>
    <b v="0"/>
    <n v="197"/>
    <b v="1"/>
    <s v="theater/plays"/>
    <n v="105.19047619047619"/>
    <n v="56.065989847715734"/>
    <x v="1"/>
    <s v="plays"/>
  </r>
  <r>
    <x v="0"/>
    <s v="US"/>
    <s v="USD"/>
    <n v="1475269200"/>
    <d v="2016-09-30T21:00:00"/>
    <n v="1473200844"/>
    <x v="3621"/>
    <x v="2"/>
    <b v="0"/>
    <n v="70"/>
    <b v="1"/>
    <s v="theater/plays"/>
    <n v="109.73333333333332"/>
    <n v="47.028571428571432"/>
    <x v="1"/>
    <s v="plays"/>
  </r>
  <r>
    <x v="0"/>
    <s v="US"/>
    <s v="USD"/>
    <n v="1411874580"/>
    <d v="2014-09-28T03:23:00"/>
    <n v="1409030371"/>
    <x v="3622"/>
    <x v="3"/>
    <b v="0"/>
    <n v="21"/>
    <b v="1"/>
    <s v="theater/plays"/>
    <n v="100.099"/>
    <n v="47.666190476190479"/>
    <x v="1"/>
    <s v="plays"/>
  </r>
  <r>
    <x v="0"/>
    <s v="US"/>
    <s v="USD"/>
    <n v="1406358000"/>
    <d v="2014-07-26T07:00:00"/>
    <n v="1404841270"/>
    <x v="3623"/>
    <x v="3"/>
    <b v="0"/>
    <n v="34"/>
    <b v="1"/>
    <s v="theater/plays"/>
    <n v="120"/>
    <n v="88.235294117647058"/>
    <x v="1"/>
    <s v="plays"/>
  </r>
  <r>
    <x v="0"/>
    <s v="US"/>
    <s v="USD"/>
    <n v="1471977290"/>
    <d v="2016-08-23T18:34:50"/>
    <n v="1466793290"/>
    <x v="3624"/>
    <x v="2"/>
    <b v="0"/>
    <n v="39"/>
    <b v="1"/>
    <s v="theater/plays"/>
    <n v="104.93333333333332"/>
    <n v="80.717948717948715"/>
    <x v="1"/>
    <s v="plays"/>
  </r>
  <r>
    <x v="0"/>
    <s v="GB"/>
    <s v="GBP"/>
    <n v="1435851577"/>
    <d v="2015-07-02T15:39:37"/>
    <n v="1433259577"/>
    <x v="3625"/>
    <x v="0"/>
    <b v="0"/>
    <n v="78"/>
    <b v="1"/>
    <s v="theater/plays"/>
    <n v="102.66666666666666"/>
    <n v="39.487179487179489"/>
    <x v="1"/>
    <s v="plays"/>
  </r>
  <r>
    <x v="0"/>
    <s v="GB"/>
    <s v="GBP"/>
    <n v="1408204857"/>
    <d v="2014-08-16T16:00:57"/>
    <n v="1406390457"/>
    <x v="3626"/>
    <x v="3"/>
    <b v="0"/>
    <n v="48"/>
    <b v="1"/>
    <s v="theater/plays"/>
    <n v="101.82500000000002"/>
    <n v="84.854166666666671"/>
    <x v="1"/>
    <s v="plays"/>
  </r>
  <r>
    <x v="0"/>
    <s v="US"/>
    <s v="USD"/>
    <n v="1463803140"/>
    <d v="2016-05-21T03:59:00"/>
    <n v="1459446487"/>
    <x v="3627"/>
    <x v="2"/>
    <b v="0"/>
    <n v="29"/>
    <b v="1"/>
    <s v="theater/plays"/>
    <n v="100"/>
    <n v="68.965517241379317"/>
    <x v="1"/>
    <s v="plays"/>
  </r>
  <r>
    <x v="2"/>
    <s v="US"/>
    <s v="USD"/>
    <n v="1450040396"/>
    <d v="2015-12-13T20:59:56"/>
    <n v="1444852796"/>
    <x v="3628"/>
    <x v="0"/>
    <b v="0"/>
    <n v="0"/>
    <b v="0"/>
    <s v="theater/musical"/>
    <n v="0"/>
    <e v="#DIV/0!"/>
    <x v="1"/>
    <s v="musical"/>
  </r>
  <r>
    <x v="2"/>
    <s v="US"/>
    <s v="USD"/>
    <n v="1462467600"/>
    <d v="2016-05-05T17:00:00"/>
    <n v="1457403364"/>
    <x v="3629"/>
    <x v="2"/>
    <b v="0"/>
    <n v="2"/>
    <b v="0"/>
    <s v="theater/musical"/>
    <n v="1.9999999999999998E-4"/>
    <n v="1"/>
    <x v="1"/>
    <s v="musical"/>
  </r>
  <r>
    <x v="2"/>
    <s v="GB"/>
    <s v="GBP"/>
    <n v="1417295990"/>
    <d v="2014-11-29T21:19:50"/>
    <n v="1414700390"/>
    <x v="3630"/>
    <x v="3"/>
    <b v="0"/>
    <n v="1"/>
    <b v="0"/>
    <s v="theater/musical"/>
    <n v="3.3333333333333333E-2"/>
    <n v="1"/>
    <x v="1"/>
    <s v="musical"/>
  </r>
  <r>
    <x v="2"/>
    <s v="US"/>
    <s v="USD"/>
    <n v="1411444740"/>
    <d v="2014-09-23T03:59:00"/>
    <n v="1409335497"/>
    <x v="3631"/>
    <x v="3"/>
    <b v="0"/>
    <n v="59"/>
    <b v="0"/>
    <s v="theater/musical"/>
    <n v="51.023391812865491"/>
    <n v="147.88135593220338"/>
    <x v="1"/>
    <s v="musical"/>
  </r>
  <r>
    <x v="2"/>
    <s v="GB"/>
    <s v="GBP"/>
    <n v="1416781749"/>
    <d v="2014-11-23T22:29:09"/>
    <n v="1415053749"/>
    <x v="3632"/>
    <x v="3"/>
    <b v="0"/>
    <n v="1"/>
    <b v="0"/>
    <s v="theater/musical"/>
    <n v="20"/>
    <n v="100"/>
    <x v="1"/>
    <s v="musical"/>
  </r>
  <r>
    <x v="2"/>
    <s v="US"/>
    <s v="USD"/>
    <n v="1479517200"/>
    <d v="2016-11-19T01:00:00"/>
    <n v="1475765867"/>
    <x v="3633"/>
    <x v="2"/>
    <b v="0"/>
    <n v="31"/>
    <b v="0"/>
    <s v="theater/musical"/>
    <n v="35.24"/>
    <n v="56.838709677419352"/>
    <x v="1"/>
    <s v="musical"/>
  </r>
  <r>
    <x v="2"/>
    <s v="CA"/>
    <s v="CAD"/>
    <n v="1484366340"/>
    <d v="2017-01-14T03:59:00"/>
    <n v="1480219174"/>
    <x v="3634"/>
    <x v="2"/>
    <b v="0"/>
    <n v="18"/>
    <b v="0"/>
    <s v="theater/musical"/>
    <n v="4.246666666666667"/>
    <n v="176.94444444444446"/>
    <x v="1"/>
    <s v="musical"/>
  </r>
  <r>
    <x v="2"/>
    <s v="US"/>
    <s v="USD"/>
    <n v="1461186676"/>
    <d v="2016-04-20T21:11:16"/>
    <n v="1458594676"/>
    <x v="3635"/>
    <x v="2"/>
    <b v="0"/>
    <n v="10"/>
    <b v="0"/>
    <s v="theater/musical"/>
    <n v="36.457142857142856"/>
    <n v="127.6"/>
    <x v="1"/>
    <s v="musical"/>
  </r>
  <r>
    <x v="2"/>
    <s v="US"/>
    <s v="USD"/>
    <n v="1442248829"/>
    <d v="2015-09-14T16:40:29"/>
    <n v="1439224829"/>
    <x v="3636"/>
    <x v="0"/>
    <b v="0"/>
    <n v="0"/>
    <b v="0"/>
    <s v="theater/musical"/>
    <n v="0"/>
    <e v="#DIV/0!"/>
    <x v="1"/>
    <s v="musical"/>
  </r>
  <r>
    <x v="2"/>
    <s v="US"/>
    <s v="USD"/>
    <n v="1420130935"/>
    <d v="2015-01-01T16:48:55"/>
    <n v="1417538935"/>
    <x v="3637"/>
    <x v="3"/>
    <b v="0"/>
    <n v="14"/>
    <b v="0"/>
    <s v="theater/musical"/>
    <n v="30.866666666666664"/>
    <n v="66.142857142857139"/>
    <x v="1"/>
    <s v="musical"/>
  </r>
  <r>
    <x v="2"/>
    <s v="CA"/>
    <s v="CAD"/>
    <n v="1429456132"/>
    <d v="2015-04-19T15:08:52"/>
    <n v="1424275732"/>
    <x v="3638"/>
    <x v="0"/>
    <b v="0"/>
    <n v="2"/>
    <b v="0"/>
    <s v="theater/musical"/>
    <n v="6.5454545454545459"/>
    <n v="108"/>
    <x v="1"/>
    <s v="musical"/>
  </r>
  <r>
    <x v="2"/>
    <s v="US"/>
    <s v="USD"/>
    <n v="1475853060"/>
    <d v="2016-10-07T15:11:00"/>
    <n v="1470672906"/>
    <x v="3639"/>
    <x v="2"/>
    <b v="0"/>
    <n v="1"/>
    <b v="0"/>
    <s v="theater/musical"/>
    <n v="4.0000000000000001E-3"/>
    <n v="1"/>
    <x v="1"/>
    <s v="musical"/>
  </r>
  <r>
    <x v="2"/>
    <s v="US"/>
    <s v="USD"/>
    <n v="1431283530"/>
    <d v="2015-05-10T18:45:30"/>
    <n v="1428691530"/>
    <x v="3640"/>
    <x v="0"/>
    <b v="0"/>
    <n v="3"/>
    <b v="0"/>
    <s v="theater/musical"/>
    <n v="5.5"/>
    <n v="18.333333333333332"/>
    <x v="1"/>
    <s v="musical"/>
  </r>
  <r>
    <x v="2"/>
    <s v="US"/>
    <s v="USD"/>
    <n v="1412485200"/>
    <d v="2014-10-05T05:00:00"/>
    <n v="1410966179"/>
    <x v="3641"/>
    <x v="3"/>
    <b v="0"/>
    <n v="0"/>
    <b v="0"/>
    <s v="theater/musical"/>
    <n v="0"/>
    <e v="#DIV/0!"/>
    <x v="1"/>
    <s v="musical"/>
  </r>
  <r>
    <x v="2"/>
    <s v="DE"/>
    <s v="EUR"/>
    <n v="1448902800"/>
    <d v="2015-11-30T17:00:00"/>
    <n v="1445369727"/>
    <x v="3642"/>
    <x v="0"/>
    <b v="0"/>
    <n v="2"/>
    <b v="0"/>
    <s v="theater/musical"/>
    <n v="2.1428571428571428"/>
    <n v="7.5"/>
    <x v="1"/>
    <s v="musical"/>
  </r>
  <r>
    <x v="2"/>
    <s v="US"/>
    <s v="USD"/>
    <n v="1447734439"/>
    <d v="2015-11-17T04:27:19"/>
    <n v="1444274839"/>
    <x v="3643"/>
    <x v="0"/>
    <b v="0"/>
    <n v="0"/>
    <b v="0"/>
    <s v="theater/musical"/>
    <n v="0"/>
    <e v="#DIV/0!"/>
    <x v="1"/>
    <s v="musical"/>
  </r>
  <r>
    <x v="2"/>
    <s v="US"/>
    <s v="USD"/>
    <n v="1457413140"/>
    <d v="2016-03-08T04:59:00"/>
    <n v="1454996887"/>
    <x v="3644"/>
    <x v="2"/>
    <b v="0"/>
    <n v="12"/>
    <b v="0"/>
    <s v="theater/musical"/>
    <n v="16.420000000000002"/>
    <n v="68.416666666666671"/>
    <x v="1"/>
    <s v="musical"/>
  </r>
  <r>
    <x v="2"/>
    <s v="CA"/>
    <s v="CAD"/>
    <n v="1479773838"/>
    <d v="2016-11-22T00:17:18"/>
    <n v="1477178238"/>
    <x v="3645"/>
    <x v="2"/>
    <b v="0"/>
    <n v="1"/>
    <b v="0"/>
    <s v="theater/musical"/>
    <n v="0.1"/>
    <n v="1"/>
    <x v="1"/>
    <s v="musical"/>
  </r>
  <r>
    <x v="2"/>
    <s v="US"/>
    <s v="USD"/>
    <n v="1434497400"/>
    <d v="2015-06-16T23:30:00"/>
    <n v="1431770802"/>
    <x v="3646"/>
    <x v="0"/>
    <b v="0"/>
    <n v="8"/>
    <b v="0"/>
    <s v="theater/musical"/>
    <n v="4.8099999999999996"/>
    <n v="60.125"/>
    <x v="1"/>
    <s v="musical"/>
  </r>
  <r>
    <x v="2"/>
    <s v="GB"/>
    <s v="GBP"/>
    <n v="1475258327"/>
    <d v="2016-09-30T17:58:47"/>
    <n v="1471370327"/>
    <x v="3647"/>
    <x v="2"/>
    <b v="0"/>
    <n v="2"/>
    <b v="0"/>
    <s v="theater/musical"/>
    <n v="6"/>
    <n v="15"/>
    <x v="1"/>
    <s v="musical"/>
  </r>
  <r>
    <x v="0"/>
    <s v="US"/>
    <s v="USD"/>
    <n v="1412492445"/>
    <d v="2014-10-05T07:00:45"/>
    <n v="1409900445"/>
    <x v="3648"/>
    <x v="3"/>
    <b v="0"/>
    <n v="73"/>
    <b v="1"/>
    <s v="theater/plays"/>
    <n v="100.38249999999999"/>
    <n v="550.04109589041093"/>
    <x v="1"/>
    <s v="plays"/>
  </r>
  <r>
    <x v="0"/>
    <s v="CA"/>
    <s v="CAD"/>
    <n v="1402938394"/>
    <d v="2014-06-16T17:06:34"/>
    <n v="1400691994"/>
    <x v="3649"/>
    <x v="3"/>
    <b v="0"/>
    <n v="8"/>
    <b v="1"/>
    <s v="theater/plays"/>
    <n v="104"/>
    <n v="97.5"/>
    <x v="1"/>
    <s v="plays"/>
  </r>
  <r>
    <x v="0"/>
    <s v="GB"/>
    <s v="GBP"/>
    <n v="1454412584"/>
    <d v="2016-02-02T11:29:44"/>
    <n v="1452598184"/>
    <x v="3650"/>
    <x v="2"/>
    <b v="0"/>
    <n v="17"/>
    <b v="1"/>
    <s v="theater/plays"/>
    <n v="100"/>
    <n v="29.411764705882351"/>
    <x v="1"/>
    <s v="plays"/>
  </r>
  <r>
    <x v="0"/>
    <s v="US"/>
    <s v="USD"/>
    <n v="1407686340"/>
    <d v="2014-08-10T15:59:00"/>
    <n v="1404833442"/>
    <x v="3651"/>
    <x v="3"/>
    <b v="0"/>
    <n v="9"/>
    <b v="1"/>
    <s v="theater/plays"/>
    <n v="104"/>
    <n v="57.777777777777779"/>
    <x v="1"/>
    <s v="plays"/>
  </r>
  <r>
    <x v="0"/>
    <s v="CA"/>
    <s v="CAD"/>
    <n v="1472097540"/>
    <d v="2016-08-25T03:59:00"/>
    <n v="1471188502"/>
    <x v="3652"/>
    <x v="2"/>
    <b v="0"/>
    <n v="17"/>
    <b v="1"/>
    <s v="theater/plays"/>
    <n v="250.66666666666669"/>
    <n v="44.235294117647058"/>
    <x v="1"/>
    <s v="plays"/>
  </r>
  <r>
    <x v="0"/>
    <s v="GB"/>
    <s v="GBP"/>
    <n v="1438764207"/>
    <d v="2015-08-05T08:43:27"/>
    <n v="1436172207"/>
    <x v="3653"/>
    <x v="0"/>
    <b v="0"/>
    <n v="33"/>
    <b v="1"/>
    <s v="theater/plays"/>
    <n v="100.49999999999999"/>
    <n v="60.909090909090907"/>
    <x v="1"/>
    <s v="plays"/>
  </r>
  <r>
    <x v="0"/>
    <s v="GB"/>
    <s v="GBP"/>
    <n v="1459702800"/>
    <d v="2016-04-03T17:00:00"/>
    <n v="1457690386"/>
    <x v="3654"/>
    <x v="2"/>
    <b v="0"/>
    <n v="38"/>
    <b v="1"/>
    <s v="theater/plays"/>
    <n v="174.4"/>
    <n v="68.84210526315789"/>
    <x v="1"/>
    <s v="plays"/>
  </r>
  <r>
    <x v="0"/>
    <s v="US"/>
    <s v="USD"/>
    <n v="1437202740"/>
    <d v="2015-07-18T06:59:00"/>
    <n v="1434654998"/>
    <x v="3655"/>
    <x v="0"/>
    <b v="0"/>
    <n v="79"/>
    <b v="1"/>
    <s v="theater/plays"/>
    <n v="116.26"/>
    <n v="73.582278481012665"/>
    <x v="1"/>
    <s v="plays"/>
  </r>
  <r>
    <x v="0"/>
    <s v="CH"/>
    <s v="CHF"/>
    <n v="1485989940"/>
    <d v="2017-02-01T22:59:00"/>
    <n v="1483393836"/>
    <x v="3656"/>
    <x v="1"/>
    <b v="0"/>
    <n v="46"/>
    <b v="1"/>
    <s v="theater/plays"/>
    <n v="105.82000000000001"/>
    <n v="115.02173913043478"/>
    <x v="1"/>
    <s v="plays"/>
  </r>
  <r>
    <x v="0"/>
    <s v="DK"/>
    <s v="DKK"/>
    <n v="1464817320"/>
    <d v="2016-06-01T21:42:00"/>
    <n v="1462806419"/>
    <x v="3657"/>
    <x v="2"/>
    <b v="0"/>
    <n v="20"/>
    <b v="1"/>
    <s v="theater/plays"/>
    <n v="110.75"/>
    <n v="110.75"/>
    <x v="1"/>
    <s v="plays"/>
  </r>
  <r>
    <x v="0"/>
    <s v="US"/>
    <s v="USD"/>
    <n v="1404273540"/>
    <d v="2014-07-02T03:59:00"/>
    <n v="1400272580"/>
    <x v="3658"/>
    <x v="3"/>
    <b v="0"/>
    <n v="20"/>
    <b v="1"/>
    <s v="theater/plays"/>
    <n v="100.66666666666666"/>
    <n v="75.5"/>
    <x v="1"/>
    <s v="plays"/>
  </r>
  <r>
    <x v="0"/>
    <s v="US"/>
    <s v="USD"/>
    <n v="1426775940"/>
    <d v="2015-03-19T14:39:00"/>
    <n v="1424414350"/>
    <x v="3659"/>
    <x v="0"/>
    <b v="0"/>
    <n v="13"/>
    <b v="1"/>
    <s v="theater/plays"/>
    <n v="102.03333333333333"/>
    <n v="235.46153846153845"/>
    <x v="1"/>
    <s v="plays"/>
  </r>
  <r>
    <x v="0"/>
    <s v="GB"/>
    <s v="GBP"/>
    <n v="1419368925"/>
    <d v="2014-12-23T21:08:45"/>
    <n v="1417208925"/>
    <x v="3660"/>
    <x v="3"/>
    <b v="0"/>
    <n v="22"/>
    <b v="1"/>
    <s v="theater/plays"/>
    <n v="100"/>
    <n v="11.363636363636363"/>
    <x v="1"/>
    <s v="plays"/>
  </r>
  <r>
    <x v="0"/>
    <s v="US"/>
    <s v="USD"/>
    <n v="1460260800"/>
    <d v="2016-04-10T04:00:00"/>
    <n v="1458336672"/>
    <x v="3661"/>
    <x v="2"/>
    <b v="0"/>
    <n v="36"/>
    <b v="1"/>
    <s v="theater/plays"/>
    <n v="111.00000000000001"/>
    <n v="92.5"/>
    <x v="1"/>
    <s v="plays"/>
  </r>
  <r>
    <x v="0"/>
    <s v="CA"/>
    <s v="CAD"/>
    <n v="1427775414"/>
    <d v="2015-03-31T04:16:54"/>
    <n v="1425187014"/>
    <x v="3662"/>
    <x v="0"/>
    <b v="0"/>
    <n v="40"/>
    <b v="1"/>
    <s v="theater/plays"/>
    <n v="101.42500000000001"/>
    <n v="202.85"/>
    <x v="1"/>
    <s v="plays"/>
  </r>
  <r>
    <x v="0"/>
    <s v="GB"/>
    <s v="GBP"/>
    <n v="1482321030"/>
    <d v="2016-12-21T11:50:30"/>
    <n v="1477133430"/>
    <x v="3663"/>
    <x v="2"/>
    <b v="0"/>
    <n v="9"/>
    <b v="1"/>
    <s v="theater/plays"/>
    <n v="104"/>
    <n v="26"/>
    <x v="1"/>
    <s v="plays"/>
  </r>
  <r>
    <x v="0"/>
    <s v="US"/>
    <s v="USD"/>
    <n v="1466056689"/>
    <d v="2016-06-16T05:58:09"/>
    <n v="1464847089"/>
    <x v="3664"/>
    <x v="2"/>
    <b v="0"/>
    <n v="19"/>
    <b v="1"/>
    <s v="theater/plays"/>
    <n v="109.375"/>
    <n v="46.05263157894737"/>
    <x v="1"/>
    <s v="plays"/>
  </r>
  <r>
    <x v="0"/>
    <s v="FR"/>
    <s v="EUR"/>
    <n v="1446062040"/>
    <d v="2015-10-28T19:54:00"/>
    <n v="1445109822"/>
    <x v="3665"/>
    <x v="0"/>
    <b v="0"/>
    <n v="14"/>
    <b v="1"/>
    <s v="theater/plays"/>
    <n v="115.16129032258064"/>
    <n v="51"/>
    <x v="1"/>
    <s v="plays"/>
  </r>
  <r>
    <x v="0"/>
    <s v="US"/>
    <s v="USD"/>
    <n v="1406185200"/>
    <d v="2014-07-24T07:00:00"/>
    <n v="1404337382"/>
    <x v="3666"/>
    <x v="3"/>
    <b v="0"/>
    <n v="38"/>
    <b v="1"/>
    <s v="theater/plays"/>
    <n v="100"/>
    <n v="31.578947368421051"/>
    <x v="1"/>
    <s v="plays"/>
  </r>
  <r>
    <x v="0"/>
    <s v="GB"/>
    <s v="GBP"/>
    <n v="1437261419"/>
    <d v="2015-07-18T23:16:59"/>
    <n v="1434669419"/>
    <x v="3667"/>
    <x v="0"/>
    <b v="0"/>
    <n v="58"/>
    <b v="1"/>
    <s v="theater/plays"/>
    <n v="103.17033333333335"/>
    <n v="53.363965517241382"/>
    <x v="1"/>
    <s v="plays"/>
  </r>
  <r>
    <x v="0"/>
    <s v="US"/>
    <s v="USD"/>
    <n v="1437676380"/>
    <d v="2015-07-23T18:33:00"/>
    <n v="1435670452"/>
    <x v="3668"/>
    <x v="0"/>
    <b v="0"/>
    <n v="28"/>
    <b v="1"/>
    <s v="theater/plays"/>
    <n v="103.49999999999999"/>
    <n v="36.964285714285715"/>
    <x v="1"/>
    <s v="plays"/>
  </r>
  <r>
    <x v="0"/>
    <s v="GB"/>
    <s v="GBP"/>
    <n v="1434039137"/>
    <d v="2015-06-11T16:12:17"/>
    <n v="1431447137"/>
    <x v="3669"/>
    <x v="0"/>
    <b v="0"/>
    <n v="17"/>
    <b v="1"/>
    <s v="theater/plays"/>
    <n v="138.19999999999999"/>
    <n v="81.294117647058826"/>
    <x v="1"/>
    <s v="plays"/>
  </r>
  <r>
    <x v="0"/>
    <s v="GB"/>
    <s v="GBP"/>
    <n v="1433113200"/>
    <d v="2015-05-31T23:00:00"/>
    <n v="1431951611"/>
    <x v="3670"/>
    <x v="0"/>
    <b v="0"/>
    <n v="12"/>
    <b v="1"/>
    <s v="theater/plays"/>
    <n v="109.54545454545455"/>
    <n v="20.083333333333332"/>
    <x v="1"/>
    <s v="plays"/>
  </r>
  <r>
    <x v="0"/>
    <s v="US"/>
    <s v="USD"/>
    <n v="1405915140"/>
    <d v="2014-07-21T03:59:00"/>
    <n v="1404140667"/>
    <x v="3671"/>
    <x v="3"/>
    <b v="0"/>
    <n v="40"/>
    <b v="1"/>
    <s v="theater/plays"/>
    <n v="100.85714285714286"/>
    <n v="88.25"/>
    <x v="1"/>
    <s v="plays"/>
  </r>
  <r>
    <x v="0"/>
    <s v="GB"/>
    <s v="GBP"/>
    <n v="1411771384"/>
    <d v="2014-09-26T22:43:04"/>
    <n v="1409179384"/>
    <x v="3672"/>
    <x v="3"/>
    <b v="0"/>
    <n v="57"/>
    <b v="1"/>
    <s v="theater/plays"/>
    <n v="101.53333333333335"/>
    <n v="53.438596491228068"/>
    <x v="1"/>
    <s v="plays"/>
  </r>
  <r>
    <x v="0"/>
    <s v="GB"/>
    <s v="GBP"/>
    <n v="1415191920"/>
    <d v="2014-11-05T12:52:00"/>
    <n v="1412233497"/>
    <x v="3673"/>
    <x v="3"/>
    <b v="0"/>
    <n v="114"/>
    <b v="1"/>
    <s v="theater/plays"/>
    <n v="113.625"/>
    <n v="39.868421052631582"/>
    <x v="1"/>
    <s v="plays"/>
  </r>
  <r>
    <x v="0"/>
    <s v="DE"/>
    <s v="EUR"/>
    <n v="1472936229"/>
    <d v="2016-09-03T20:57:09"/>
    <n v="1467752229"/>
    <x v="3674"/>
    <x v="2"/>
    <b v="0"/>
    <n v="31"/>
    <b v="1"/>
    <s v="theater/plays"/>
    <n v="100"/>
    <n v="145.16129032258064"/>
    <x v="1"/>
    <s v="plays"/>
  </r>
  <r>
    <x v="0"/>
    <s v="GB"/>
    <s v="GBP"/>
    <n v="1463353200"/>
    <d v="2016-05-15T23:00:00"/>
    <n v="1462285182"/>
    <x v="3675"/>
    <x v="2"/>
    <b v="0"/>
    <n v="3"/>
    <b v="1"/>
    <s v="theater/plays"/>
    <n v="140"/>
    <n v="23.333333333333332"/>
    <x v="1"/>
    <s v="plays"/>
  </r>
  <r>
    <x v="0"/>
    <s v="US"/>
    <s v="USD"/>
    <n v="1410550484"/>
    <d v="2014-09-12T19:34:44"/>
    <n v="1408995284"/>
    <x v="3676"/>
    <x v="3"/>
    <b v="0"/>
    <n v="16"/>
    <b v="1"/>
    <s v="theater/plays"/>
    <n v="128.75"/>
    <n v="64.375"/>
    <x v="1"/>
    <s v="plays"/>
  </r>
  <r>
    <x v="0"/>
    <s v="US"/>
    <s v="USD"/>
    <n v="1404359940"/>
    <d v="2014-07-03T03:59:00"/>
    <n v="1402580818"/>
    <x v="3677"/>
    <x v="3"/>
    <b v="0"/>
    <n v="199"/>
    <b v="1"/>
    <s v="theater/plays"/>
    <n v="102.90416666666667"/>
    <n v="62.052763819095475"/>
    <x v="1"/>
    <s v="plays"/>
  </r>
  <r>
    <x v="0"/>
    <s v="GB"/>
    <s v="GBP"/>
    <n v="1433076298"/>
    <d v="2015-05-31T12:44:58"/>
    <n v="1430052298"/>
    <x v="3678"/>
    <x v="0"/>
    <b v="0"/>
    <n v="31"/>
    <b v="1"/>
    <s v="theater/plays"/>
    <n v="102.49999999999999"/>
    <n v="66.129032258064512"/>
    <x v="1"/>
    <s v="plays"/>
  </r>
  <r>
    <x v="0"/>
    <s v="US"/>
    <s v="USD"/>
    <n v="1404190740"/>
    <d v="2014-07-01T04:59:00"/>
    <n v="1401214581"/>
    <x v="3679"/>
    <x v="3"/>
    <b v="0"/>
    <n v="30"/>
    <b v="1"/>
    <s v="theater/plays"/>
    <n v="110.1"/>
    <n v="73.400000000000006"/>
    <x v="1"/>
    <s v="plays"/>
  </r>
  <r>
    <x v="0"/>
    <s v="US"/>
    <s v="USD"/>
    <n v="1475664834"/>
    <d v="2016-10-05T10:53:54"/>
    <n v="1473850434"/>
    <x v="3680"/>
    <x v="2"/>
    <b v="0"/>
    <n v="34"/>
    <b v="1"/>
    <s v="theater/plays"/>
    <n v="112.76666666666667"/>
    <n v="99.5"/>
    <x v="1"/>
    <s v="plays"/>
  </r>
  <r>
    <x v="0"/>
    <s v="US"/>
    <s v="USD"/>
    <n v="1452872290"/>
    <d v="2016-01-15T15:38:10"/>
    <n v="1452008290"/>
    <x v="3681"/>
    <x v="2"/>
    <b v="0"/>
    <n v="18"/>
    <b v="1"/>
    <s v="theater/plays"/>
    <n v="111.9"/>
    <n v="62.166666666666664"/>
    <x v="1"/>
    <s v="plays"/>
  </r>
  <r>
    <x v="0"/>
    <s v="US"/>
    <s v="USD"/>
    <n v="1402901940"/>
    <d v="2014-06-16T06:59:00"/>
    <n v="1399998418"/>
    <x v="3682"/>
    <x v="3"/>
    <b v="0"/>
    <n v="67"/>
    <b v="1"/>
    <s v="theater/plays"/>
    <n v="139.19999999999999"/>
    <n v="62.328358208955223"/>
    <x v="1"/>
    <s v="plays"/>
  </r>
  <r>
    <x v="0"/>
    <s v="US"/>
    <s v="USD"/>
    <n v="1476931696"/>
    <d v="2016-10-20T02:48:16"/>
    <n v="1474339696"/>
    <x v="3683"/>
    <x v="2"/>
    <b v="0"/>
    <n v="66"/>
    <b v="1"/>
    <s v="theater/plays"/>
    <n v="110.85714285714286"/>
    <n v="58.787878787878789"/>
    <x v="1"/>
    <s v="plays"/>
  </r>
  <r>
    <x v="0"/>
    <s v="US"/>
    <s v="USD"/>
    <n v="1441167586"/>
    <d v="2015-09-02T04:19:46"/>
    <n v="1438575586"/>
    <x v="3684"/>
    <x v="0"/>
    <b v="0"/>
    <n v="23"/>
    <b v="1"/>
    <s v="theater/plays"/>
    <n v="139.06666666666666"/>
    <n v="45.347826086956523"/>
    <x v="1"/>
    <s v="plays"/>
  </r>
  <r>
    <x v="0"/>
    <s v="US"/>
    <s v="USD"/>
    <n v="1400533200"/>
    <d v="2014-05-19T21:00:00"/>
    <n v="1398348859"/>
    <x v="3685"/>
    <x v="3"/>
    <b v="0"/>
    <n v="126"/>
    <b v="1"/>
    <s v="theater/plays"/>
    <n v="105.69999999999999"/>
    <n v="41.944444444444443"/>
    <x v="1"/>
    <s v="plays"/>
  </r>
  <r>
    <x v="0"/>
    <s v="US"/>
    <s v="USD"/>
    <n v="1440820740"/>
    <d v="2015-08-29T03:59:00"/>
    <n v="1439567660"/>
    <x v="3686"/>
    <x v="0"/>
    <b v="0"/>
    <n v="6"/>
    <b v="1"/>
    <s v="theater/plays"/>
    <n v="101.42857142857142"/>
    <n v="59.166666666666664"/>
    <x v="1"/>
    <s v="plays"/>
  </r>
  <r>
    <x v="0"/>
    <s v="US"/>
    <s v="USD"/>
    <n v="1403846055"/>
    <d v="2014-06-27T05:14:15"/>
    <n v="1401254055"/>
    <x v="3687"/>
    <x v="3"/>
    <b v="0"/>
    <n v="25"/>
    <b v="1"/>
    <s v="theater/plays"/>
    <n v="100.245"/>
    <n v="200.49"/>
    <x v="1"/>
    <s v="plays"/>
  </r>
  <r>
    <x v="0"/>
    <s v="GB"/>
    <s v="GBP"/>
    <n v="1407524004"/>
    <d v="2014-08-08T18:53:24"/>
    <n v="1404932004"/>
    <x v="3688"/>
    <x v="3"/>
    <b v="0"/>
    <n v="39"/>
    <b v="1"/>
    <s v="theater/plays"/>
    <n v="109.16666666666666"/>
    <n v="83.974358974358978"/>
    <x v="1"/>
    <s v="plays"/>
  </r>
  <r>
    <x v="0"/>
    <s v="US"/>
    <s v="USD"/>
    <n v="1434925500"/>
    <d v="2015-06-21T22:25:00"/>
    <n v="1432410639"/>
    <x v="3689"/>
    <x v="0"/>
    <b v="0"/>
    <n v="62"/>
    <b v="1"/>
    <s v="theater/plays"/>
    <n v="118.33333333333333"/>
    <n v="57.258064516129032"/>
    <x v="1"/>
    <s v="plays"/>
  </r>
  <r>
    <x v="0"/>
    <s v="US"/>
    <s v="USD"/>
    <n v="1417101683"/>
    <d v="2014-11-27T15:21:23"/>
    <n v="1414506083"/>
    <x v="3690"/>
    <x v="3"/>
    <b v="0"/>
    <n v="31"/>
    <b v="1"/>
    <s v="theater/plays"/>
    <n v="120"/>
    <n v="58.064516129032256"/>
    <x v="1"/>
    <s v="plays"/>
  </r>
  <r>
    <x v="0"/>
    <s v="US"/>
    <s v="USD"/>
    <n v="1425272340"/>
    <d v="2015-03-02T04:59:00"/>
    <n v="1421426929"/>
    <x v="3691"/>
    <x v="0"/>
    <b v="0"/>
    <n v="274"/>
    <b v="1"/>
    <s v="theater/plays"/>
    <n v="127.96000000000001"/>
    <n v="186.80291970802921"/>
    <x v="1"/>
    <s v="plays"/>
  </r>
  <r>
    <x v="0"/>
    <s v="US"/>
    <s v="USD"/>
    <n v="1411084800"/>
    <d v="2014-09-19T00:00:00"/>
    <n v="1410304179"/>
    <x v="3692"/>
    <x v="3"/>
    <b v="0"/>
    <n v="17"/>
    <b v="1"/>
    <s v="theater/plays"/>
    <n v="126"/>
    <n v="74.117647058823536"/>
    <x v="1"/>
    <s v="plays"/>
  </r>
  <r>
    <x v="0"/>
    <s v="GB"/>
    <s v="GBP"/>
    <n v="1448922600"/>
    <d v="2015-11-30T22:30:00"/>
    <n v="1446352529"/>
    <x v="3693"/>
    <x v="0"/>
    <b v="0"/>
    <n v="14"/>
    <b v="1"/>
    <s v="theater/plays"/>
    <n v="129.12912912912913"/>
    <n v="30.714285714285715"/>
    <x v="1"/>
    <s v="plays"/>
  </r>
  <r>
    <x v="0"/>
    <s v="US"/>
    <s v="USD"/>
    <n v="1465178400"/>
    <d v="2016-06-06T02:00:00"/>
    <n v="1461985967"/>
    <x v="3694"/>
    <x v="2"/>
    <b v="0"/>
    <n v="60"/>
    <b v="1"/>
    <s v="theater/plays"/>
    <n v="107.42857142857143"/>
    <n v="62.666666666666664"/>
    <x v="1"/>
    <s v="plays"/>
  </r>
  <r>
    <x v="0"/>
    <s v="US"/>
    <s v="USD"/>
    <n v="1421009610"/>
    <d v="2015-01-11T20:53:30"/>
    <n v="1419281610"/>
    <x v="3695"/>
    <x v="3"/>
    <b v="0"/>
    <n v="33"/>
    <b v="1"/>
    <s v="theater/plays"/>
    <n v="100.125"/>
    <n v="121.36363636363636"/>
    <x v="1"/>
    <s v="plays"/>
  </r>
  <r>
    <x v="0"/>
    <s v="GB"/>
    <s v="GBP"/>
    <n v="1423838916"/>
    <d v="2015-02-13T14:48:36"/>
    <n v="1418654916"/>
    <x v="3696"/>
    <x v="3"/>
    <b v="0"/>
    <n v="78"/>
    <b v="1"/>
    <s v="theater/plays"/>
    <n v="155"/>
    <n v="39.743589743589745"/>
    <x v="1"/>
    <s v="plays"/>
  </r>
  <r>
    <x v="0"/>
    <s v="GB"/>
    <s v="GBP"/>
    <n v="1462878648"/>
    <d v="2016-05-10T11:10:48"/>
    <n v="1461064248"/>
    <x v="3697"/>
    <x v="2"/>
    <b v="0"/>
    <n v="30"/>
    <b v="1"/>
    <s v="theater/plays"/>
    <n v="108"/>
    <n v="72"/>
    <x v="1"/>
    <s v="plays"/>
  </r>
  <r>
    <x v="0"/>
    <s v="US"/>
    <s v="USD"/>
    <n v="1456946487"/>
    <d v="2016-03-02T19:21:27"/>
    <n v="1454354487"/>
    <x v="3698"/>
    <x v="2"/>
    <b v="0"/>
    <n v="136"/>
    <b v="1"/>
    <s v="theater/plays"/>
    <n v="110.52"/>
    <n v="40.632352941176471"/>
    <x v="1"/>
    <s v="plays"/>
  </r>
  <r>
    <x v="0"/>
    <s v="US"/>
    <s v="USD"/>
    <n v="1413383216"/>
    <d v="2014-10-15T14:26:56"/>
    <n v="1410791216"/>
    <x v="3699"/>
    <x v="3"/>
    <b v="0"/>
    <n v="40"/>
    <b v="1"/>
    <s v="theater/plays"/>
    <n v="100.8"/>
    <n v="63"/>
    <x v="1"/>
    <s v="plays"/>
  </r>
  <r>
    <x v="0"/>
    <s v="US"/>
    <s v="USD"/>
    <n v="1412092800"/>
    <d v="2014-09-30T16:00:00"/>
    <n v="1409493800"/>
    <x v="3700"/>
    <x v="3"/>
    <b v="0"/>
    <n v="18"/>
    <b v="1"/>
    <s v="theater/plays"/>
    <n v="121.2"/>
    <n v="33.666666666666664"/>
    <x v="1"/>
    <s v="plays"/>
  </r>
  <r>
    <x v="0"/>
    <s v="GB"/>
    <s v="GBP"/>
    <n v="1433422793"/>
    <d v="2015-06-04T12:59:53"/>
    <n v="1430830793"/>
    <x v="3701"/>
    <x v="0"/>
    <b v="0"/>
    <n v="39"/>
    <b v="1"/>
    <s v="theater/plays"/>
    <n v="100.33333333333334"/>
    <n v="38.589743589743591"/>
    <x v="1"/>
    <s v="plays"/>
  </r>
  <r>
    <x v="0"/>
    <s v="GB"/>
    <s v="GBP"/>
    <n v="1468191540"/>
    <d v="2016-07-10T22:59:00"/>
    <n v="1464958484"/>
    <x v="3702"/>
    <x v="2"/>
    <b v="0"/>
    <n v="21"/>
    <b v="1"/>
    <s v="theater/plays"/>
    <n v="109.16666666666666"/>
    <n v="155.95238095238096"/>
    <x v="1"/>
    <s v="plays"/>
  </r>
  <r>
    <x v="0"/>
    <s v="US"/>
    <s v="USD"/>
    <n v="1471071540"/>
    <d v="2016-08-13T06:59:00"/>
    <n v="1467720388"/>
    <x v="3703"/>
    <x v="2"/>
    <b v="0"/>
    <n v="30"/>
    <b v="1"/>
    <s v="theater/plays"/>
    <n v="123.42857142857142"/>
    <n v="43.2"/>
    <x v="1"/>
    <s v="plays"/>
  </r>
  <r>
    <x v="0"/>
    <s v="GB"/>
    <s v="GBP"/>
    <n v="1464712394"/>
    <d v="2016-05-31T16:33:14"/>
    <n v="1459528394"/>
    <x v="3704"/>
    <x v="2"/>
    <b v="0"/>
    <n v="27"/>
    <b v="1"/>
    <s v="theater/plays"/>
    <n v="136.33666666666667"/>
    <n v="15.148518518518518"/>
    <x v="1"/>
    <s v="plays"/>
  </r>
  <r>
    <x v="0"/>
    <s v="US"/>
    <s v="USD"/>
    <n v="1403546400"/>
    <d v="2014-06-23T18:00:00"/>
    <n v="1401714114"/>
    <x v="3705"/>
    <x v="3"/>
    <b v="0"/>
    <n v="35"/>
    <b v="1"/>
    <s v="theater/plays"/>
    <n v="103.46657233816768"/>
    <n v="83.571428571428569"/>
    <x v="1"/>
    <s v="plays"/>
  </r>
  <r>
    <x v="0"/>
    <s v="US"/>
    <s v="USD"/>
    <n v="1410558949"/>
    <d v="2014-09-12T21:55:49"/>
    <n v="1409262949"/>
    <x v="3706"/>
    <x v="3"/>
    <b v="0"/>
    <n v="13"/>
    <b v="1"/>
    <s v="theater/plays"/>
    <n v="121.33333333333334"/>
    <n v="140"/>
    <x v="1"/>
    <s v="plays"/>
  </r>
  <r>
    <x v="0"/>
    <s v="US"/>
    <s v="USD"/>
    <n v="1469165160"/>
    <d v="2016-07-22T05:26:00"/>
    <n v="1467335378"/>
    <x v="3707"/>
    <x v="2"/>
    <b v="0"/>
    <n v="23"/>
    <b v="1"/>
    <s v="theater/plays"/>
    <n v="186"/>
    <n v="80.869565217391298"/>
    <x v="1"/>
    <s v="plays"/>
  </r>
  <r>
    <x v="0"/>
    <s v="US"/>
    <s v="USD"/>
    <n v="1404444286"/>
    <d v="2014-07-04T03:24:46"/>
    <n v="1403234686"/>
    <x v="3708"/>
    <x v="3"/>
    <b v="0"/>
    <n v="39"/>
    <b v="1"/>
    <s v="theater/plays"/>
    <n v="300"/>
    <n v="53.846153846153847"/>
    <x v="1"/>
    <s v="plays"/>
  </r>
  <r>
    <x v="0"/>
    <s v="GB"/>
    <s v="GBP"/>
    <n v="1403715546"/>
    <d v="2014-06-25T16:59:06"/>
    <n v="1401123546"/>
    <x v="3709"/>
    <x v="3"/>
    <b v="0"/>
    <n v="35"/>
    <b v="1"/>
    <s v="theater/plays"/>
    <n v="108.25"/>
    <n v="30.928571428571427"/>
    <x v="1"/>
    <s v="plays"/>
  </r>
  <r>
    <x v="0"/>
    <s v="US"/>
    <s v="USD"/>
    <n v="1428068988"/>
    <d v="2015-04-03T13:49:48"/>
    <n v="1425908988"/>
    <x v="3710"/>
    <x v="0"/>
    <b v="0"/>
    <n v="27"/>
    <b v="1"/>
    <s v="theater/plays"/>
    <n v="141.15384615384616"/>
    <n v="67.962962962962962"/>
    <x v="1"/>
    <s v="plays"/>
  </r>
  <r>
    <x v="0"/>
    <s v="US"/>
    <s v="USD"/>
    <n v="1402848000"/>
    <d v="2014-06-15T16:00:00"/>
    <n v="1400606573"/>
    <x v="3711"/>
    <x v="3"/>
    <b v="0"/>
    <n v="21"/>
    <b v="1"/>
    <s v="theater/plays"/>
    <n v="113.99999999999999"/>
    <n v="27.142857142857142"/>
    <x v="1"/>
    <s v="plays"/>
  </r>
  <r>
    <x v="0"/>
    <s v="US"/>
    <s v="USD"/>
    <n v="1433055540"/>
    <d v="2015-05-31T06:59:00"/>
    <n v="1431230867"/>
    <x v="3712"/>
    <x v="0"/>
    <b v="0"/>
    <n v="104"/>
    <b v="1"/>
    <s v="theater/plays"/>
    <n v="153.73333333333335"/>
    <n v="110.86538461538461"/>
    <x v="1"/>
    <s v="plays"/>
  </r>
  <r>
    <x v="0"/>
    <s v="US"/>
    <s v="USD"/>
    <n v="1465062166"/>
    <d v="2016-06-04T17:42:46"/>
    <n v="1463334166"/>
    <x v="3713"/>
    <x v="2"/>
    <b v="0"/>
    <n v="19"/>
    <b v="1"/>
    <s v="theater/plays"/>
    <n v="101.49999999999999"/>
    <n v="106.84210526315789"/>
    <x v="1"/>
    <s v="plays"/>
  </r>
  <r>
    <x v="0"/>
    <s v="US"/>
    <s v="USD"/>
    <n v="1432612740"/>
    <d v="2015-05-26T03:59:00"/>
    <n v="1429881667"/>
    <x v="3714"/>
    <x v="0"/>
    <b v="0"/>
    <n v="97"/>
    <b v="1"/>
    <s v="theater/plays"/>
    <n v="102.35000000000001"/>
    <n v="105.51546391752578"/>
    <x v="1"/>
    <s v="plays"/>
  </r>
  <r>
    <x v="0"/>
    <s v="GB"/>
    <s v="GBP"/>
    <n v="1427806320"/>
    <d v="2015-03-31T12:52:00"/>
    <n v="1422834819"/>
    <x v="3715"/>
    <x v="0"/>
    <b v="0"/>
    <n v="27"/>
    <b v="1"/>
    <s v="theater/plays"/>
    <n v="102.57142857142858"/>
    <n v="132.96296296296296"/>
    <x v="1"/>
    <s v="plays"/>
  </r>
  <r>
    <x v="0"/>
    <s v="US"/>
    <s v="USD"/>
    <n v="1453411109"/>
    <d v="2016-01-21T21:18:29"/>
    <n v="1450819109"/>
    <x v="3716"/>
    <x v="0"/>
    <b v="0"/>
    <n v="24"/>
    <b v="1"/>
    <s v="theater/plays"/>
    <n v="155.75"/>
    <n v="51.916666666666664"/>
    <x v="1"/>
    <s v="plays"/>
  </r>
  <r>
    <x v="0"/>
    <s v="GB"/>
    <s v="GBP"/>
    <n v="1431204449"/>
    <d v="2015-05-09T20:47:29"/>
    <n v="1428526049"/>
    <x v="3717"/>
    <x v="0"/>
    <b v="0"/>
    <n v="13"/>
    <b v="1"/>
    <s v="theater/plays"/>
    <n v="100.75"/>
    <n v="310"/>
    <x v="1"/>
    <s v="plays"/>
  </r>
  <r>
    <x v="0"/>
    <s v="GB"/>
    <s v="GBP"/>
    <n v="1425057075"/>
    <d v="2015-02-27T17:11:15"/>
    <n v="1422465075"/>
    <x v="3718"/>
    <x v="0"/>
    <b v="0"/>
    <n v="46"/>
    <b v="1"/>
    <s v="theater/plays"/>
    <n v="239.4"/>
    <n v="26.021739130434781"/>
    <x v="1"/>
    <s v="plays"/>
  </r>
  <r>
    <x v="0"/>
    <s v="GB"/>
    <s v="GBP"/>
    <n v="1434994266"/>
    <d v="2015-06-22T17:31:06"/>
    <n v="1432402266"/>
    <x v="3719"/>
    <x v="0"/>
    <b v="0"/>
    <n v="4"/>
    <b v="1"/>
    <s v="theater/plays"/>
    <n v="210"/>
    <n v="105"/>
    <x v="1"/>
    <s v="plays"/>
  </r>
  <r>
    <x v="0"/>
    <s v="US"/>
    <s v="USD"/>
    <n v="1435881006"/>
    <d v="2015-07-02T23:50:06"/>
    <n v="1433980206"/>
    <x v="3720"/>
    <x v="0"/>
    <b v="0"/>
    <n v="40"/>
    <b v="1"/>
    <s v="theater/plays"/>
    <n v="104.51515151515152"/>
    <n v="86.224999999999994"/>
    <x v="1"/>
    <s v="plays"/>
  </r>
  <r>
    <x v="0"/>
    <s v="US"/>
    <s v="USD"/>
    <n v="1415230084"/>
    <d v="2014-11-05T23:28:04"/>
    <n v="1413412084"/>
    <x v="3721"/>
    <x v="3"/>
    <b v="0"/>
    <n v="44"/>
    <b v="1"/>
    <s v="theater/plays"/>
    <n v="100.8"/>
    <n v="114.54545454545455"/>
    <x v="1"/>
    <s v="plays"/>
  </r>
  <r>
    <x v="0"/>
    <s v="CA"/>
    <s v="CAD"/>
    <n v="1455231540"/>
    <d v="2016-02-11T22:59:00"/>
    <n v="1452614847"/>
    <x v="3722"/>
    <x v="2"/>
    <b v="0"/>
    <n v="35"/>
    <b v="1"/>
    <s v="theater/plays"/>
    <n v="111.20000000000002"/>
    <n v="47.657142857142858"/>
    <x v="1"/>
    <s v="plays"/>
  </r>
  <r>
    <x v="0"/>
    <s v="GB"/>
    <s v="GBP"/>
    <n v="1417374262"/>
    <d v="2014-11-30T19:04:22"/>
    <n v="1414778662"/>
    <x v="3723"/>
    <x v="3"/>
    <b v="0"/>
    <n v="63"/>
    <b v="1"/>
    <s v="theater/plays"/>
    <n v="102.04444444444445"/>
    <n v="72.888888888888886"/>
    <x v="1"/>
    <s v="plays"/>
  </r>
  <r>
    <x v="0"/>
    <s v="GB"/>
    <s v="GBP"/>
    <n v="1462402800"/>
    <d v="2016-05-04T23:00:00"/>
    <n v="1459856860"/>
    <x v="3724"/>
    <x v="2"/>
    <b v="0"/>
    <n v="89"/>
    <b v="1"/>
    <s v="theater/plays"/>
    <n v="102.54767441860466"/>
    <n v="49.545505617977533"/>
    <x v="1"/>
    <s v="plays"/>
  </r>
  <r>
    <x v="0"/>
    <s v="GB"/>
    <s v="GBP"/>
    <n v="1455831000"/>
    <d v="2016-02-18T21:30:00"/>
    <n v="1454366467"/>
    <x v="3725"/>
    <x v="2"/>
    <b v="0"/>
    <n v="15"/>
    <b v="1"/>
    <s v="theater/plays"/>
    <n v="127"/>
    <n v="25.4"/>
    <x v="1"/>
    <s v="plays"/>
  </r>
  <r>
    <x v="0"/>
    <s v="US"/>
    <s v="USD"/>
    <n v="1461963600"/>
    <d v="2016-04-29T21:00:00"/>
    <n v="1459567371"/>
    <x v="3726"/>
    <x v="2"/>
    <b v="0"/>
    <n v="46"/>
    <b v="1"/>
    <s v="theater/plays"/>
    <n v="338.70588235294122"/>
    <n v="62.586956521739133"/>
    <x v="1"/>
    <s v="plays"/>
  </r>
  <r>
    <x v="0"/>
    <s v="US"/>
    <s v="USD"/>
    <n v="1476939300"/>
    <d v="2016-10-20T04:55:00"/>
    <n v="1474273294"/>
    <x v="3727"/>
    <x v="2"/>
    <b v="0"/>
    <n v="33"/>
    <b v="1"/>
    <s v="theater/plays"/>
    <n v="100.75"/>
    <n v="61.060606060606062"/>
    <x v="1"/>
    <s v="plays"/>
  </r>
  <r>
    <x v="2"/>
    <s v="US"/>
    <s v="USD"/>
    <n v="1439957176"/>
    <d v="2015-08-19T04:06:16"/>
    <n v="1437365176"/>
    <x v="3728"/>
    <x v="0"/>
    <b v="0"/>
    <n v="31"/>
    <b v="0"/>
    <s v="theater/plays"/>
    <n v="9.31"/>
    <n v="60.064516129032256"/>
    <x v="1"/>
    <s v="plays"/>
  </r>
  <r>
    <x v="2"/>
    <s v="US"/>
    <s v="USD"/>
    <n v="1427082912"/>
    <d v="2015-03-23T03:55:12"/>
    <n v="1423198512"/>
    <x v="3729"/>
    <x v="0"/>
    <b v="0"/>
    <n v="5"/>
    <b v="0"/>
    <s v="theater/plays"/>
    <n v="7.24"/>
    <n v="72.400000000000006"/>
    <x v="1"/>
    <s v="plays"/>
  </r>
  <r>
    <x v="2"/>
    <s v="US"/>
    <s v="USD"/>
    <n v="1439828159"/>
    <d v="2015-08-17T16:15:59"/>
    <n v="1437236159"/>
    <x v="3730"/>
    <x v="0"/>
    <b v="0"/>
    <n v="1"/>
    <b v="0"/>
    <s v="theater/plays"/>
    <n v="10"/>
    <n v="100"/>
    <x v="1"/>
    <s v="plays"/>
  </r>
  <r>
    <x v="2"/>
    <s v="US"/>
    <s v="USD"/>
    <n v="1420860180"/>
    <d v="2015-01-10T03:23:00"/>
    <n v="1418234646"/>
    <x v="3731"/>
    <x v="3"/>
    <b v="0"/>
    <n v="12"/>
    <b v="0"/>
    <s v="theater/plays"/>
    <n v="11.272727272727273"/>
    <n v="51.666666666666664"/>
    <x v="1"/>
    <s v="plays"/>
  </r>
  <r>
    <x v="2"/>
    <s v="NL"/>
    <s v="EUR"/>
    <n v="1422100800"/>
    <d v="2015-01-24T12:00:00"/>
    <n v="1416932133"/>
    <x v="3732"/>
    <x v="3"/>
    <b v="0"/>
    <n v="4"/>
    <b v="0"/>
    <s v="theater/plays"/>
    <n v="15.411764705882353"/>
    <n v="32.75"/>
    <x v="1"/>
    <s v="plays"/>
  </r>
  <r>
    <x v="2"/>
    <s v="US"/>
    <s v="USD"/>
    <n v="1429396200"/>
    <d v="2015-04-18T22:30:00"/>
    <n v="1428539708"/>
    <x v="3733"/>
    <x v="0"/>
    <b v="0"/>
    <n v="0"/>
    <b v="0"/>
    <s v="theater/plays"/>
    <n v="0"/>
    <e v="#DIV/0!"/>
    <x v="1"/>
    <s v="plays"/>
  </r>
  <r>
    <x v="2"/>
    <s v="US"/>
    <s v="USD"/>
    <n v="1432589896"/>
    <d v="2015-05-25T21:38:16"/>
    <n v="1427405896"/>
    <x v="3734"/>
    <x v="0"/>
    <b v="0"/>
    <n v="7"/>
    <b v="0"/>
    <s v="theater/plays"/>
    <n v="28.466666666666669"/>
    <n v="61"/>
    <x v="1"/>
    <s v="plays"/>
  </r>
  <r>
    <x v="2"/>
    <s v="GB"/>
    <s v="GBP"/>
    <n v="1432831089"/>
    <d v="2015-05-28T16:38:09"/>
    <n v="1430239089"/>
    <x v="3735"/>
    <x v="0"/>
    <b v="0"/>
    <n v="2"/>
    <b v="0"/>
    <s v="theater/plays"/>
    <n v="13.333333333333334"/>
    <n v="10"/>
    <x v="1"/>
    <s v="plays"/>
  </r>
  <r>
    <x v="2"/>
    <s v="GB"/>
    <s v="GBP"/>
    <n v="1427133600"/>
    <d v="2015-03-23T18:00:00"/>
    <n v="1423847093"/>
    <x v="3736"/>
    <x v="0"/>
    <b v="0"/>
    <n v="1"/>
    <b v="0"/>
    <s v="theater/plays"/>
    <n v="0.66666666666666674"/>
    <n v="10"/>
    <x v="1"/>
    <s v="plays"/>
  </r>
  <r>
    <x v="2"/>
    <s v="US"/>
    <s v="USD"/>
    <n v="1447311540"/>
    <d v="2015-11-12T06:59:00"/>
    <n v="1445358903"/>
    <x v="3737"/>
    <x v="0"/>
    <b v="0"/>
    <n v="4"/>
    <b v="0"/>
    <s v="theater/plays"/>
    <n v="21.428571428571427"/>
    <n v="37.5"/>
    <x v="1"/>
    <s v="plays"/>
  </r>
  <r>
    <x v="2"/>
    <s v="GB"/>
    <s v="GBP"/>
    <n v="1405461600"/>
    <d v="2014-07-15T22:00:00"/>
    <n v="1403562705"/>
    <x v="3738"/>
    <x v="3"/>
    <b v="0"/>
    <n v="6"/>
    <b v="0"/>
    <s v="theater/plays"/>
    <n v="18"/>
    <n v="45"/>
    <x v="1"/>
    <s v="plays"/>
  </r>
  <r>
    <x v="2"/>
    <s v="GB"/>
    <s v="GBP"/>
    <n v="1468752468"/>
    <d v="2016-07-17T10:47:48"/>
    <n v="1467024468"/>
    <x v="3739"/>
    <x v="2"/>
    <b v="0"/>
    <n v="8"/>
    <b v="0"/>
    <s v="theater/plays"/>
    <n v="20.125"/>
    <n v="100.625"/>
    <x v="1"/>
    <s v="plays"/>
  </r>
  <r>
    <x v="2"/>
    <s v="US"/>
    <s v="USD"/>
    <n v="1407808438"/>
    <d v="2014-08-12T01:53:58"/>
    <n v="1405217355"/>
    <x v="3740"/>
    <x v="3"/>
    <b v="0"/>
    <n v="14"/>
    <b v="0"/>
    <s v="theater/plays"/>
    <n v="17.899999999999999"/>
    <n v="25.571428571428573"/>
    <x v="1"/>
    <s v="plays"/>
  </r>
  <r>
    <x v="2"/>
    <s v="US"/>
    <s v="USD"/>
    <n v="1450389950"/>
    <d v="2015-12-17T22:05:50"/>
    <n v="1447797950"/>
    <x v="3741"/>
    <x v="0"/>
    <b v="0"/>
    <n v="0"/>
    <b v="0"/>
    <s v="theater/plays"/>
    <n v="0"/>
    <e v="#DIV/0!"/>
    <x v="1"/>
    <s v="plays"/>
  </r>
  <r>
    <x v="2"/>
    <s v="US"/>
    <s v="USD"/>
    <n v="1409980144"/>
    <d v="2014-09-06T05:09:04"/>
    <n v="1407388144"/>
    <x v="3742"/>
    <x v="3"/>
    <b v="0"/>
    <n v="4"/>
    <b v="0"/>
    <s v="theater/plays"/>
    <n v="2"/>
    <n v="25"/>
    <x v="1"/>
    <s v="plays"/>
  </r>
  <r>
    <x v="2"/>
    <s v="US"/>
    <s v="USD"/>
    <n v="1404406964"/>
    <d v="2014-07-03T17:02:44"/>
    <n v="1401814964"/>
    <x v="3743"/>
    <x v="3"/>
    <b v="0"/>
    <n v="0"/>
    <b v="0"/>
    <s v="theater/plays"/>
    <n v="0"/>
    <e v="#DIV/0!"/>
    <x v="1"/>
    <s v="plays"/>
  </r>
  <r>
    <x v="2"/>
    <s v="US"/>
    <s v="USD"/>
    <n v="1404532740"/>
    <d v="2014-07-05T03:59:00"/>
    <n v="1401823952"/>
    <x v="3744"/>
    <x v="3"/>
    <b v="0"/>
    <n v="0"/>
    <b v="0"/>
    <s v="theater/plays"/>
    <n v="0"/>
    <e v="#DIV/0!"/>
    <x v="1"/>
    <s v="plays"/>
  </r>
  <r>
    <x v="2"/>
    <s v="US"/>
    <s v="USD"/>
    <n v="1407689102"/>
    <d v="2014-08-10T16:45:02"/>
    <n v="1405097102"/>
    <x v="3745"/>
    <x v="3"/>
    <b v="0"/>
    <n v="1"/>
    <b v="0"/>
    <s v="theater/plays"/>
    <n v="10"/>
    <n v="10"/>
    <x v="1"/>
    <s v="plays"/>
  </r>
  <r>
    <x v="2"/>
    <s v="US"/>
    <s v="USD"/>
    <n v="1475918439"/>
    <d v="2016-10-08T09:20:39"/>
    <n v="1473326439"/>
    <x v="3746"/>
    <x v="2"/>
    <b v="0"/>
    <n v="1"/>
    <b v="0"/>
    <s v="theater/plays"/>
    <n v="2.3764705882352941"/>
    <n v="202"/>
    <x v="1"/>
    <s v="plays"/>
  </r>
  <r>
    <x v="2"/>
    <s v="GB"/>
    <s v="GBP"/>
    <n v="1436137140"/>
    <d v="2015-07-05T22:59:00"/>
    <n v="1433833896"/>
    <x v="3747"/>
    <x v="0"/>
    <b v="0"/>
    <n v="1"/>
    <b v="0"/>
    <s v="theater/plays"/>
    <n v="1"/>
    <n v="25"/>
    <x v="1"/>
    <s v="plays"/>
  </r>
  <r>
    <x v="0"/>
    <s v="US"/>
    <s v="USD"/>
    <n v="1455602340"/>
    <d v="2016-02-16T05:59:00"/>
    <n v="1453827436"/>
    <x v="3748"/>
    <x v="2"/>
    <b v="0"/>
    <n v="52"/>
    <b v="1"/>
    <s v="theater/musical"/>
    <n v="103.52"/>
    <n v="99.538461538461533"/>
    <x v="1"/>
    <s v="musical"/>
  </r>
  <r>
    <x v="0"/>
    <s v="US"/>
    <s v="USD"/>
    <n v="1461902340"/>
    <d v="2016-04-29T03:59:00"/>
    <n v="1459220588"/>
    <x v="3749"/>
    <x v="2"/>
    <b v="0"/>
    <n v="7"/>
    <b v="1"/>
    <s v="theater/musical"/>
    <n v="105"/>
    <n v="75"/>
    <x v="1"/>
    <s v="musical"/>
  </r>
  <r>
    <x v="0"/>
    <s v="US"/>
    <s v="USD"/>
    <n v="1423555140"/>
    <d v="2015-02-10T07:59:00"/>
    <n v="1421105608"/>
    <x v="3750"/>
    <x v="0"/>
    <b v="0"/>
    <n v="28"/>
    <b v="1"/>
    <s v="theater/musical"/>
    <n v="100.44999999999999"/>
    <n v="215.25"/>
    <x v="1"/>
    <s v="musical"/>
  </r>
  <r>
    <x v="0"/>
    <s v="US"/>
    <s v="USD"/>
    <n v="1459641073"/>
    <d v="2016-04-02T23:51:13"/>
    <n v="1454460673"/>
    <x v="3751"/>
    <x v="2"/>
    <b v="0"/>
    <n v="11"/>
    <b v="1"/>
    <s v="theater/musical"/>
    <n v="132.6"/>
    <n v="120.54545454545455"/>
    <x v="1"/>
    <s v="musical"/>
  </r>
  <r>
    <x v="0"/>
    <s v="GB"/>
    <s v="GBP"/>
    <n v="1476651600"/>
    <d v="2016-10-16T21:00:00"/>
    <n v="1473189335"/>
    <x v="3752"/>
    <x v="2"/>
    <b v="0"/>
    <n v="15"/>
    <b v="1"/>
    <s v="theater/musical"/>
    <n v="112.99999999999999"/>
    <n v="37.666666666666664"/>
    <x v="1"/>
    <s v="musical"/>
  </r>
  <r>
    <x v="0"/>
    <s v="US"/>
    <s v="USD"/>
    <n v="1433289600"/>
    <d v="2015-06-03T00:00:00"/>
    <n v="1430768800"/>
    <x v="3753"/>
    <x v="0"/>
    <b v="0"/>
    <n v="30"/>
    <b v="1"/>
    <s v="theater/musical"/>
    <n v="103.34"/>
    <n v="172.23333333333332"/>
    <x v="1"/>
    <s v="musical"/>
  </r>
  <r>
    <x v="0"/>
    <s v="US"/>
    <s v="USD"/>
    <n v="1406350740"/>
    <d v="2014-07-26T04:59:00"/>
    <n v="1403125737"/>
    <x v="3754"/>
    <x v="3"/>
    <b v="0"/>
    <n v="27"/>
    <b v="1"/>
    <s v="theater/musical"/>
    <n v="120"/>
    <n v="111.11111111111111"/>
    <x v="1"/>
    <s v="musical"/>
  </r>
  <r>
    <x v="0"/>
    <s v="GB"/>
    <s v="GBP"/>
    <n v="1460753307"/>
    <d v="2016-04-15T20:48:27"/>
    <n v="1458161307"/>
    <x v="3755"/>
    <x v="2"/>
    <b v="0"/>
    <n v="28"/>
    <b v="1"/>
    <s v="theater/musical"/>
    <n v="129.63636363636363"/>
    <n v="25.464285714285715"/>
    <x v="1"/>
    <s v="musical"/>
  </r>
  <r>
    <x v="0"/>
    <s v="US"/>
    <s v="USD"/>
    <n v="1402515198"/>
    <d v="2014-06-11T19:33:18"/>
    <n v="1399923198"/>
    <x v="3756"/>
    <x v="3"/>
    <b v="0"/>
    <n v="17"/>
    <b v="1"/>
    <s v="theater/musical"/>
    <n v="101.11111111111111"/>
    <n v="267.64705882352939"/>
    <x v="1"/>
    <s v="musical"/>
  </r>
  <r>
    <x v="0"/>
    <s v="US"/>
    <s v="USD"/>
    <n v="1417465515"/>
    <d v="2014-12-01T20:25:15"/>
    <n v="1415737515"/>
    <x v="3757"/>
    <x v="3"/>
    <b v="0"/>
    <n v="50"/>
    <b v="1"/>
    <s v="theater/musical"/>
    <n v="108.51428571428572"/>
    <n v="75.959999999999994"/>
    <x v="1"/>
    <s v="musical"/>
  </r>
  <r>
    <x v="0"/>
    <s v="US"/>
    <s v="USD"/>
    <n v="1400475600"/>
    <d v="2014-05-19T05:00:00"/>
    <n v="1397819938"/>
    <x v="3758"/>
    <x v="3"/>
    <b v="0"/>
    <n v="26"/>
    <b v="1"/>
    <s v="theater/musical"/>
    <n v="102.33333333333334"/>
    <n v="59.03846153846154"/>
    <x v="1"/>
    <s v="musical"/>
  </r>
  <r>
    <x v="0"/>
    <s v="US"/>
    <s v="USD"/>
    <n v="1440556553"/>
    <d v="2015-08-26T02:35:53"/>
    <n v="1435372553"/>
    <x v="3759"/>
    <x v="0"/>
    <b v="0"/>
    <n v="88"/>
    <b v="1"/>
    <s v="theater/musical"/>
    <n v="110.24425000000002"/>
    <n v="50.111022727272733"/>
    <x v="1"/>
    <s v="musical"/>
  </r>
  <r>
    <x v="0"/>
    <s v="US"/>
    <s v="USD"/>
    <n v="1399293386"/>
    <d v="2014-05-05T12:36:26"/>
    <n v="1397133386"/>
    <x v="3760"/>
    <x v="3"/>
    <b v="0"/>
    <n v="91"/>
    <b v="1"/>
    <s v="theater/musical"/>
    <n v="101.0154"/>
    <n v="55.502967032967035"/>
    <x v="1"/>
    <s v="musical"/>
  </r>
  <r>
    <x v="0"/>
    <s v="GB"/>
    <s v="GBP"/>
    <n v="1439247600"/>
    <d v="2015-08-10T23:00:00"/>
    <n v="1434625937"/>
    <x v="3761"/>
    <x v="0"/>
    <b v="0"/>
    <n v="3"/>
    <b v="1"/>
    <s v="theater/musical"/>
    <n v="100"/>
    <n v="166.66666666666666"/>
    <x v="1"/>
    <s v="musical"/>
  </r>
  <r>
    <x v="0"/>
    <s v="GB"/>
    <s v="GBP"/>
    <n v="1438543889"/>
    <d v="2015-08-02T19:31:29"/>
    <n v="1436383889"/>
    <x v="3762"/>
    <x v="0"/>
    <b v="0"/>
    <n v="28"/>
    <b v="1"/>
    <s v="theater/musical"/>
    <n v="106.24"/>
    <n v="47.428571428571431"/>
    <x v="1"/>
    <s v="musical"/>
  </r>
  <r>
    <x v="0"/>
    <s v="US"/>
    <s v="USD"/>
    <n v="1427907626"/>
    <d v="2015-04-01T17:00:26"/>
    <n v="1425319226"/>
    <x v="3763"/>
    <x v="0"/>
    <b v="0"/>
    <n v="77"/>
    <b v="1"/>
    <s v="theater/musical"/>
    <n v="100"/>
    <n v="64.935064935064929"/>
    <x v="1"/>
    <s v="musical"/>
  </r>
  <r>
    <x v="0"/>
    <s v="US"/>
    <s v="USD"/>
    <n v="1464482160"/>
    <d v="2016-05-29T00:36:00"/>
    <n v="1462824832"/>
    <x v="3764"/>
    <x v="2"/>
    <b v="0"/>
    <n v="27"/>
    <b v="1"/>
    <s v="theater/musical"/>
    <n v="100"/>
    <n v="55.555555555555557"/>
    <x v="1"/>
    <s v="musical"/>
  </r>
  <r>
    <x v="0"/>
    <s v="US"/>
    <s v="USD"/>
    <n v="1406745482"/>
    <d v="2014-07-30T18:38:02"/>
    <n v="1404153482"/>
    <x v="3765"/>
    <x v="3"/>
    <b v="0"/>
    <n v="107"/>
    <b v="1"/>
    <s v="theater/musical"/>
    <n v="113.45714285714286"/>
    <n v="74.224299065420567"/>
    <x v="1"/>
    <s v="musical"/>
  </r>
  <r>
    <x v="0"/>
    <s v="US"/>
    <s v="USD"/>
    <n v="1404360045"/>
    <d v="2014-07-03T04:00:45"/>
    <n v="1401336045"/>
    <x v="3766"/>
    <x v="3"/>
    <b v="0"/>
    <n v="96"/>
    <b v="1"/>
    <s v="theater/musical"/>
    <n v="102.65010000000001"/>
    <n v="106.9271875"/>
    <x v="1"/>
    <s v="musical"/>
  </r>
  <r>
    <x v="0"/>
    <s v="US"/>
    <s v="USD"/>
    <n v="1425185940"/>
    <d v="2015-03-01T04:59:00"/>
    <n v="1423960097"/>
    <x v="3767"/>
    <x v="0"/>
    <b v="0"/>
    <n v="56"/>
    <b v="1"/>
    <s v="theater/musical"/>
    <n v="116.75"/>
    <n v="41.696428571428569"/>
    <x v="1"/>
    <s v="musical"/>
  </r>
  <r>
    <x v="0"/>
    <s v="US"/>
    <s v="USD"/>
    <n v="1402594090"/>
    <d v="2014-06-12T17:28:10"/>
    <n v="1400002090"/>
    <x v="3768"/>
    <x v="3"/>
    <b v="0"/>
    <n v="58"/>
    <b v="1"/>
    <s v="theater/musical"/>
    <n v="107.65274999999998"/>
    <n v="74.243275862068955"/>
    <x v="1"/>
    <s v="musical"/>
  </r>
  <r>
    <x v="0"/>
    <s v="US"/>
    <s v="USD"/>
    <n v="1460730079"/>
    <d v="2016-04-15T14:21:19"/>
    <n v="1458138079"/>
    <x v="3769"/>
    <x v="2"/>
    <b v="0"/>
    <n v="15"/>
    <b v="1"/>
    <s v="theater/musical"/>
    <n v="100"/>
    <n v="73.333333333333329"/>
    <x v="1"/>
    <s v="musical"/>
  </r>
  <r>
    <x v="0"/>
    <s v="GB"/>
    <s v="GBP"/>
    <n v="1434234010"/>
    <d v="2015-06-13T22:20:10"/>
    <n v="1431642010"/>
    <x v="3770"/>
    <x v="0"/>
    <b v="0"/>
    <n v="20"/>
    <b v="1"/>
    <s v="theater/musical"/>
    <n v="100"/>
    <n v="100"/>
    <x v="1"/>
    <s v="musical"/>
  </r>
  <r>
    <x v="0"/>
    <s v="US"/>
    <s v="USD"/>
    <n v="1463529600"/>
    <d v="2016-05-18T00:00:00"/>
    <n v="1462307652"/>
    <x v="3771"/>
    <x v="2"/>
    <b v="0"/>
    <n v="38"/>
    <b v="1"/>
    <s v="theater/musical"/>
    <n v="146"/>
    <n v="38.421052631578945"/>
    <x v="1"/>
    <s v="musical"/>
  </r>
  <r>
    <x v="0"/>
    <s v="US"/>
    <s v="USD"/>
    <n v="1480399200"/>
    <d v="2016-11-29T06:00:00"/>
    <n v="1478616506"/>
    <x v="3772"/>
    <x v="2"/>
    <b v="0"/>
    <n v="33"/>
    <b v="1"/>
    <s v="theater/musical"/>
    <n v="110.2"/>
    <n v="166.96969696969697"/>
    <x v="1"/>
    <s v="musical"/>
  </r>
  <r>
    <x v="0"/>
    <s v="US"/>
    <s v="USD"/>
    <n v="1479175680"/>
    <d v="2016-11-15T02:08:00"/>
    <n v="1476317247"/>
    <x v="3773"/>
    <x v="2"/>
    <b v="0"/>
    <n v="57"/>
    <b v="1"/>
    <s v="theater/musical"/>
    <n v="108.2"/>
    <n v="94.912280701754383"/>
    <x v="1"/>
    <s v="musical"/>
  </r>
  <r>
    <x v="0"/>
    <s v="CA"/>
    <s v="CAD"/>
    <n v="1428606055"/>
    <d v="2015-04-09T19:00:55"/>
    <n v="1427223655"/>
    <x v="3774"/>
    <x v="0"/>
    <b v="0"/>
    <n v="25"/>
    <b v="1"/>
    <s v="theater/musical"/>
    <n v="100"/>
    <n v="100"/>
    <x v="1"/>
    <s v="musical"/>
  </r>
  <r>
    <x v="0"/>
    <s v="US"/>
    <s v="USD"/>
    <n v="1428552000"/>
    <d v="2015-04-09T04:00:00"/>
    <n v="1426199843"/>
    <x v="3775"/>
    <x v="0"/>
    <b v="0"/>
    <n v="14"/>
    <b v="1"/>
    <s v="theater/musical"/>
    <n v="100.25"/>
    <n v="143.21428571428572"/>
    <x v="1"/>
    <s v="musical"/>
  </r>
  <r>
    <x v="0"/>
    <s v="US"/>
    <s v="USD"/>
    <n v="1406854800"/>
    <d v="2014-08-01T01:00:00"/>
    <n v="1403599778"/>
    <x v="3776"/>
    <x v="3"/>
    <b v="0"/>
    <n v="94"/>
    <b v="1"/>
    <s v="theater/musical"/>
    <n v="106.71250000000001"/>
    <n v="90.819148936170208"/>
    <x v="1"/>
    <s v="musical"/>
  </r>
  <r>
    <x v="0"/>
    <s v="US"/>
    <s v="USD"/>
    <n v="1411790400"/>
    <d v="2014-09-27T04:00:00"/>
    <n v="1409884821"/>
    <x v="3777"/>
    <x v="3"/>
    <b v="0"/>
    <n v="59"/>
    <b v="1"/>
    <s v="theater/musical"/>
    <n v="143.19999999999999"/>
    <n v="48.542372881355931"/>
    <x v="1"/>
    <s v="musical"/>
  </r>
  <r>
    <x v="0"/>
    <s v="US"/>
    <s v="USD"/>
    <n v="1423942780"/>
    <d v="2015-02-14T19:39:40"/>
    <n v="1418758780"/>
    <x v="3778"/>
    <x v="3"/>
    <b v="0"/>
    <n v="36"/>
    <b v="1"/>
    <s v="theater/musical"/>
    <n v="105.04166666666667"/>
    <n v="70.027777777777771"/>
    <x v="1"/>
    <s v="musical"/>
  </r>
  <r>
    <x v="0"/>
    <s v="US"/>
    <s v="USD"/>
    <n v="1459010340"/>
    <d v="2016-03-26T16:39:00"/>
    <n v="1456421940"/>
    <x v="3779"/>
    <x v="2"/>
    <b v="0"/>
    <n v="115"/>
    <b v="1"/>
    <s v="theater/musical"/>
    <n v="103.98"/>
    <n v="135.62608695652173"/>
    <x v="1"/>
    <s v="musical"/>
  </r>
  <r>
    <x v="0"/>
    <s v="US"/>
    <s v="USD"/>
    <n v="1436817960"/>
    <d v="2015-07-13T20:06:00"/>
    <n v="1433999785"/>
    <x v="3780"/>
    <x v="0"/>
    <b v="0"/>
    <n v="30"/>
    <b v="1"/>
    <s v="theater/musical"/>
    <n v="120"/>
    <n v="100"/>
    <x v="1"/>
    <s v="musical"/>
  </r>
  <r>
    <x v="0"/>
    <s v="US"/>
    <s v="USD"/>
    <n v="1410210685"/>
    <d v="2014-09-08T21:11:25"/>
    <n v="1408050685"/>
    <x v="3781"/>
    <x v="3"/>
    <b v="0"/>
    <n v="52"/>
    <b v="1"/>
    <s v="theater/musical"/>
    <n v="109.66666666666667"/>
    <n v="94.90384615384616"/>
    <x v="1"/>
    <s v="musical"/>
  </r>
  <r>
    <x v="0"/>
    <s v="GB"/>
    <s v="GBP"/>
    <n v="1469401200"/>
    <d v="2016-07-24T23:00:00"/>
    <n v="1466887297"/>
    <x v="3782"/>
    <x v="2"/>
    <b v="0"/>
    <n v="27"/>
    <b v="1"/>
    <s v="theater/musical"/>
    <n v="101.75"/>
    <n v="75.370370370370367"/>
    <x v="1"/>
    <s v="musical"/>
  </r>
  <r>
    <x v="0"/>
    <s v="US"/>
    <s v="USD"/>
    <n v="1458057600"/>
    <d v="2016-03-15T16:00:00"/>
    <n v="1455938520"/>
    <x v="3783"/>
    <x v="2"/>
    <b v="0"/>
    <n v="24"/>
    <b v="1"/>
    <s v="theater/musical"/>
    <n v="128.91666666666666"/>
    <n v="64.458333333333329"/>
    <x v="1"/>
    <s v="musical"/>
  </r>
  <r>
    <x v="0"/>
    <s v="CA"/>
    <s v="CAD"/>
    <n v="1468193532"/>
    <d v="2016-07-10T23:32:12"/>
    <n v="1465601532"/>
    <x v="3784"/>
    <x v="2"/>
    <b v="0"/>
    <n v="10"/>
    <b v="1"/>
    <s v="theater/musical"/>
    <n v="114.99999999999999"/>
    <n v="115"/>
    <x v="1"/>
    <s v="musical"/>
  </r>
  <r>
    <x v="0"/>
    <s v="GB"/>
    <s v="GBP"/>
    <n v="1470132180"/>
    <d v="2016-08-02T10:03:00"/>
    <n v="1467040769"/>
    <x v="3785"/>
    <x v="2"/>
    <b v="0"/>
    <n v="30"/>
    <b v="1"/>
    <s v="theater/musical"/>
    <n v="150.75"/>
    <n v="100.5"/>
    <x v="1"/>
    <s v="musical"/>
  </r>
  <r>
    <x v="0"/>
    <s v="US"/>
    <s v="USD"/>
    <n v="1464310475"/>
    <d v="2016-05-27T00:54:35"/>
    <n v="1461718475"/>
    <x v="3786"/>
    <x v="2"/>
    <b v="0"/>
    <n v="71"/>
    <b v="1"/>
    <s v="theater/musical"/>
    <n v="110.96666666666665"/>
    <n v="93.774647887323937"/>
    <x v="1"/>
    <s v="musical"/>
  </r>
  <r>
    <x v="0"/>
    <s v="US"/>
    <s v="USD"/>
    <n v="1436587140"/>
    <d v="2015-07-11T03:59:00"/>
    <n v="1434113406"/>
    <x v="3787"/>
    <x v="0"/>
    <b v="0"/>
    <n v="10"/>
    <b v="1"/>
    <s v="theater/musical"/>
    <n v="100.28571428571429"/>
    <n v="35.1"/>
    <x v="1"/>
    <s v="musical"/>
  </r>
  <r>
    <x v="2"/>
    <s v="US"/>
    <s v="USD"/>
    <n v="1450887480"/>
    <d v="2015-12-23T16:18:00"/>
    <n v="1448469719"/>
    <x v="3788"/>
    <x v="0"/>
    <b v="0"/>
    <n v="1"/>
    <b v="0"/>
    <s v="theater/musical"/>
    <n v="0.66666666666666674"/>
    <n v="500"/>
    <x v="1"/>
    <s v="musical"/>
  </r>
  <r>
    <x v="2"/>
    <s v="GB"/>
    <s v="GBP"/>
    <n v="1434395418"/>
    <d v="2015-06-15T19:10:18"/>
    <n v="1431630618"/>
    <x v="3789"/>
    <x v="0"/>
    <b v="0"/>
    <n v="4"/>
    <b v="0"/>
    <s v="theater/musical"/>
    <n v="3.267605633802817"/>
    <n v="29"/>
    <x v="1"/>
    <s v="musical"/>
  </r>
  <r>
    <x v="2"/>
    <s v="US"/>
    <s v="USD"/>
    <n v="1479834023"/>
    <d v="2016-11-22T17:00:23"/>
    <n v="1477238423"/>
    <x v="3790"/>
    <x v="2"/>
    <b v="0"/>
    <n v="0"/>
    <b v="0"/>
    <s v="theater/musical"/>
    <n v="0"/>
    <e v="#DIV/0!"/>
    <x v="1"/>
    <s v="musical"/>
  </r>
  <r>
    <x v="2"/>
    <s v="US"/>
    <s v="USD"/>
    <n v="1404664592"/>
    <d v="2014-07-06T16:36:32"/>
    <n v="1399480592"/>
    <x v="3791"/>
    <x v="3"/>
    <b v="0"/>
    <n v="0"/>
    <b v="0"/>
    <s v="theater/musical"/>
    <n v="0"/>
    <e v="#DIV/0!"/>
    <x v="1"/>
    <s v="musical"/>
  </r>
  <r>
    <x v="2"/>
    <s v="US"/>
    <s v="USD"/>
    <n v="1436957022"/>
    <d v="2015-07-15T10:43:42"/>
    <n v="1434365022"/>
    <x v="3792"/>
    <x v="0"/>
    <b v="0"/>
    <n v="2"/>
    <b v="0"/>
    <s v="theater/musical"/>
    <n v="0.27999999999999997"/>
    <n v="17.5"/>
    <x v="1"/>
    <s v="musical"/>
  </r>
  <r>
    <x v="2"/>
    <s v="US"/>
    <s v="USD"/>
    <n v="1418769129"/>
    <d v="2014-12-16T22:32:09"/>
    <n v="1416954729"/>
    <x v="3793"/>
    <x v="3"/>
    <b v="0"/>
    <n v="24"/>
    <b v="0"/>
    <s v="theater/musical"/>
    <n v="59.657142857142851"/>
    <n v="174"/>
    <x v="1"/>
    <s v="musical"/>
  </r>
  <r>
    <x v="2"/>
    <s v="GB"/>
    <s v="GBP"/>
    <n v="1433685354"/>
    <d v="2015-06-07T13:55:54"/>
    <n v="1431093354"/>
    <x v="3794"/>
    <x v="0"/>
    <b v="0"/>
    <n v="1"/>
    <b v="0"/>
    <s v="theater/musical"/>
    <n v="1"/>
    <n v="50"/>
    <x v="1"/>
    <s v="musical"/>
  </r>
  <r>
    <x v="2"/>
    <s v="GB"/>
    <s v="GBP"/>
    <n v="1440801000"/>
    <d v="2015-08-28T22:30:00"/>
    <n v="1437042490"/>
    <x v="3795"/>
    <x v="0"/>
    <b v="0"/>
    <n v="2"/>
    <b v="0"/>
    <s v="theater/musical"/>
    <n v="1.6666666666666667"/>
    <n v="5"/>
    <x v="1"/>
    <s v="musical"/>
  </r>
  <r>
    <x v="2"/>
    <s v="US"/>
    <s v="USD"/>
    <n v="1484354556"/>
    <d v="2017-01-14T00:42:36"/>
    <n v="1479170556"/>
    <x v="3796"/>
    <x v="2"/>
    <b v="0"/>
    <n v="1"/>
    <b v="0"/>
    <s v="theater/musical"/>
    <n v="4.4444444444444444E-3"/>
    <n v="1"/>
    <x v="1"/>
    <s v="musical"/>
  </r>
  <r>
    <x v="2"/>
    <s v="US"/>
    <s v="USD"/>
    <n v="1429564165"/>
    <d v="2015-04-20T21:09:25"/>
    <n v="1426972165"/>
    <x v="3797"/>
    <x v="0"/>
    <b v="0"/>
    <n v="37"/>
    <b v="0"/>
    <s v="theater/musical"/>
    <n v="89.666666666666657"/>
    <n v="145.40540540540542"/>
    <x v="1"/>
    <s v="musical"/>
  </r>
  <r>
    <x v="2"/>
    <s v="US"/>
    <s v="USD"/>
    <n v="1407691248"/>
    <d v="2014-08-10T17:20:48"/>
    <n v="1405099248"/>
    <x v="3798"/>
    <x v="3"/>
    <b v="0"/>
    <n v="5"/>
    <b v="0"/>
    <s v="theater/musical"/>
    <n v="1.4642857142857144"/>
    <n v="205"/>
    <x v="1"/>
    <s v="musical"/>
  </r>
  <r>
    <x v="2"/>
    <s v="US"/>
    <s v="USD"/>
    <n v="1457734843"/>
    <d v="2016-03-11T22:20:43"/>
    <n v="1455142843"/>
    <x v="3799"/>
    <x v="2"/>
    <b v="0"/>
    <n v="4"/>
    <b v="0"/>
    <s v="theater/musical"/>
    <n v="4.0199999999999996"/>
    <n v="100.5"/>
    <x v="1"/>
    <s v="musical"/>
  </r>
  <r>
    <x v="2"/>
    <s v="US"/>
    <s v="USD"/>
    <n v="1420952340"/>
    <d v="2015-01-11T04:59:00"/>
    <n v="1418146883"/>
    <x v="3800"/>
    <x v="3"/>
    <b v="0"/>
    <n v="16"/>
    <b v="0"/>
    <s v="theater/musical"/>
    <n v="4.004545454545454"/>
    <n v="55.0625"/>
    <x v="1"/>
    <s v="musical"/>
  </r>
  <r>
    <x v="2"/>
    <s v="US"/>
    <s v="USD"/>
    <n v="1420215216"/>
    <d v="2015-01-02T16:13:36"/>
    <n v="1417536816"/>
    <x v="3801"/>
    <x v="3"/>
    <b v="0"/>
    <n v="9"/>
    <b v="0"/>
    <s v="theater/musical"/>
    <n v="8.52"/>
    <n v="47.333333333333336"/>
    <x v="1"/>
    <s v="musical"/>
  </r>
  <r>
    <x v="2"/>
    <s v="US"/>
    <s v="USD"/>
    <n v="1445482906"/>
    <d v="2015-10-22T03:01:46"/>
    <n v="1442890906"/>
    <x v="3802"/>
    <x v="0"/>
    <b v="0"/>
    <n v="0"/>
    <b v="0"/>
    <s v="theater/musical"/>
    <n v="0"/>
    <e v="#DIV/0!"/>
    <x v="1"/>
    <s v="musical"/>
  </r>
  <r>
    <x v="2"/>
    <s v="US"/>
    <s v="USD"/>
    <n v="1457133568"/>
    <d v="2016-03-04T23:19:28"/>
    <n v="1454541568"/>
    <x v="3803"/>
    <x v="2"/>
    <b v="0"/>
    <n v="40"/>
    <b v="0"/>
    <s v="theater/musical"/>
    <n v="19.650000000000002"/>
    <n v="58.95"/>
    <x v="1"/>
    <s v="musical"/>
  </r>
  <r>
    <x v="2"/>
    <s v="US"/>
    <s v="USD"/>
    <n v="1469948400"/>
    <d v="2016-07-31T07:00:00"/>
    <n v="1465172024"/>
    <x v="3804"/>
    <x v="2"/>
    <b v="0"/>
    <n v="0"/>
    <b v="0"/>
    <s v="theater/musical"/>
    <n v="0"/>
    <e v="#DIV/0!"/>
    <x v="1"/>
    <s v="musical"/>
  </r>
  <r>
    <x v="2"/>
    <s v="US"/>
    <s v="USD"/>
    <n v="1411852640"/>
    <d v="2014-09-27T21:17:20"/>
    <n v="1406668640"/>
    <x v="3805"/>
    <x v="3"/>
    <b v="0"/>
    <n v="2"/>
    <b v="0"/>
    <s v="theater/musical"/>
    <n v="2E-3"/>
    <n v="1.5"/>
    <x v="1"/>
    <s v="musical"/>
  </r>
  <r>
    <x v="2"/>
    <s v="AU"/>
    <s v="AUD"/>
    <n v="1404022381"/>
    <d v="2014-06-29T06:13:01"/>
    <n v="1402294381"/>
    <x v="3806"/>
    <x v="3"/>
    <b v="0"/>
    <n v="1"/>
    <b v="0"/>
    <s v="theater/musical"/>
    <n v="6.6666666666666666E-2"/>
    <n v="5"/>
    <x v="1"/>
    <s v="musical"/>
  </r>
  <r>
    <x v="2"/>
    <s v="US"/>
    <s v="USD"/>
    <n v="1428097739"/>
    <d v="2015-04-03T21:48:59"/>
    <n v="1427492939"/>
    <x v="3807"/>
    <x v="0"/>
    <b v="0"/>
    <n v="9"/>
    <b v="0"/>
    <s v="theater/musical"/>
    <n v="30.333333333333336"/>
    <n v="50.555555555555557"/>
    <x v="1"/>
    <s v="musical"/>
  </r>
  <r>
    <x v="0"/>
    <s v="GB"/>
    <s v="GBP"/>
    <n v="1429955619"/>
    <d v="2015-04-25T09:53:39"/>
    <n v="1424775219"/>
    <x v="3808"/>
    <x v="0"/>
    <b v="0"/>
    <n v="24"/>
    <b v="1"/>
    <s v="theater/plays"/>
    <n v="100"/>
    <n v="41.666666666666664"/>
    <x v="1"/>
    <s v="plays"/>
  </r>
  <r>
    <x v="0"/>
    <s v="GB"/>
    <s v="GBP"/>
    <n v="1406761200"/>
    <d v="2014-07-30T23:00:00"/>
    <n v="1402403907"/>
    <x v="3809"/>
    <x v="3"/>
    <b v="0"/>
    <n v="38"/>
    <b v="1"/>
    <s v="theater/plays"/>
    <n v="101.25"/>
    <n v="53.289473684210527"/>
    <x v="1"/>
    <s v="plays"/>
  </r>
  <r>
    <x v="0"/>
    <s v="US"/>
    <s v="USD"/>
    <n v="1426965758"/>
    <d v="2015-03-21T19:22:38"/>
    <n v="1424377358"/>
    <x v="3810"/>
    <x v="0"/>
    <b v="0"/>
    <n v="26"/>
    <b v="1"/>
    <s v="theater/plays"/>
    <n v="121.73333333333333"/>
    <n v="70.230769230769226"/>
    <x v="1"/>
    <s v="plays"/>
  </r>
  <r>
    <x v="0"/>
    <s v="GB"/>
    <s v="GBP"/>
    <n v="1464692400"/>
    <d v="2016-05-31T11:00:00"/>
    <n v="1461769373"/>
    <x v="3811"/>
    <x v="2"/>
    <b v="0"/>
    <n v="19"/>
    <b v="1"/>
    <s v="theater/plays"/>
    <n v="330"/>
    <n v="43.421052631578945"/>
    <x v="1"/>
    <s v="plays"/>
  </r>
  <r>
    <x v="0"/>
    <s v="CA"/>
    <s v="CAD"/>
    <n v="1433131140"/>
    <d v="2015-06-01T03:59:00"/>
    <n v="1429120908"/>
    <x v="3812"/>
    <x v="0"/>
    <b v="0"/>
    <n v="11"/>
    <b v="1"/>
    <s v="theater/plays"/>
    <n v="109.55"/>
    <n v="199.18181818181819"/>
    <x v="1"/>
    <s v="plays"/>
  </r>
  <r>
    <x v="0"/>
    <s v="US"/>
    <s v="USD"/>
    <n v="1465940580"/>
    <d v="2016-06-14T21:43:00"/>
    <n v="1462603021"/>
    <x v="3813"/>
    <x v="2"/>
    <b v="0"/>
    <n v="27"/>
    <b v="1"/>
    <s v="theater/plays"/>
    <n v="100.95190476190474"/>
    <n v="78.518148148148143"/>
    <x v="1"/>
    <s v="plays"/>
  </r>
  <r>
    <x v="0"/>
    <s v="US"/>
    <s v="USD"/>
    <n v="1427860740"/>
    <d v="2015-04-01T03:59:00"/>
    <n v="1424727712"/>
    <x v="3814"/>
    <x v="0"/>
    <b v="0"/>
    <n v="34"/>
    <b v="1"/>
    <s v="theater/plays"/>
    <n v="140.13333333333333"/>
    <n v="61.823529411764703"/>
    <x v="1"/>
    <s v="plays"/>
  </r>
  <r>
    <x v="0"/>
    <s v="GB"/>
    <s v="GBP"/>
    <n v="1440111600"/>
    <d v="2015-08-20T23:00:00"/>
    <n v="1437545657"/>
    <x v="3815"/>
    <x v="0"/>
    <b v="0"/>
    <n v="20"/>
    <b v="1"/>
    <s v="theater/plays"/>
    <n v="100.001"/>
    <n v="50.000500000000002"/>
    <x v="1"/>
    <s v="plays"/>
  </r>
  <r>
    <x v="0"/>
    <s v="US"/>
    <s v="USD"/>
    <n v="1405614823"/>
    <d v="2014-07-17T16:33:43"/>
    <n v="1403022823"/>
    <x v="3816"/>
    <x v="3"/>
    <b v="0"/>
    <n v="37"/>
    <b v="1"/>
    <s v="theater/plays"/>
    <n v="119.238"/>
    <n v="48.339729729729726"/>
    <x v="1"/>
    <s v="plays"/>
  </r>
  <r>
    <x v="0"/>
    <s v="US"/>
    <s v="USD"/>
    <n v="1445659140"/>
    <d v="2015-10-24T03:59:00"/>
    <n v="1444236216"/>
    <x v="3817"/>
    <x v="0"/>
    <b v="0"/>
    <n v="20"/>
    <b v="1"/>
    <s v="theater/plays"/>
    <n v="107.25"/>
    <n v="107.25"/>
    <x v="1"/>
    <s v="plays"/>
  </r>
  <r>
    <x v="0"/>
    <s v="US"/>
    <s v="USD"/>
    <n v="1426187582"/>
    <d v="2015-03-12T19:13:02"/>
    <n v="1423599182"/>
    <x v="3818"/>
    <x v="0"/>
    <b v="0"/>
    <n v="10"/>
    <b v="1"/>
    <s v="theater/plays"/>
    <n v="227.99999999999997"/>
    <n v="57"/>
    <x v="1"/>
    <s v="plays"/>
  </r>
  <r>
    <x v="0"/>
    <s v="US"/>
    <s v="USD"/>
    <n v="1437166920"/>
    <d v="2015-07-17T21:02:00"/>
    <n v="1435554104"/>
    <x v="3819"/>
    <x v="0"/>
    <b v="0"/>
    <n v="26"/>
    <b v="1"/>
    <s v="theater/plays"/>
    <n v="106.4"/>
    <n v="40.92307692307692"/>
    <x v="1"/>
    <s v="plays"/>
  </r>
  <r>
    <x v="0"/>
    <s v="GB"/>
    <s v="GBP"/>
    <n v="1436110717"/>
    <d v="2015-07-05T15:38:37"/>
    <n v="1433518717"/>
    <x v="3820"/>
    <x v="0"/>
    <b v="0"/>
    <n v="20"/>
    <b v="1"/>
    <s v="theater/plays"/>
    <n v="143.33333333333334"/>
    <n v="21.5"/>
    <x v="1"/>
    <s v="plays"/>
  </r>
  <r>
    <x v="0"/>
    <s v="US"/>
    <s v="USD"/>
    <n v="1451881207"/>
    <d v="2016-01-04T04:20:07"/>
    <n v="1449116407"/>
    <x v="3821"/>
    <x v="0"/>
    <b v="0"/>
    <n v="46"/>
    <b v="1"/>
    <s v="theater/plays"/>
    <n v="104.54285714285714"/>
    <n v="79.543478260869563"/>
    <x v="1"/>
    <s v="plays"/>
  </r>
  <r>
    <x v="0"/>
    <s v="DE"/>
    <s v="EUR"/>
    <n v="1453244340"/>
    <d v="2016-01-19T22:59:00"/>
    <n v="1448136417"/>
    <x v="3822"/>
    <x v="0"/>
    <b v="0"/>
    <n v="76"/>
    <b v="1"/>
    <s v="theater/plays"/>
    <n v="110.02000000000001"/>
    <n v="72.381578947368425"/>
    <x v="1"/>
    <s v="plays"/>
  </r>
  <r>
    <x v="0"/>
    <s v="US"/>
    <s v="USD"/>
    <n v="1437364740"/>
    <d v="2015-07-20T03:59:00"/>
    <n v="1434405044"/>
    <x v="3823"/>
    <x v="0"/>
    <b v="0"/>
    <n v="41"/>
    <b v="1"/>
    <s v="theater/plays"/>
    <n v="106"/>
    <n v="64.634146341463421"/>
    <x v="1"/>
    <s v="plays"/>
  </r>
  <r>
    <x v="0"/>
    <s v="GB"/>
    <s v="GBP"/>
    <n v="1470058860"/>
    <d v="2016-08-01T13:41:00"/>
    <n v="1469026903"/>
    <x v="3824"/>
    <x v="2"/>
    <b v="0"/>
    <n v="7"/>
    <b v="1"/>
    <s v="theater/plays"/>
    <n v="108"/>
    <n v="38.571428571428569"/>
    <x v="1"/>
    <s v="plays"/>
  </r>
  <r>
    <x v="0"/>
    <s v="US"/>
    <s v="USD"/>
    <n v="1434505214"/>
    <d v="2015-06-17T01:40:14"/>
    <n v="1432690814"/>
    <x v="3825"/>
    <x v="0"/>
    <b v="0"/>
    <n v="49"/>
    <b v="1"/>
    <s v="theater/plays"/>
    <n v="105.42"/>
    <n v="107.57142857142857"/>
    <x v="1"/>
    <s v="plays"/>
  </r>
  <r>
    <x v="0"/>
    <s v="GB"/>
    <s v="GBP"/>
    <n v="1430993394"/>
    <d v="2015-05-07T10:09:54"/>
    <n v="1428401394"/>
    <x v="3826"/>
    <x v="0"/>
    <b v="0"/>
    <n v="26"/>
    <b v="1"/>
    <s v="theater/plays"/>
    <n v="119.16666666666667"/>
    <n v="27.5"/>
    <x v="1"/>
    <s v="plays"/>
  </r>
  <r>
    <x v="0"/>
    <s v="GB"/>
    <s v="GBP"/>
    <n v="1427414400"/>
    <d v="2015-03-27T00:00:00"/>
    <n v="1422656201"/>
    <x v="3827"/>
    <x v="0"/>
    <b v="0"/>
    <n v="65"/>
    <b v="1"/>
    <s v="theater/plays"/>
    <n v="152.66666666666666"/>
    <n v="70.461538461538467"/>
    <x v="1"/>
    <s v="plays"/>
  </r>
  <r>
    <x v="0"/>
    <s v="US"/>
    <s v="USD"/>
    <n v="1420033187"/>
    <d v="2014-12-31T13:39:47"/>
    <n v="1414845587"/>
    <x v="3828"/>
    <x v="3"/>
    <b v="0"/>
    <n v="28"/>
    <b v="1"/>
    <s v="theater/plays"/>
    <n v="100"/>
    <n v="178.57142857142858"/>
    <x v="1"/>
    <s v="plays"/>
  </r>
  <r>
    <x v="0"/>
    <s v="US"/>
    <s v="USD"/>
    <n v="1472676371"/>
    <d v="2016-08-31T20:46:11"/>
    <n v="1470948371"/>
    <x v="3829"/>
    <x v="2"/>
    <b v="0"/>
    <n v="8"/>
    <b v="1"/>
    <s v="theater/plays"/>
    <n v="100.2"/>
    <n v="62.625"/>
    <x v="1"/>
    <s v="plays"/>
  </r>
  <r>
    <x v="0"/>
    <s v="US"/>
    <s v="USD"/>
    <n v="1464371211"/>
    <d v="2016-05-27T17:46:51"/>
    <n v="1463161611"/>
    <x v="3830"/>
    <x v="2"/>
    <b v="0"/>
    <n v="3"/>
    <b v="1"/>
    <s v="theater/plays"/>
    <n v="225"/>
    <n v="75"/>
    <x v="1"/>
    <s v="plays"/>
  </r>
  <r>
    <x v="0"/>
    <s v="US"/>
    <s v="USD"/>
    <n v="1415222545"/>
    <d v="2014-11-05T21:22:25"/>
    <n v="1413404545"/>
    <x v="3831"/>
    <x v="3"/>
    <b v="0"/>
    <n v="9"/>
    <b v="1"/>
    <s v="theater/plays"/>
    <n v="106.02199999999999"/>
    <n v="58.901111111111113"/>
    <x v="1"/>
    <s v="plays"/>
  </r>
  <r>
    <x v="0"/>
    <s v="US"/>
    <s v="USD"/>
    <n v="1455936335"/>
    <d v="2016-02-20T02:45:35"/>
    <n v="1452048335"/>
    <x v="3832"/>
    <x v="2"/>
    <b v="0"/>
    <n v="9"/>
    <b v="1"/>
    <s v="theater/plays"/>
    <n v="104.66666666666666"/>
    <n v="139.55555555555554"/>
    <x v="1"/>
    <s v="plays"/>
  </r>
  <r>
    <x v="0"/>
    <s v="CA"/>
    <s v="CAD"/>
    <n v="1417460940"/>
    <d v="2014-12-01T19:09:00"/>
    <n v="1416516972"/>
    <x v="3833"/>
    <x v="3"/>
    <b v="0"/>
    <n v="20"/>
    <b v="1"/>
    <s v="theater/plays"/>
    <n v="116.66666666666667"/>
    <n v="70"/>
    <x v="1"/>
    <s v="plays"/>
  </r>
  <r>
    <x v="0"/>
    <s v="GB"/>
    <s v="GBP"/>
    <n v="1434624067"/>
    <d v="2015-06-18T10:41:07"/>
    <n v="1432032067"/>
    <x v="3834"/>
    <x v="0"/>
    <b v="0"/>
    <n v="57"/>
    <b v="1"/>
    <s v="theater/plays"/>
    <n v="109.03333333333333"/>
    <n v="57.385964912280699"/>
    <x v="1"/>
    <s v="plays"/>
  </r>
  <r>
    <x v="0"/>
    <s v="GB"/>
    <s v="GBP"/>
    <n v="1461278208"/>
    <d v="2016-04-21T22:36:48"/>
    <n v="1459463808"/>
    <x v="3835"/>
    <x v="2"/>
    <b v="0"/>
    <n v="8"/>
    <b v="1"/>
    <s v="theater/plays"/>
    <n v="160"/>
    <n v="40"/>
    <x v="1"/>
    <s v="plays"/>
  </r>
  <r>
    <x v="0"/>
    <s v="US"/>
    <s v="USD"/>
    <n v="1470197340"/>
    <d v="2016-08-03T04:09:00"/>
    <n v="1467497652"/>
    <x v="3836"/>
    <x v="2"/>
    <b v="0"/>
    <n v="14"/>
    <b v="1"/>
    <s v="theater/plays"/>
    <n v="112.5"/>
    <n v="64.285714285714292"/>
    <x v="1"/>
    <s v="plays"/>
  </r>
  <r>
    <x v="0"/>
    <s v="GB"/>
    <s v="GBP"/>
    <n v="1435947758"/>
    <d v="2015-07-03T18:22:38"/>
    <n v="1432837358"/>
    <x v="3837"/>
    <x v="0"/>
    <b v="0"/>
    <n v="17"/>
    <b v="1"/>
    <s v="theater/plays"/>
    <n v="102.1"/>
    <n v="120.11764705882354"/>
    <x v="1"/>
    <s v="plays"/>
  </r>
  <r>
    <x v="0"/>
    <s v="SE"/>
    <s v="SEK"/>
    <n v="1432314209"/>
    <d v="2015-05-22T17:03:29"/>
    <n v="1429722209"/>
    <x v="3838"/>
    <x v="0"/>
    <b v="0"/>
    <n v="100"/>
    <b v="1"/>
    <s v="theater/plays"/>
    <n v="100.824"/>
    <n v="1008.24"/>
    <x v="1"/>
    <s v="plays"/>
  </r>
  <r>
    <x v="0"/>
    <s v="US"/>
    <s v="USD"/>
    <n v="1438226724"/>
    <d v="2015-07-30T03:25:24"/>
    <n v="1433042724"/>
    <x v="3839"/>
    <x v="0"/>
    <b v="0"/>
    <n v="32"/>
    <b v="1"/>
    <s v="theater/plays"/>
    <n v="101.25"/>
    <n v="63.28125"/>
    <x v="1"/>
    <s v="plays"/>
  </r>
  <r>
    <x v="0"/>
    <s v="GB"/>
    <s v="GBP"/>
    <n v="1459180229"/>
    <d v="2016-03-28T15:50:29"/>
    <n v="1457023829"/>
    <x v="3840"/>
    <x v="2"/>
    <b v="0"/>
    <n v="3"/>
    <b v="1"/>
    <s v="theater/plays"/>
    <n v="6500"/>
    <n v="21.666666666666668"/>
    <x v="1"/>
    <s v="plays"/>
  </r>
  <r>
    <x v="2"/>
    <s v="US"/>
    <s v="USD"/>
    <n v="1405882287"/>
    <d v="2014-07-20T18:51:27"/>
    <n v="1400698287"/>
    <x v="3841"/>
    <x v="3"/>
    <b v="1"/>
    <n v="34"/>
    <b v="0"/>
    <s v="theater/plays"/>
    <n v="8.7200000000000006"/>
    <n v="25.647058823529413"/>
    <x v="1"/>
    <s v="plays"/>
  </r>
  <r>
    <x v="2"/>
    <s v="GB"/>
    <s v="GBP"/>
    <n v="1399809052"/>
    <d v="2014-05-11T11:50:52"/>
    <n v="1397217052"/>
    <x v="3842"/>
    <x v="3"/>
    <b v="1"/>
    <n v="23"/>
    <b v="0"/>
    <s v="theater/plays"/>
    <n v="21.94"/>
    <n v="47.695652173913047"/>
    <x v="1"/>
    <s v="plays"/>
  </r>
  <r>
    <x v="2"/>
    <s v="US"/>
    <s v="USD"/>
    <n v="1401587064"/>
    <d v="2014-06-01T01:44:24"/>
    <n v="1399427064"/>
    <x v="3843"/>
    <x v="3"/>
    <b v="1"/>
    <n v="19"/>
    <b v="0"/>
    <s v="theater/plays"/>
    <n v="21.3"/>
    <n v="56.05263157894737"/>
    <x v="1"/>
    <s v="plays"/>
  </r>
  <r>
    <x v="2"/>
    <s v="US"/>
    <s v="USD"/>
    <n v="1401778740"/>
    <d v="2014-06-03T06:59:00"/>
    <n v="1399474134"/>
    <x v="3844"/>
    <x v="3"/>
    <b v="1"/>
    <n v="50"/>
    <b v="0"/>
    <s v="theater/plays"/>
    <n v="41.489795918367342"/>
    <n v="81.319999999999993"/>
    <x v="1"/>
    <s v="plays"/>
  </r>
  <r>
    <x v="2"/>
    <s v="US"/>
    <s v="USD"/>
    <n v="1443711774"/>
    <d v="2015-10-01T15:02:54"/>
    <n v="1441119774"/>
    <x v="3845"/>
    <x v="0"/>
    <b v="1"/>
    <n v="12"/>
    <b v="0"/>
    <s v="theater/plays"/>
    <n v="2.105"/>
    <n v="70.166666666666671"/>
    <x v="1"/>
    <s v="plays"/>
  </r>
  <r>
    <x v="2"/>
    <s v="US"/>
    <s v="USD"/>
    <n v="1412405940"/>
    <d v="2014-10-04T06:59:00"/>
    <n v="1409721542"/>
    <x v="3846"/>
    <x v="3"/>
    <b v="1"/>
    <n v="8"/>
    <b v="0"/>
    <s v="theater/plays"/>
    <n v="2.7"/>
    <n v="23.625"/>
    <x v="1"/>
    <s v="plays"/>
  </r>
  <r>
    <x v="2"/>
    <s v="US"/>
    <s v="USD"/>
    <n v="1437283391"/>
    <d v="2015-07-19T05:23:11"/>
    <n v="1433395391"/>
    <x v="3847"/>
    <x v="0"/>
    <b v="1"/>
    <n v="9"/>
    <b v="0"/>
    <s v="theater/plays"/>
    <n v="16.161904761904761"/>
    <n v="188.55555555555554"/>
    <x v="1"/>
    <s v="plays"/>
  </r>
  <r>
    <x v="2"/>
    <s v="US"/>
    <s v="USD"/>
    <n v="1445196989"/>
    <d v="2015-10-18T19:36:29"/>
    <n v="1442604989"/>
    <x v="3848"/>
    <x v="0"/>
    <b v="1"/>
    <n v="43"/>
    <b v="0"/>
    <s v="theater/plays"/>
    <n v="16.376923076923077"/>
    <n v="49.511627906976742"/>
    <x v="1"/>
    <s v="plays"/>
  </r>
  <r>
    <x v="2"/>
    <s v="DE"/>
    <s v="EUR"/>
    <n v="1434047084"/>
    <d v="2015-06-11T18:24:44"/>
    <n v="1431455084"/>
    <x v="3849"/>
    <x v="0"/>
    <b v="1"/>
    <n v="28"/>
    <b v="0"/>
    <s v="theater/plays"/>
    <n v="7.043333333333333"/>
    <n v="75.464285714285708"/>
    <x v="1"/>
    <s v="plays"/>
  </r>
  <r>
    <x v="2"/>
    <s v="US"/>
    <s v="USD"/>
    <n v="1420081143"/>
    <d v="2015-01-01T02:59:03"/>
    <n v="1417489143"/>
    <x v="3850"/>
    <x v="3"/>
    <b v="1"/>
    <n v="4"/>
    <b v="0"/>
    <s v="theater/plays"/>
    <n v="3.8"/>
    <n v="9.5"/>
    <x v="1"/>
    <s v="plays"/>
  </r>
  <r>
    <x v="2"/>
    <s v="GB"/>
    <s v="GBP"/>
    <n v="1437129179"/>
    <d v="2015-07-17T10:32:59"/>
    <n v="1434537179"/>
    <x v="3851"/>
    <x v="0"/>
    <b v="1"/>
    <n v="24"/>
    <b v="0"/>
    <s v="theater/plays"/>
    <n v="34.08"/>
    <n v="35.5"/>
    <x v="1"/>
    <s v="plays"/>
  </r>
  <r>
    <x v="2"/>
    <s v="US"/>
    <s v="USD"/>
    <n v="1427427276"/>
    <d v="2015-03-27T03:34:36"/>
    <n v="1425270876"/>
    <x v="3852"/>
    <x v="0"/>
    <b v="0"/>
    <n v="2"/>
    <b v="0"/>
    <s v="theater/plays"/>
    <n v="0.2"/>
    <n v="10"/>
    <x v="1"/>
    <s v="plays"/>
  </r>
  <r>
    <x v="2"/>
    <s v="US"/>
    <s v="USD"/>
    <n v="1409602178"/>
    <d v="2014-09-01T20:09:38"/>
    <n v="1406578178"/>
    <x v="3853"/>
    <x v="3"/>
    <b v="0"/>
    <n v="2"/>
    <b v="0"/>
    <s v="theater/plays"/>
    <n v="2.5999999999999999E-2"/>
    <n v="13"/>
    <x v="1"/>
    <s v="plays"/>
  </r>
  <r>
    <x v="2"/>
    <s v="US"/>
    <s v="USD"/>
    <n v="1431206058"/>
    <d v="2015-05-09T21:14:18"/>
    <n v="1428614058"/>
    <x v="3854"/>
    <x v="0"/>
    <b v="0"/>
    <n v="20"/>
    <b v="0"/>
    <s v="theater/plays"/>
    <n v="16.254545454545454"/>
    <n v="89.4"/>
    <x v="1"/>
    <s v="plays"/>
  </r>
  <r>
    <x v="2"/>
    <s v="US"/>
    <s v="USD"/>
    <n v="1427408271"/>
    <d v="2015-03-26T22:17:51"/>
    <n v="1424819871"/>
    <x v="3855"/>
    <x v="0"/>
    <b v="0"/>
    <n v="1"/>
    <b v="0"/>
    <s v="theater/plays"/>
    <n v="2.5"/>
    <n v="25"/>
    <x v="1"/>
    <s v="plays"/>
  </r>
  <r>
    <x v="2"/>
    <s v="US"/>
    <s v="USD"/>
    <n v="1425833403"/>
    <d v="2015-03-08T16:50:03"/>
    <n v="1423245003"/>
    <x v="3856"/>
    <x v="0"/>
    <b v="0"/>
    <n v="1"/>
    <b v="0"/>
    <s v="theater/plays"/>
    <n v="0.02"/>
    <n v="1"/>
    <x v="1"/>
    <s v="plays"/>
  </r>
  <r>
    <x v="2"/>
    <s v="US"/>
    <s v="USD"/>
    <n v="1406913120"/>
    <d v="2014-08-01T17:12:00"/>
    <n v="1404927690"/>
    <x v="3857"/>
    <x v="3"/>
    <b v="0"/>
    <n v="4"/>
    <b v="0"/>
    <s v="theater/plays"/>
    <n v="5.2"/>
    <n v="65"/>
    <x v="1"/>
    <s v="plays"/>
  </r>
  <r>
    <x v="2"/>
    <s v="GB"/>
    <s v="GBP"/>
    <n v="1432328400"/>
    <d v="2015-05-22T21:00:00"/>
    <n v="1430734844"/>
    <x v="3858"/>
    <x v="0"/>
    <b v="0"/>
    <n v="1"/>
    <b v="0"/>
    <s v="theater/plays"/>
    <n v="2"/>
    <n v="10"/>
    <x v="1"/>
    <s v="plays"/>
  </r>
  <r>
    <x v="2"/>
    <s v="US"/>
    <s v="USD"/>
    <n v="1403730000"/>
    <d v="2014-06-25T21:00:00"/>
    <n v="1401485207"/>
    <x v="3859"/>
    <x v="3"/>
    <b v="0"/>
    <n v="1"/>
    <b v="0"/>
    <s v="theater/plays"/>
    <n v="0.04"/>
    <n v="1"/>
    <x v="1"/>
    <s v="plays"/>
  </r>
  <r>
    <x v="2"/>
    <s v="US"/>
    <s v="USD"/>
    <n v="1407858710"/>
    <d v="2014-08-12T15:51:50"/>
    <n v="1405266710"/>
    <x v="3860"/>
    <x v="3"/>
    <b v="0"/>
    <n v="13"/>
    <b v="0"/>
    <s v="theater/plays"/>
    <n v="17.666666666666668"/>
    <n v="81.538461538461533"/>
    <x v="1"/>
    <s v="plays"/>
  </r>
  <r>
    <x v="2"/>
    <s v="US"/>
    <s v="USD"/>
    <n v="1415828820"/>
    <d v="2014-11-12T21:47:00"/>
    <n v="1412258977"/>
    <x v="3861"/>
    <x v="3"/>
    <b v="0"/>
    <n v="1"/>
    <b v="0"/>
    <s v="theater/plays"/>
    <n v="5"/>
    <n v="100"/>
    <x v="1"/>
    <s v="plays"/>
  </r>
  <r>
    <x v="2"/>
    <s v="US"/>
    <s v="USD"/>
    <n v="1473699540"/>
    <d v="2016-09-12T16:59:00"/>
    <n v="1472451356"/>
    <x v="3862"/>
    <x v="2"/>
    <b v="0"/>
    <n v="1"/>
    <b v="0"/>
    <s v="theater/plays"/>
    <n v="1.3333333333333334E-2"/>
    <n v="1"/>
    <x v="1"/>
    <s v="plays"/>
  </r>
  <r>
    <x v="2"/>
    <s v="US"/>
    <s v="USD"/>
    <n v="1446739905"/>
    <d v="2015-11-05T16:11:45"/>
    <n v="1441552305"/>
    <x v="3863"/>
    <x v="0"/>
    <b v="0"/>
    <n v="0"/>
    <b v="0"/>
    <s v="theater/plays"/>
    <n v="0"/>
    <e v="#DIV/0!"/>
    <x v="1"/>
    <s v="plays"/>
  </r>
  <r>
    <x v="2"/>
    <s v="US"/>
    <s v="USD"/>
    <n v="1447799054"/>
    <d v="2015-11-17T22:24:14"/>
    <n v="1445203454"/>
    <x v="3864"/>
    <x v="0"/>
    <b v="0"/>
    <n v="3"/>
    <b v="0"/>
    <s v="theater/plays"/>
    <n v="1.2"/>
    <n v="20"/>
    <x v="1"/>
    <s v="plays"/>
  </r>
  <r>
    <x v="2"/>
    <s v="CA"/>
    <s v="CAD"/>
    <n v="1409376600"/>
    <d v="2014-08-30T05:30:00"/>
    <n v="1405957098"/>
    <x v="3865"/>
    <x v="3"/>
    <b v="0"/>
    <n v="14"/>
    <b v="0"/>
    <s v="theater/plays"/>
    <n v="26.937422295897225"/>
    <n v="46.428571428571431"/>
    <x v="1"/>
    <s v="plays"/>
  </r>
  <r>
    <x v="2"/>
    <s v="US"/>
    <s v="USD"/>
    <n v="1458703740"/>
    <d v="2016-03-23T03:29:00"/>
    <n v="1454453021"/>
    <x v="3866"/>
    <x v="2"/>
    <b v="0"/>
    <n v="2"/>
    <b v="0"/>
    <s v="theater/plays"/>
    <n v="0.54999999999999993"/>
    <n v="5.5"/>
    <x v="1"/>
    <s v="plays"/>
  </r>
  <r>
    <x v="2"/>
    <s v="US"/>
    <s v="USD"/>
    <n v="1466278339"/>
    <d v="2016-06-18T19:32:19"/>
    <n v="1463686339"/>
    <x v="3867"/>
    <x v="2"/>
    <b v="0"/>
    <n v="5"/>
    <b v="0"/>
    <s v="theater/plays"/>
    <n v="12.55"/>
    <n v="50.2"/>
    <x v="1"/>
    <s v="plays"/>
  </r>
  <r>
    <x v="1"/>
    <s v="GB"/>
    <s v="GBP"/>
    <n v="1410191405"/>
    <d v="2014-09-08T15:50:05"/>
    <n v="1408031405"/>
    <x v="3868"/>
    <x v="3"/>
    <b v="0"/>
    <n v="1"/>
    <b v="0"/>
    <s v="theater/musical"/>
    <n v="0.2"/>
    <n v="10"/>
    <x v="1"/>
    <s v="musical"/>
  </r>
  <r>
    <x v="1"/>
    <s v="US"/>
    <s v="USD"/>
    <n v="1426302660"/>
    <d v="2015-03-14T03:11:00"/>
    <n v="1423761792"/>
    <x v="3869"/>
    <x v="0"/>
    <b v="0"/>
    <n v="15"/>
    <b v="0"/>
    <s v="theater/musical"/>
    <n v="3.4474868431088401"/>
    <n v="30.133333333333333"/>
    <x v="1"/>
    <s v="musical"/>
  </r>
  <r>
    <x v="1"/>
    <s v="US"/>
    <s v="USD"/>
    <n v="1404360478"/>
    <d v="2014-07-03T04:07:58"/>
    <n v="1401768478"/>
    <x v="3870"/>
    <x v="3"/>
    <b v="0"/>
    <n v="10"/>
    <b v="0"/>
    <s v="theater/musical"/>
    <n v="15"/>
    <n v="150"/>
    <x v="1"/>
    <s v="musical"/>
  </r>
  <r>
    <x v="1"/>
    <s v="US"/>
    <s v="USD"/>
    <n v="1490809450"/>
    <d v="2017-03-29T17:44:10"/>
    <n v="1485629050"/>
    <x v="3871"/>
    <x v="1"/>
    <b v="0"/>
    <n v="3"/>
    <b v="0"/>
    <s v="theater/musical"/>
    <n v="2.666666666666667"/>
    <n v="13.333333333333334"/>
    <x v="1"/>
    <s v="musical"/>
  </r>
  <r>
    <x v="1"/>
    <s v="US"/>
    <s v="USD"/>
    <n v="1439522996"/>
    <d v="2015-08-14T03:29:56"/>
    <n v="1435202996"/>
    <x v="3872"/>
    <x v="0"/>
    <b v="0"/>
    <n v="0"/>
    <b v="0"/>
    <s v="theater/musical"/>
    <n v="0"/>
    <e v="#DIV/0!"/>
    <x v="1"/>
    <s v="musical"/>
  </r>
  <r>
    <x v="1"/>
    <s v="US"/>
    <s v="USD"/>
    <n v="1444322535"/>
    <d v="2015-10-08T16:42:15"/>
    <n v="1441730535"/>
    <x v="3873"/>
    <x v="0"/>
    <b v="0"/>
    <n v="0"/>
    <b v="0"/>
    <s v="theater/musical"/>
    <n v="0"/>
    <e v="#DIV/0!"/>
    <x v="1"/>
    <s v="musical"/>
  </r>
  <r>
    <x v="1"/>
    <s v="NZ"/>
    <s v="NZD"/>
    <n v="1422061200"/>
    <d v="2015-01-24T01:00:00"/>
    <n v="1420244622"/>
    <x v="3874"/>
    <x v="0"/>
    <b v="0"/>
    <n v="0"/>
    <b v="0"/>
    <s v="theater/musical"/>
    <n v="0"/>
    <e v="#DIV/0!"/>
    <x v="1"/>
    <s v="musical"/>
  </r>
  <r>
    <x v="1"/>
    <s v="DK"/>
    <s v="DKK"/>
    <n v="1472896800"/>
    <d v="2016-09-03T10:00:00"/>
    <n v="1472804365"/>
    <x v="3875"/>
    <x v="2"/>
    <b v="0"/>
    <n v="0"/>
    <b v="0"/>
    <s v="theater/musical"/>
    <n v="0"/>
    <e v="#DIV/0!"/>
    <x v="1"/>
    <s v="musical"/>
  </r>
  <r>
    <x v="1"/>
    <s v="GB"/>
    <s v="GBP"/>
    <n v="1454425128"/>
    <d v="2016-02-02T14:58:48"/>
    <n v="1451833128"/>
    <x v="3876"/>
    <x v="2"/>
    <b v="0"/>
    <n v="46"/>
    <b v="0"/>
    <s v="theater/musical"/>
    <n v="52.794871794871788"/>
    <n v="44.760869565217391"/>
    <x v="1"/>
    <s v="musical"/>
  </r>
  <r>
    <x v="1"/>
    <s v="US"/>
    <s v="USD"/>
    <n v="1481213752"/>
    <d v="2016-12-08T16:15:52"/>
    <n v="1478621752"/>
    <x v="3877"/>
    <x v="2"/>
    <b v="0"/>
    <n v="14"/>
    <b v="0"/>
    <s v="theater/musical"/>
    <n v="4.9639999999999995"/>
    <n v="88.642857142857139"/>
    <x v="1"/>
    <s v="musical"/>
  </r>
  <r>
    <x v="1"/>
    <s v="US"/>
    <s v="USD"/>
    <n v="1435636740"/>
    <d v="2015-06-30T03:59:00"/>
    <n v="1433014746"/>
    <x v="3878"/>
    <x v="0"/>
    <b v="0"/>
    <n v="1"/>
    <b v="0"/>
    <s v="theater/musical"/>
    <n v="5.5555555555555552E-2"/>
    <n v="10"/>
    <x v="1"/>
    <s v="musical"/>
  </r>
  <r>
    <x v="1"/>
    <s v="GB"/>
    <s v="GBP"/>
    <n v="1422218396"/>
    <d v="2015-01-25T20:39:56"/>
    <n v="1419626396"/>
    <x v="3879"/>
    <x v="3"/>
    <b v="0"/>
    <n v="0"/>
    <b v="0"/>
    <s v="theater/musical"/>
    <n v="0"/>
    <e v="#DIV/0!"/>
    <x v="1"/>
    <s v="musical"/>
  </r>
  <r>
    <x v="1"/>
    <s v="GB"/>
    <s v="GBP"/>
    <n v="1406761200"/>
    <d v="2014-07-30T23:00:00"/>
    <n v="1403724820"/>
    <x v="3880"/>
    <x v="3"/>
    <b v="0"/>
    <n v="17"/>
    <b v="0"/>
    <s v="theater/musical"/>
    <n v="13.066666666666665"/>
    <n v="57.647058823529413"/>
    <x v="1"/>
    <s v="musical"/>
  </r>
  <r>
    <x v="1"/>
    <s v="US"/>
    <s v="USD"/>
    <n v="1487550399"/>
    <d v="2017-02-20T00:26:39"/>
    <n v="1484958399"/>
    <x v="3881"/>
    <x v="1"/>
    <b v="0"/>
    <n v="1"/>
    <b v="0"/>
    <s v="theater/musical"/>
    <n v="5"/>
    <n v="25"/>
    <x v="1"/>
    <s v="musical"/>
  </r>
  <r>
    <x v="1"/>
    <s v="AU"/>
    <s v="AUD"/>
    <n v="1454281380"/>
    <d v="2016-01-31T23:03:00"/>
    <n v="1451950570"/>
    <x v="3882"/>
    <x v="2"/>
    <b v="0"/>
    <n v="0"/>
    <b v="0"/>
    <s v="theater/musical"/>
    <n v="0"/>
    <e v="#DIV/0!"/>
    <x v="1"/>
    <s v="musical"/>
  </r>
  <r>
    <x v="1"/>
    <s v="GB"/>
    <s v="GBP"/>
    <n v="1409668069"/>
    <d v="2014-09-02T14:27:49"/>
    <n v="1407076069"/>
    <x v="3883"/>
    <x v="3"/>
    <b v="0"/>
    <n v="0"/>
    <b v="0"/>
    <s v="theater/musical"/>
    <n v="0"/>
    <e v="#DIV/0!"/>
    <x v="1"/>
    <s v="musical"/>
  </r>
  <r>
    <x v="1"/>
    <s v="US"/>
    <s v="USD"/>
    <n v="1427479192"/>
    <d v="2015-03-27T17:59:52"/>
    <n v="1425322792"/>
    <x v="3884"/>
    <x v="0"/>
    <b v="0"/>
    <n v="0"/>
    <b v="0"/>
    <s v="theater/musical"/>
    <n v="0"/>
    <e v="#DIV/0!"/>
    <x v="1"/>
    <s v="musical"/>
  </r>
  <r>
    <x v="1"/>
    <s v="US"/>
    <s v="USD"/>
    <n v="1462834191"/>
    <d v="2016-05-09T22:49:51"/>
    <n v="1460242191"/>
    <x v="3885"/>
    <x v="2"/>
    <b v="0"/>
    <n v="0"/>
    <b v="0"/>
    <s v="theater/musical"/>
    <n v="0"/>
    <e v="#DIV/0!"/>
    <x v="1"/>
    <s v="musical"/>
  </r>
  <r>
    <x v="1"/>
    <s v="AU"/>
    <s v="AUD"/>
    <n v="1418275702"/>
    <d v="2014-12-11T05:28:22"/>
    <n v="1415683702"/>
    <x v="3886"/>
    <x v="3"/>
    <b v="0"/>
    <n v="0"/>
    <b v="0"/>
    <s v="theater/musical"/>
    <n v="0"/>
    <e v="#DIV/0!"/>
    <x v="1"/>
    <s v="musical"/>
  </r>
  <r>
    <x v="1"/>
    <s v="US"/>
    <s v="USD"/>
    <n v="1430517600"/>
    <d v="2015-05-01T22:00:00"/>
    <n v="1426538129"/>
    <x v="3887"/>
    <x v="0"/>
    <b v="0"/>
    <n v="2"/>
    <b v="0"/>
    <s v="theater/musical"/>
    <n v="1.7500000000000002"/>
    <n v="17.5"/>
    <x v="1"/>
    <s v="musical"/>
  </r>
  <r>
    <x v="2"/>
    <s v="GB"/>
    <s v="GBP"/>
    <n v="1488114358"/>
    <d v="2017-02-26T13:05:58"/>
    <n v="1485522358"/>
    <x v="3888"/>
    <x v="1"/>
    <b v="0"/>
    <n v="14"/>
    <b v="0"/>
    <s v="theater/plays"/>
    <n v="27.1"/>
    <n v="38.714285714285715"/>
    <x v="1"/>
    <s v="plays"/>
  </r>
  <r>
    <x v="2"/>
    <s v="US"/>
    <s v="USD"/>
    <n v="1420413960"/>
    <d v="2015-01-04T23:26:00"/>
    <n v="1417651630"/>
    <x v="3889"/>
    <x v="3"/>
    <b v="0"/>
    <n v="9"/>
    <b v="0"/>
    <s v="theater/plays"/>
    <n v="1.4749999999999999"/>
    <n v="13.111111111111111"/>
    <x v="1"/>
    <s v="plays"/>
  </r>
  <r>
    <x v="2"/>
    <s v="US"/>
    <s v="USD"/>
    <n v="1439662344"/>
    <d v="2015-08-15T18:12:24"/>
    <n v="1434478344"/>
    <x v="3890"/>
    <x v="0"/>
    <b v="0"/>
    <n v="8"/>
    <b v="0"/>
    <s v="theater/plays"/>
    <n v="16.826666666666668"/>
    <n v="315.5"/>
    <x v="1"/>
    <s v="plays"/>
  </r>
  <r>
    <x v="2"/>
    <s v="US"/>
    <s v="USD"/>
    <n v="1427086740"/>
    <d v="2015-03-23T04:59:00"/>
    <n v="1424488244"/>
    <x v="3891"/>
    <x v="0"/>
    <b v="0"/>
    <n v="7"/>
    <b v="0"/>
    <s v="theater/plays"/>
    <n v="32.5"/>
    <n v="37.142857142857146"/>
    <x v="1"/>
    <s v="plays"/>
  </r>
  <r>
    <x v="2"/>
    <s v="US"/>
    <s v="USD"/>
    <n v="1408863600"/>
    <d v="2014-08-24T07:00:00"/>
    <n v="1408203557"/>
    <x v="3892"/>
    <x v="3"/>
    <b v="0"/>
    <n v="0"/>
    <b v="0"/>
    <s v="theater/plays"/>
    <n v="0"/>
    <e v="#DIV/0!"/>
    <x v="1"/>
    <s v="plays"/>
  </r>
  <r>
    <x v="2"/>
    <s v="US"/>
    <s v="USD"/>
    <n v="1404194400"/>
    <d v="2014-07-01T06:00:00"/>
    <n v="1400600840"/>
    <x v="3893"/>
    <x v="3"/>
    <b v="0"/>
    <n v="84"/>
    <b v="0"/>
    <s v="theater/plays"/>
    <n v="21.55"/>
    <n v="128.27380952380952"/>
    <x v="1"/>
    <s v="plays"/>
  </r>
  <r>
    <x v="2"/>
    <s v="US"/>
    <s v="USD"/>
    <n v="1481000340"/>
    <d v="2016-12-06T04:59:00"/>
    <n v="1478386812"/>
    <x v="3894"/>
    <x v="2"/>
    <b v="0"/>
    <n v="11"/>
    <b v="0"/>
    <s v="theater/plays"/>
    <n v="3.4666666666666663"/>
    <n v="47.272727272727273"/>
    <x v="1"/>
    <s v="plays"/>
  </r>
  <r>
    <x v="2"/>
    <s v="US"/>
    <s v="USD"/>
    <n v="1425103218"/>
    <d v="2015-02-28T06:00:18"/>
    <n v="1422424818"/>
    <x v="3895"/>
    <x v="0"/>
    <b v="0"/>
    <n v="1"/>
    <b v="0"/>
    <s v="theater/plays"/>
    <n v="5"/>
    <n v="50"/>
    <x v="1"/>
    <s v="plays"/>
  </r>
  <r>
    <x v="2"/>
    <s v="US"/>
    <s v="USD"/>
    <n v="1402979778"/>
    <d v="2014-06-17T04:36:18"/>
    <n v="1401770178"/>
    <x v="3896"/>
    <x v="3"/>
    <b v="0"/>
    <n v="4"/>
    <b v="0"/>
    <s v="theater/plays"/>
    <n v="10.625"/>
    <n v="42.5"/>
    <x v="1"/>
    <s v="plays"/>
  </r>
  <r>
    <x v="2"/>
    <s v="NZ"/>
    <s v="NZD"/>
    <n v="1420750683"/>
    <d v="2015-01-08T20:58:03"/>
    <n v="1418158683"/>
    <x v="3897"/>
    <x v="3"/>
    <b v="0"/>
    <n v="10"/>
    <b v="0"/>
    <s v="theater/plays"/>
    <n v="17.599999999999998"/>
    <n v="44"/>
    <x v="1"/>
    <s v="plays"/>
  </r>
  <r>
    <x v="2"/>
    <s v="GB"/>
    <s v="GBP"/>
    <n v="1439827200"/>
    <d v="2015-08-17T16:00:00"/>
    <n v="1436355270"/>
    <x v="3898"/>
    <x v="0"/>
    <b v="0"/>
    <n v="16"/>
    <b v="0"/>
    <s v="theater/plays"/>
    <n v="32.56"/>
    <n v="50.875"/>
    <x v="1"/>
    <s v="plays"/>
  </r>
  <r>
    <x v="2"/>
    <s v="US"/>
    <s v="USD"/>
    <n v="1407868561"/>
    <d v="2014-08-12T18:36:01"/>
    <n v="1406140561"/>
    <x v="3899"/>
    <x v="3"/>
    <b v="0"/>
    <n v="2"/>
    <b v="0"/>
    <s v="theater/plays"/>
    <n v="1.25"/>
    <n v="62.5"/>
    <x v="1"/>
    <s v="plays"/>
  </r>
  <r>
    <x v="2"/>
    <s v="US"/>
    <s v="USD"/>
    <n v="1433988791"/>
    <d v="2015-06-11T02:13:11"/>
    <n v="1431396791"/>
    <x v="3900"/>
    <x v="0"/>
    <b v="0"/>
    <n v="5"/>
    <b v="0"/>
    <s v="theater/plays"/>
    <n v="5.4"/>
    <n v="27"/>
    <x v="1"/>
    <s v="plays"/>
  </r>
  <r>
    <x v="2"/>
    <s v="US"/>
    <s v="USD"/>
    <n v="1450554599"/>
    <d v="2015-12-19T19:49:59"/>
    <n v="1447098599"/>
    <x v="3901"/>
    <x v="0"/>
    <b v="0"/>
    <n v="1"/>
    <b v="0"/>
    <s v="theater/plays"/>
    <n v="0.83333333333333337"/>
    <n v="25"/>
    <x v="1"/>
    <s v="plays"/>
  </r>
  <r>
    <x v="2"/>
    <s v="GB"/>
    <s v="GBP"/>
    <n v="1479125642"/>
    <d v="2016-11-14T12:14:02"/>
    <n v="1476962042"/>
    <x v="3902"/>
    <x v="2"/>
    <b v="0"/>
    <n v="31"/>
    <b v="0"/>
    <s v="theater/plays"/>
    <n v="48.833333333333336"/>
    <n v="47.258064516129032"/>
    <x v="1"/>
    <s v="plays"/>
  </r>
  <r>
    <x v="2"/>
    <s v="US"/>
    <s v="USD"/>
    <n v="1439581080"/>
    <d v="2015-08-14T19:38:00"/>
    <n v="1435709765"/>
    <x v="3903"/>
    <x v="0"/>
    <b v="0"/>
    <n v="0"/>
    <b v="0"/>
    <s v="theater/plays"/>
    <n v="0"/>
    <e v="#DIV/0!"/>
    <x v="1"/>
    <s v="plays"/>
  </r>
  <r>
    <x v="2"/>
    <s v="US"/>
    <s v="USD"/>
    <n v="1429074240"/>
    <d v="2015-04-15T05:04:00"/>
    <n v="1427866200"/>
    <x v="3904"/>
    <x v="0"/>
    <b v="0"/>
    <n v="2"/>
    <b v="0"/>
    <s v="theater/plays"/>
    <n v="0.03"/>
    <n v="1.5"/>
    <x v="1"/>
    <s v="plays"/>
  </r>
  <r>
    <x v="2"/>
    <s v="GB"/>
    <s v="GBP"/>
    <n v="1434063600"/>
    <d v="2015-06-11T23:00:00"/>
    <n v="1430405903"/>
    <x v="3905"/>
    <x v="0"/>
    <b v="0"/>
    <n v="7"/>
    <b v="0"/>
    <s v="theater/plays"/>
    <n v="11.533333333333333"/>
    <n v="24.714285714285715"/>
    <x v="1"/>
    <s v="plays"/>
  </r>
  <r>
    <x v="2"/>
    <s v="GB"/>
    <s v="GBP"/>
    <n v="1435325100"/>
    <d v="2015-06-26T13:25:00"/>
    <n v="1432072893"/>
    <x v="3906"/>
    <x v="0"/>
    <b v="0"/>
    <n v="16"/>
    <b v="0"/>
    <s v="theater/plays"/>
    <n v="67.333333333333329"/>
    <n v="63.125"/>
    <x v="1"/>
    <s v="plays"/>
  </r>
  <r>
    <x v="2"/>
    <s v="US"/>
    <s v="USD"/>
    <n v="1414354080"/>
    <d v="2014-10-26T20:08:00"/>
    <n v="1411587606"/>
    <x v="3907"/>
    <x v="3"/>
    <b v="0"/>
    <n v="4"/>
    <b v="0"/>
    <s v="theater/plays"/>
    <n v="15.299999999999999"/>
    <n v="38.25"/>
    <x v="1"/>
    <s v="plays"/>
  </r>
  <r>
    <x v="2"/>
    <s v="US"/>
    <s v="USD"/>
    <n v="1406603696"/>
    <d v="2014-07-29T03:14:56"/>
    <n v="1405307696"/>
    <x v="3908"/>
    <x v="3"/>
    <b v="0"/>
    <n v="4"/>
    <b v="0"/>
    <s v="theater/plays"/>
    <n v="8.6666666666666679"/>
    <n v="16.25"/>
    <x v="1"/>
    <s v="plays"/>
  </r>
  <r>
    <x v="2"/>
    <s v="US"/>
    <s v="USD"/>
    <n v="1410424642"/>
    <d v="2014-09-11T08:37:22"/>
    <n v="1407832642"/>
    <x v="3909"/>
    <x v="3"/>
    <b v="0"/>
    <n v="4"/>
    <b v="0"/>
    <s v="theater/plays"/>
    <n v="0.22499999999999998"/>
    <n v="33.75"/>
    <x v="1"/>
    <s v="plays"/>
  </r>
  <r>
    <x v="2"/>
    <s v="US"/>
    <s v="USD"/>
    <n v="1441649397"/>
    <d v="2015-09-07T18:09:57"/>
    <n v="1439057397"/>
    <x v="3910"/>
    <x v="0"/>
    <b v="0"/>
    <n v="3"/>
    <b v="0"/>
    <s v="theater/plays"/>
    <n v="3.0833333333333335"/>
    <n v="61.666666666666664"/>
    <x v="1"/>
    <s v="plays"/>
  </r>
  <r>
    <x v="2"/>
    <s v="US"/>
    <s v="USD"/>
    <n v="1417033777"/>
    <d v="2014-11-26T20:29:37"/>
    <n v="1414438177"/>
    <x v="3911"/>
    <x v="3"/>
    <b v="0"/>
    <n v="36"/>
    <b v="0"/>
    <s v="theater/plays"/>
    <n v="37.412500000000001"/>
    <n v="83.138888888888886"/>
    <x v="1"/>
    <s v="plays"/>
  </r>
  <r>
    <x v="2"/>
    <s v="US"/>
    <s v="USD"/>
    <n v="1429936500"/>
    <d v="2015-04-25T04:35:00"/>
    <n v="1424759330"/>
    <x v="3912"/>
    <x v="0"/>
    <b v="0"/>
    <n v="1"/>
    <b v="0"/>
    <s v="theater/plays"/>
    <n v="6.6666666666666671E-3"/>
    <n v="1"/>
    <x v="1"/>
    <s v="plays"/>
  </r>
  <r>
    <x v="2"/>
    <s v="US"/>
    <s v="USD"/>
    <n v="1448863449"/>
    <d v="2015-11-30T06:04:09"/>
    <n v="1446267849"/>
    <x v="3913"/>
    <x v="0"/>
    <b v="0"/>
    <n v="7"/>
    <b v="0"/>
    <s v="theater/plays"/>
    <n v="10"/>
    <n v="142.85714285714286"/>
    <x v="1"/>
    <s v="plays"/>
  </r>
  <r>
    <x v="2"/>
    <s v="GB"/>
    <s v="GBP"/>
    <n v="1431298740"/>
    <d v="2015-05-10T22:59:00"/>
    <n v="1429558756"/>
    <x v="3914"/>
    <x v="0"/>
    <b v="0"/>
    <n v="27"/>
    <b v="0"/>
    <s v="theater/plays"/>
    <n v="36.36"/>
    <n v="33.666666666666664"/>
    <x v="1"/>
    <s v="plays"/>
  </r>
  <r>
    <x v="2"/>
    <s v="GB"/>
    <s v="GBP"/>
    <n v="1464824309"/>
    <d v="2016-06-01T23:38:29"/>
    <n v="1462232309"/>
    <x v="3915"/>
    <x v="2"/>
    <b v="0"/>
    <n v="1"/>
    <b v="0"/>
    <s v="theater/plays"/>
    <n v="0.33333333333333337"/>
    <n v="5"/>
    <x v="1"/>
    <s v="plays"/>
  </r>
  <r>
    <x v="2"/>
    <s v="DK"/>
    <s v="DKK"/>
    <n v="1464952752"/>
    <d v="2016-06-03T11:19:12"/>
    <n v="1462360752"/>
    <x v="3916"/>
    <x v="2"/>
    <b v="0"/>
    <n v="0"/>
    <b v="0"/>
    <s v="theater/plays"/>
    <n v="0"/>
    <e v="#DIV/0!"/>
    <x v="1"/>
    <s v="plays"/>
  </r>
  <r>
    <x v="2"/>
    <s v="GB"/>
    <s v="GBP"/>
    <n v="1410439161"/>
    <d v="2014-09-11T12:39:21"/>
    <n v="1407847161"/>
    <x v="3917"/>
    <x v="3"/>
    <b v="0"/>
    <n v="1"/>
    <b v="0"/>
    <s v="theater/plays"/>
    <n v="0.2857142857142857"/>
    <n v="10"/>
    <x v="1"/>
    <s v="plays"/>
  </r>
  <r>
    <x v="2"/>
    <s v="GB"/>
    <s v="GBP"/>
    <n v="1407168000"/>
    <d v="2014-08-04T16:00:00"/>
    <n v="1406131023"/>
    <x v="3918"/>
    <x v="3"/>
    <b v="0"/>
    <n v="3"/>
    <b v="0"/>
    <s v="theater/plays"/>
    <n v="0.2"/>
    <n v="40"/>
    <x v="1"/>
    <s v="plays"/>
  </r>
  <r>
    <x v="2"/>
    <s v="GB"/>
    <s v="GBP"/>
    <n v="1453075200"/>
    <d v="2016-01-18T00:00:00"/>
    <n v="1450628773"/>
    <x v="3919"/>
    <x v="0"/>
    <b v="0"/>
    <n v="3"/>
    <b v="0"/>
    <s v="theater/plays"/>
    <n v="1.7999999999999998"/>
    <n v="30"/>
    <x v="1"/>
    <s v="plays"/>
  </r>
  <r>
    <x v="2"/>
    <s v="GB"/>
    <s v="GBP"/>
    <n v="1479032260"/>
    <d v="2016-11-13T10:17:40"/>
    <n v="1476436660"/>
    <x v="3920"/>
    <x v="2"/>
    <b v="0"/>
    <n v="3"/>
    <b v="0"/>
    <s v="theater/plays"/>
    <n v="5.4"/>
    <n v="45"/>
    <x v="1"/>
    <s v="plays"/>
  </r>
  <r>
    <x v="2"/>
    <s v="GB"/>
    <s v="GBP"/>
    <n v="1414346400"/>
    <d v="2014-10-26T18:00:00"/>
    <n v="1413291655"/>
    <x v="3921"/>
    <x v="3"/>
    <b v="0"/>
    <n v="0"/>
    <b v="0"/>
    <s v="theater/plays"/>
    <n v="0"/>
    <e v="#DIV/0!"/>
    <x v="1"/>
    <s v="plays"/>
  </r>
  <r>
    <x v="2"/>
    <s v="US"/>
    <s v="USD"/>
    <n v="1425337200"/>
    <d v="2015-03-02T23:00:00"/>
    <n v="1421432810"/>
    <x v="3922"/>
    <x v="0"/>
    <b v="0"/>
    <n v="6"/>
    <b v="0"/>
    <s v="theater/plays"/>
    <n v="8.1333333333333329"/>
    <n v="10.166666666666666"/>
    <x v="1"/>
    <s v="plays"/>
  </r>
  <r>
    <x v="2"/>
    <s v="GB"/>
    <s v="GBP"/>
    <n v="1428622271"/>
    <d v="2015-04-09T23:31:11"/>
    <n v="1426203071"/>
    <x v="3923"/>
    <x v="0"/>
    <b v="0"/>
    <n v="17"/>
    <b v="0"/>
    <s v="theater/plays"/>
    <n v="12.034782608695652"/>
    <n v="81.411764705882348"/>
    <x v="1"/>
    <s v="plays"/>
  </r>
  <r>
    <x v="2"/>
    <s v="US"/>
    <s v="USD"/>
    <n v="1403823722"/>
    <d v="2014-06-26T23:02:02"/>
    <n v="1401231722"/>
    <x v="3924"/>
    <x v="3"/>
    <b v="0"/>
    <n v="40"/>
    <b v="0"/>
    <s v="theater/plays"/>
    <n v="15.266666666666667"/>
    <n v="57.25"/>
    <x v="1"/>
    <s v="plays"/>
  </r>
  <r>
    <x v="2"/>
    <s v="US"/>
    <s v="USD"/>
    <n v="1406753639"/>
    <d v="2014-07-30T20:53:59"/>
    <n v="1404161639"/>
    <x v="3925"/>
    <x v="3"/>
    <b v="0"/>
    <n v="3"/>
    <b v="0"/>
    <s v="theater/plays"/>
    <n v="10"/>
    <n v="5"/>
    <x v="1"/>
    <s v="plays"/>
  </r>
  <r>
    <x v="2"/>
    <s v="AU"/>
    <s v="AUD"/>
    <n v="1419645748"/>
    <d v="2014-12-27T02:02:28"/>
    <n v="1417053748"/>
    <x v="3926"/>
    <x v="3"/>
    <b v="0"/>
    <n v="1"/>
    <b v="0"/>
    <s v="theater/plays"/>
    <n v="0.3"/>
    <n v="15"/>
    <x v="1"/>
    <s v="plays"/>
  </r>
  <r>
    <x v="2"/>
    <s v="GB"/>
    <s v="GBP"/>
    <n v="1407565504"/>
    <d v="2014-08-09T06:25:04"/>
    <n v="1404973504"/>
    <x v="3927"/>
    <x v="3"/>
    <b v="0"/>
    <n v="2"/>
    <b v="0"/>
    <s v="theater/plays"/>
    <n v="1"/>
    <n v="12.5"/>
    <x v="1"/>
    <s v="plays"/>
  </r>
  <r>
    <x v="2"/>
    <s v="US"/>
    <s v="USD"/>
    <n v="1444971540"/>
    <d v="2015-10-16T04:59:00"/>
    <n v="1442593427"/>
    <x v="3928"/>
    <x v="0"/>
    <b v="0"/>
    <n v="7"/>
    <b v="0"/>
    <s v="theater/plays"/>
    <n v="13.020000000000001"/>
    <n v="93"/>
    <x v="1"/>
    <s v="plays"/>
  </r>
  <r>
    <x v="2"/>
    <s v="US"/>
    <s v="USD"/>
    <n v="1474228265"/>
    <d v="2016-09-18T19:51:05"/>
    <n v="1471636265"/>
    <x v="3929"/>
    <x v="2"/>
    <b v="0"/>
    <n v="14"/>
    <b v="0"/>
    <s v="theater/plays"/>
    <n v="2.2650000000000001"/>
    <n v="32.357142857142854"/>
    <x v="1"/>
    <s v="plays"/>
  </r>
  <r>
    <x v="2"/>
    <s v="AU"/>
    <s v="AUD"/>
    <n v="1459490400"/>
    <d v="2016-04-01T06:00:00"/>
    <n v="1457078868"/>
    <x v="3930"/>
    <x v="2"/>
    <b v="0"/>
    <n v="0"/>
    <b v="0"/>
    <s v="theater/plays"/>
    <n v="0"/>
    <e v="#DIV/0!"/>
    <x v="1"/>
    <s v="plays"/>
  </r>
  <r>
    <x v="2"/>
    <s v="US"/>
    <s v="USD"/>
    <n v="1441510707"/>
    <d v="2015-09-06T03:38:27"/>
    <n v="1439350707"/>
    <x v="3931"/>
    <x v="0"/>
    <b v="0"/>
    <n v="0"/>
    <b v="0"/>
    <s v="theater/plays"/>
    <n v="0"/>
    <e v="#DIV/0!"/>
    <x v="1"/>
    <s v="plays"/>
  </r>
  <r>
    <x v="2"/>
    <s v="US"/>
    <s v="USD"/>
    <n v="1458097364"/>
    <d v="2016-03-16T03:02:44"/>
    <n v="1455508964"/>
    <x v="3932"/>
    <x v="2"/>
    <b v="0"/>
    <n v="1"/>
    <b v="0"/>
    <s v="theater/plays"/>
    <n v="8.3333333333333332E-3"/>
    <n v="1"/>
    <x v="1"/>
    <s v="plays"/>
  </r>
  <r>
    <x v="2"/>
    <s v="US"/>
    <s v="USD"/>
    <n v="1468716180"/>
    <d v="2016-07-17T00:43:00"/>
    <n v="1466205262"/>
    <x v="3933"/>
    <x v="2"/>
    <b v="0"/>
    <n v="12"/>
    <b v="0"/>
    <s v="theater/plays"/>
    <n v="15.742857142857142"/>
    <n v="91.833333333333329"/>
    <x v="1"/>
    <s v="plays"/>
  </r>
  <r>
    <x v="2"/>
    <s v="US"/>
    <s v="USD"/>
    <n v="1443704400"/>
    <d v="2015-10-01T13:00:00"/>
    <n v="1439827639"/>
    <x v="3934"/>
    <x v="0"/>
    <b v="0"/>
    <n v="12"/>
    <b v="0"/>
    <s v="theater/plays"/>
    <n v="11"/>
    <n v="45.833333333333336"/>
    <x v="1"/>
    <s v="plays"/>
  </r>
  <r>
    <x v="2"/>
    <s v="GB"/>
    <s v="GBP"/>
    <n v="1443973546"/>
    <d v="2015-10-04T15:45:46"/>
    <n v="1438789546"/>
    <x v="3935"/>
    <x v="0"/>
    <b v="0"/>
    <n v="23"/>
    <b v="0"/>
    <s v="theater/plays"/>
    <n v="43.833333333333336"/>
    <n v="57.173913043478258"/>
    <x v="1"/>
    <s v="plays"/>
  </r>
  <r>
    <x v="2"/>
    <s v="US"/>
    <s v="USD"/>
    <n v="1480576720"/>
    <d v="2016-12-01T07:18:40"/>
    <n v="1477981120"/>
    <x v="3936"/>
    <x v="2"/>
    <b v="0"/>
    <n v="0"/>
    <b v="0"/>
    <s v="theater/plays"/>
    <n v="0"/>
    <e v="#DIV/0!"/>
    <x v="1"/>
    <s v="plays"/>
  </r>
  <r>
    <x v="2"/>
    <s v="US"/>
    <s v="USD"/>
    <n v="1468249760"/>
    <d v="2016-07-11T15:09:20"/>
    <n v="1465830560"/>
    <x v="3937"/>
    <x v="2"/>
    <b v="0"/>
    <n v="10"/>
    <b v="0"/>
    <s v="theater/plays"/>
    <n v="86.135181975736558"/>
    <n v="248.5"/>
    <x v="1"/>
    <s v="plays"/>
  </r>
  <r>
    <x v="2"/>
    <s v="US"/>
    <s v="USD"/>
    <n v="1435441454"/>
    <d v="2015-06-27T21:44:14"/>
    <n v="1432763054"/>
    <x v="3938"/>
    <x v="0"/>
    <b v="0"/>
    <n v="5"/>
    <b v="0"/>
    <s v="theater/plays"/>
    <n v="12.196620583717358"/>
    <n v="79.400000000000006"/>
    <x v="1"/>
    <s v="plays"/>
  </r>
  <r>
    <x v="2"/>
    <s v="AU"/>
    <s v="AUD"/>
    <n v="1412656200"/>
    <d v="2014-10-07T04:30:00"/>
    <n v="1412328979"/>
    <x v="3939"/>
    <x v="3"/>
    <b v="0"/>
    <n v="1"/>
    <b v="0"/>
    <s v="theater/plays"/>
    <n v="0.1"/>
    <n v="5"/>
    <x v="1"/>
    <s v="plays"/>
  </r>
  <r>
    <x v="2"/>
    <s v="US"/>
    <s v="USD"/>
    <n v="1420199351"/>
    <d v="2015-01-02T11:49:11"/>
    <n v="1416311351"/>
    <x v="3940"/>
    <x v="3"/>
    <b v="0"/>
    <n v="2"/>
    <b v="0"/>
    <s v="theater/plays"/>
    <n v="0.22"/>
    <n v="5.5"/>
    <x v="1"/>
    <s v="plays"/>
  </r>
  <r>
    <x v="2"/>
    <s v="US"/>
    <s v="USD"/>
    <n v="1416877200"/>
    <d v="2014-11-25T01:00:00"/>
    <n v="1414505137"/>
    <x v="3941"/>
    <x v="3"/>
    <b v="0"/>
    <n v="2"/>
    <b v="0"/>
    <s v="theater/plays"/>
    <n v="0.90909090909090906"/>
    <n v="25"/>
    <x v="1"/>
    <s v="plays"/>
  </r>
  <r>
    <x v="2"/>
    <s v="US"/>
    <s v="USD"/>
    <n v="1434490914"/>
    <d v="2015-06-16T21:41:54"/>
    <n v="1429306914"/>
    <x v="3942"/>
    <x v="0"/>
    <b v="0"/>
    <n v="0"/>
    <b v="0"/>
    <s v="theater/plays"/>
    <n v="0"/>
    <e v="#DIV/0!"/>
    <x v="1"/>
    <s v="plays"/>
  </r>
  <r>
    <x v="2"/>
    <s v="US"/>
    <s v="USD"/>
    <n v="1446483000"/>
    <d v="2015-11-02T16:50:00"/>
    <n v="1443811268"/>
    <x v="3943"/>
    <x v="0"/>
    <b v="0"/>
    <n v="13"/>
    <b v="0"/>
    <s v="theater/plays"/>
    <n v="35.64"/>
    <n v="137.07692307692307"/>
    <x v="1"/>
    <s v="plays"/>
  </r>
  <r>
    <x v="2"/>
    <s v="US"/>
    <s v="USD"/>
    <n v="1440690875"/>
    <d v="2015-08-27T15:54:35"/>
    <n v="1438098875"/>
    <x v="3944"/>
    <x v="0"/>
    <b v="0"/>
    <n v="0"/>
    <b v="0"/>
    <s v="theater/plays"/>
    <n v="0"/>
    <e v="#DIV/0!"/>
    <x v="1"/>
    <s v="plays"/>
  </r>
  <r>
    <x v="2"/>
    <s v="US"/>
    <s v="USD"/>
    <n v="1431717268"/>
    <d v="2015-05-15T19:14:28"/>
    <n v="1429125268"/>
    <x v="3945"/>
    <x v="0"/>
    <b v="0"/>
    <n v="1"/>
    <b v="0"/>
    <s v="theater/plays"/>
    <n v="0.25"/>
    <n v="5"/>
    <x v="1"/>
    <s v="plays"/>
  </r>
  <r>
    <x v="2"/>
    <s v="US"/>
    <s v="USD"/>
    <n v="1425110400"/>
    <d v="2015-02-28T08:00:00"/>
    <n v="1422388822"/>
    <x v="3946"/>
    <x v="0"/>
    <b v="0"/>
    <n v="5"/>
    <b v="0"/>
    <s v="theater/plays"/>
    <n v="3.25"/>
    <n v="39"/>
    <x v="1"/>
    <s v="plays"/>
  </r>
  <r>
    <x v="2"/>
    <s v="US"/>
    <s v="USD"/>
    <n v="1475378744"/>
    <d v="2016-10-02T03:25:44"/>
    <n v="1472786744"/>
    <x v="3947"/>
    <x v="2"/>
    <b v="0"/>
    <n v="2"/>
    <b v="0"/>
    <s v="theater/plays"/>
    <n v="3.3666666666666663"/>
    <n v="50.5"/>
    <x v="1"/>
    <s v="plays"/>
  </r>
  <r>
    <x v="2"/>
    <s v="AU"/>
    <s v="AUD"/>
    <n v="1410076123"/>
    <d v="2014-09-07T07:48:43"/>
    <n v="1404892123"/>
    <x v="3948"/>
    <x v="3"/>
    <b v="0"/>
    <n v="0"/>
    <b v="0"/>
    <s v="theater/plays"/>
    <n v="0"/>
    <e v="#DIV/0!"/>
    <x v="1"/>
    <s v="plays"/>
  </r>
  <r>
    <x v="2"/>
    <s v="AU"/>
    <s v="AUD"/>
    <n v="1423623221"/>
    <d v="2015-02-11T02:53:41"/>
    <n v="1421031221"/>
    <x v="3949"/>
    <x v="0"/>
    <b v="0"/>
    <n v="32"/>
    <b v="0"/>
    <s v="theater/plays"/>
    <n v="15.770000000000001"/>
    <n v="49.28125"/>
    <x v="1"/>
    <s v="plays"/>
  </r>
  <r>
    <x v="2"/>
    <s v="US"/>
    <s v="USD"/>
    <n v="1460140500"/>
    <d v="2016-04-08T18:35:00"/>
    <n v="1457628680"/>
    <x v="3950"/>
    <x v="2"/>
    <b v="0"/>
    <n v="1"/>
    <b v="0"/>
    <s v="theater/plays"/>
    <n v="0.625"/>
    <n v="25"/>
    <x v="1"/>
    <s v="plays"/>
  </r>
  <r>
    <x v="2"/>
    <s v="IE"/>
    <s v="EUR"/>
    <n v="1462301342"/>
    <d v="2016-05-03T18:49:02"/>
    <n v="1457120942"/>
    <x v="3951"/>
    <x v="2"/>
    <b v="0"/>
    <n v="1"/>
    <b v="0"/>
    <s v="theater/plays"/>
    <n v="5.0000000000000001E-4"/>
    <n v="1"/>
    <x v="1"/>
    <s v="plays"/>
  </r>
  <r>
    <x v="2"/>
    <s v="US"/>
    <s v="USD"/>
    <n v="1445885890"/>
    <d v="2015-10-26T18:58:10"/>
    <n v="1440701890"/>
    <x v="3952"/>
    <x v="0"/>
    <b v="0"/>
    <n v="1"/>
    <b v="0"/>
    <s v="theater/plays"/>
    <n v="9.6153846153846159E-2"/>
    <n v="25"/>
    <x v="1"/>
    <s v="plays"/>
  </r>
  <r>
    <x v="2"/>
    <s v="US"/>
    <s v="USD"/>
    <n v="1469834940"/>
    <d v="2016-07-29T23:29:00"/>
    <n v="1467162586"/>
    <x v="3953"/>
    <x v="2"/>
    <b v="0"/>
    <n v="0"/>
    <b v="0"/>
    <s v="theater/plays"/>
    <n v="0"/>
    <e v="#DIV/0!"/>
    <x v="1"/>
    <s v="plays"/>
  </r>
  <r>
    <x v="2"/>
    <s v="CA"/>
    <s v="CAD"/>
    <n v="1405352264"/>
    <d v="2014-07-14T15:37:44"/>
    <n v="1400168264"/>
    <x v="3954"/>
    <x v="3"/>
    <b v="0"/>
    <n v="0"/>
    <b v="0"/>
    <s v="theater/plays"/>
    <n v="0"/>
    <e v="#DIV/0!"/>
    <x v="1"/>
    <s v="plays"/>
  </r>
  <r>
    <x v="2"/>
    <s v="US"/>
    <s v="USD"/>
    <n v="1448745741"/>
    <d v="2015-11-28T21:22:21"/>
    <n v="1446150141"/>
    <x v="3955"/>
    <x v="0"/>
    <b v="0"/>
    <n v="8"/>
    <b v="0"/>
    <s v="theater/plays"/>
    <n v="24.285714285714285"/>
    <n v="53.125"/>
    <x v="1"/>
    <s v="plays"/>
  </r>
  <r>
    <x v="2"/>
    <s v="US"/>
    <s v="USD"/>
    <n v="1461543600"/>
    <d v="2016-04-25T00:20:00"/>
    <n v="1459203727"/>
    <x v="3956"/>
    <x v="2"/>
    <b v="0"/>
    <n v="0"/>
    <b v="0"/>
    <s v="theater/plays"/>
    <n v="0"/>
    <e v="#DIV/0!"/>
    <x v="1"/>
    <s v="plays"/>
  </r>
  <r>
    <x v="2"/>
    <s v="US"/>
    <s v="USD"/>
    <n v="1468020354"/>
    <d v="2016-07-08T23:25:54"/>
    <n v="1464045954"/>
    <x v="3957"/>
    <x v="2"/>
    <b v="0"/>
    <n v="1"/>
    <b v="0"/>
    <s v="theater/plays"/>
    <n v="2.5000000000000001E-2"/>
    <n v="7"/>
    <x v="1"/>
    <s v="plays"/>
  </r>
  <r>
    <x v="2"/>
    <s v="US"/>
    <s v="USD"/>
    <n v="1406988000"/>
    <d v="2014-08-02T14:00:00"/>
    <n v="1403822912"/>
    <x v="3958"/>
    <x v="3"/>
    <b v="0"/>
    <n v="16"/>
    <b v="0"/>
    <s v="theater/plays"/>
    <n v="32.049999999999997"/>
    <n v="40.0625"/>
    <x v="1"/>
    <s v="plays"/>
  </r>
  <r>
    <x v="2"/>
    <s v="US"/>
    <s v="USD"/>
    <n v="1411930556"/>
    <d v="2014-09-28T18:55:56"/>
    <n v="1409338556"/>
    <x v="3959"/>
    <x v="3"/>
    <b v="0"/>
    <n v="12"/>
    <b v="0"/>
    <s v="theater/plays"/>
    <n v="24.333333333333336"/>
    <n v="24.333333333333332"/>
    <x v="1"/>
    <s v="plays"/>
  </r>
  <r>
    <x v="2"/>
    <s v="US"/>
    <s v="USD"/>
    <n v="1451852256"/>
    <d v="2016-01-03T20:17:36"/>
    <n v="1449260256"/>
    <x v="3960"/>
    <x v="0"/>
    <b v="0"/>
    <n v="4"/>
    <b v="0"/>
    <s v="theater/plays"/>
    <n v="1.5"/>
    <n v="11.25"/>
    <x v="1"/>
    <s v="plays"/>
  </r>
  <r>
    <x v="2"/>
    <s v="GB"/>
    <s v="GBP"/>
    <n v="1399584210"/>
    <d v="2014-05-08T21:23:30"/>
    <n v="1397683410"/>
    <x v="3961"/>
    <x v="3"/>
    <b v="0"/>
    <n v="2"/>
    <b v="0"/>
    <s v="theater/plays"/>
    <n v="0.42"/>
    <n v="10.5"/>
    <x v="1"/>
    <s v="plays"/>
  </r>
  <r>
    <x v="2"/>
    <s v="GB"/>
    <s v="GBP"/>
    <n v="1448722494"/>
    <d v="2015-11-28T14:54:54"/>
    <n v="1446562494"/>
    <x v="3962"/>
    <x v="0"/>
    <b v="0"/>
    <n v="3"/>
    <b v="0"/>
    <s v="theater/plays"/>
    <n v="3.214285714285714"/>
    <n v="15"/>
    <x v="1"/>
    <s v="plays"/>
  </r>
  <r>
    <x v="2"/>
    <s v="CA"/>
    <s v="CAD"/>
    <n v="1447821717"/>
    <d v="2015-11-18T04:41:57"/>
    <n v="1445226117"/>
    <x v="3963"/>
    <x v="0"/>
    <b v="0"/>
    <n v="0"/>
    <b v="0"/>
    <s v="theater/plays"/>
    <n v="0"/>
    <e v="#DIV/0!"/>
    <x v="1"/>
    <s v="plays"/>
  </r>
  <r>
    <x v="2"/>
    <s v="US"/>
    <s v="USD"/>
    <n v="1429460386"/>
    <d v="2015-04-19T16:19:46"/>
    <n v="1424279986"/>
    <x v="3964"/>
    <x v="0"/>
    <b v="0"/>
    <n v="3"/>
    <b v="0"/>
    <s v="theater/plays"/>
    <n v="6.3"/>
    <n v="42"/>
    <x v="1"/>
    <s v="plays"/>
  </r>
  <r>
    <x v="2"/>
    <s v="US"/>
    <s v="USD"/>
    <n v="1460608780"/>
    <d v="2016-04-14T04:39:40"/>
    <n v="1455428380"/>
    <x v="3965"/>
    <x v="2"/>
    <b v="0"/>
    <n v="4"/>
    <b v="0"/>
    <s v="theater/plays"/>
    <n v="14.249999999999998"/>
    <n v="71.25"/>
    <x v="1"/>
    <s v="plays"/>
  </r>
  <r>
    <x v="2"/>
    <s v="US"/>
    <s v="USD"/>
    <n v="1406170740"/>
    <d v="2014-07-24T02:59:00"/>
    <n v="1402506278"/>
    <x v="3966"/>
    <x v="3"/>
    <b v="0"/>
    <n v="2"/>
    <b v="0"/>
    <s v="theater/plays"/>
    <n v="0.6"/>
    <n v="22.5"/>
    <x v="1"/>
    <s v="plays"/>
  </r>
  <r>
    <x v="2"/>
    <s v="US"/>
    <s v="USD"/>
    <n v="1488783507"/>
    <d v="2017-03-06T06:58:27"/>
    <n v="1486191507"/>
    <x v="3967"/>
    <x v="1"/>
    <b v="0"/>
    <n v="10"/>
    <b v="0"/>
    <s v="theater/plays"/>
    <n v="24.117647058823529"/>
    <n v="41"/>
    <x v="1"/>
    <s v="plays"/>
  </r>
  <r>
    <x v="2"/>
    <s v="US"/>
    <s v="USD"/>
    <n v="1463945673"/>
    <d v="2016-05-22T19:34:33"/>
    <n v="1458761673"/>
    <x v="3968"/>
    <x v="2"/>
    <b v="0"/>
    <n v="11"/>
    <b v="0"/>
    <s v="theater/plays"/>
    <n v="10.54"/>
    <n v="47.909090909090907"/>
    <x v="1"/>
    <s v="plays"/>
  </r>
  <r>
    <x v="2"/>
    <s v="US"/>
    <s v="USD"/>
    <n v="1472442900"/>
    <d v="2016-08-29T03:55:00"/>
    <n v="1471638646"/>
    <x v="3969"/>
    <x v="2"/>
    <b v="0"/>
    <n v="6"/>
    <b v="0"/>
    <s v="theater/plays"/>
    <n v="7.4690265486725664"/>
    <n v="35.166666666666664"/>
    <x v="1"/>
    <s v="plays"/>
  </r>
  <r>
    <x v="2"/>
    <s v="US"/>
    <s v="USD"/>
    <n v="1460925811"/>
    <d v="2016-04-17T20:43:31"/>
    <n v="1458333811"/>
    <x v="3970"/>
    <x v="2"/>
    <b v="0"/>
    <n v="2"/>
    <b v="0"/>
    <s v="theater/plays"/>
    <n v="7.3333333333333334E-2"/>
    <n v="5.5"/>
    <x v="1"/>
    <s v="plays"/>
  </r>
  <r>
    <x v="2"/>
    <s v="US"/>
    <s v="USD"/>
    <n v="1405947126"/>
    <d v="2014-07-21T12:52:06"/>
    <n v="1403355126"/>
    <x v="3971"/>
    <x v="3"/>
    <b v="0"/>
    <n v="6"/>
    <b v="0"/>
    <s v="theater/plays"/>
    <n v="0.97142857142857131"/>
    <n v="22.666666666666668"/>
    <x v="1"/>
    <s v="plays"/>
  </r>
  <r>
    <x v="2"/>
    <s v="US"/>
    <s v="USD"/>
    <n v="1423186634"/>
    <d v="2015-02-06T01:37:14"/>
    <n v="1418002634"/>
    <x v="3972"/>
    <x v="3"/>
    <b v="0"/>
    <n v="8"/>
    <b v="0"/>
    <s v="theater/plays"/>
    <n v="21.099999999999998"/>
    <n v="26.375"/>
    <x v="1"/>
    <s v="plays"/>
  </r>
  <r>
    <x v="2"/>
    <s v="US"/>
    <s v="USD"/>
    <n v="1462766400"/>
    <d v="2016-05-09T04:00:00"/>
    <n v="1460219110"/>
    <x v="3973"/>
    <x v="2"/>
    <b v="0"/>
    <n v="37"/>
    <b v="0"/>
    <s v="theater/plays"/>
    <n v="78.100000000000009"/>
    <n v="105.54054054054055"/>
    <x v="1"/>
    <s v="plays"/>
  </r>
  <r>
    <x v="2"/>
    <s v="GB"/>
    <s v="GBP"/>
    <n v="1464872848"/>
    <d v="2016-06-02T13:07:28"/>
    <n v="1462280848"/>
    <x v="3974"/>
    <x v="2"/>
    <b v="0"/>
    <n v="11"/>
    <b v="0"/>
    <s v="theater/plays"/>
    <n v="32"/>
    <n v="29.09090909090909"/>
    <x v="1"/>
    <s v="plays"/>
  </r>
  <r>
    <x v="2"/>
    <s v="US"/>
    <s v="USD"/>
    <n v="1468442898"/>
    <d v="2016-07-13T20:48:18"/>
    <n v="1465850898"/>
    <x v="3975"/>
    <x v="2"/>
    <b v="0"/>
    <n v="0"/>
    <b v="0"/>
    <s v="theater/plays"/>
    <n v="0"/>
    <e v="#DIV/0!"/>
    <x v="1"/>
    <s v="plays"/>
  </r>
  <r>
    <x v="2"/>
    <s v="US"/>
    <s v="USD"/>
    <n v="1406876400"/>
    <d v="2014-08-01T07:00:00"/>
    <n v="1405024561"/>
    <x v="3976"/>
    <x v="3"/>
    <b v="0"/>
    <n v="10"/>
    <b v="0"/>
    <s v="theater/plays"/>
    <n v="47.692307692307693"/>
    <n v="62"/>
    <x v="1"/>
    <s v="plays"/>
  </r>
  <r>
    <x v="2"/>
    <s v="US"/>
    <s v="USD"/>
    <n v="1469213732"/>
    <d v="2016-07-22T18:55:32"/>
    <n v="1466621732"/>
    <x v="3977"/>
    <x v="2"/>
    <b v="0"/>
    <n v="6"/>
    <b v="0"/>
    <s v="theater/plays"/>
    <n v="1.4500000000000002"/>
    <n v="217.5"/>
    <x v="1"/>
    <s v="plays"/>
  </r>
  <r>
    <x v="2"/>
    <s v="US"/>
    <s v="USD"/>
    <n v="1422717953"/>
    <d v="2015-01-31T15:25:53"/>
    <n v="1417533953"/>
    <x v="3978"/>
    <x v="3"/>
    <b v="0"/>
    <n v="8"/>
    <b v="0"/>
    <s v="theater/plays"/>
    <n v="10.7"/>
    <n v="26.75"/>
    <x v="1"/>
    <s v="plays"/>
  </r>
  <r>
    <x v="2"/>
    <s v="GB"/>
    <s v="GBP"/>
    <n v="1427659200"/>
    <d v="2015-03-29T20:00:00"/>
    <n v="1425678057"/>
    <x v="3979"/>
    <x v="0"/>
    <b v="0"/>
    <n v="6"/>
    <b v="0"/>
    <s v="theater/plays"/>
    <n v="1.8333333333333333"/>
    <n v="18.333333333333332"/>
    <x v="1"/>
    <s v="plays"/>
  </r>
  <r>
    <x v="2"/>
    <s v="US"/>
    <s v="USD"/>
    <n v="1404570147"/>
    <d v="2014-07-05T14:22:27"/>
    <n v="1401978147"/>
    <x v="3980"/>
    <x v="3"/>
    <b v="0"/>
    <n v="7"/>
    <b v="0"/>
    <s v="theater/plays"/>
    <n v="18"/>
    <n v="64.285714285714292"/>
    <x v="1"/>
    <s v="plays"/>
  </r>
  <r>
    <x v="2"/>
    <s v="US"/>
    <s v="USD"/>
    <n v="1468729149"/>
    <d v="2016-07-17T04:19:09"/>
    <n v="1463545149"/>
    <x v="3981"/>
    <x v="2"/>
    <b v="0"/>
    <n v="7"/>
    <b v="0"/>
    <s v="theater/plays"/>
    <n v="4.083333333333333"/>
    <n v="175"/>
    <x v="1"/>
    <s v="plays"/>
  </r>
  <r>
    <x v="2"/>
    <s v="GB"/>
    <s v="GBP"/>
    <n v="1436297180"/>
    <d v="2015-07-07T19:26:20"/>
    <n v="1431113180"/>
    <x v="3982"/>
    <x v="0"/>
    <b v="0"/>
    <n v="5"/>
    <b v="0"/>
    <s v="theater/plays"/>
    <n v="20"/>
    <n v="34"/>
    <x v="1"/>
    <s v="plays"/>
  </r>
  <r>
    <x v="2"/>
    <s v="US"/>
    <s v="USD"/>
    <n v="1400569140"/>
    <d v="2014-05-20T06:59:00"/>
    <n v="1397854356"/>
    <x v="3983"/>
    <x v="3"/>
    <b v="0"/>
    <n v="46"/>
    <b v="0"/>
    <s v="theater/plays"/>
    <n v="34.802513464991023"/>
    <n v="84.282608695652172"/>
    <x v="1"/>
    <s v="plays"/>
  </r>
  <r>
    <x v="2"/>
    <s v="GB"/>
    <s v="GBP"/>
    <n v="1415404800"/>
    <d v="2014-11-08T00:00:00"/>
    <n v="1412809644"/>
    <x v="3984"/>
    <x v="3"/>
    <b v="0"/>
    <n v="10"/>
    <b v="0"/>
    <s v="theater/plays"/>
    <n v="6.3333333333333339"/>
    <n v="9.5"/>
    <x v="1"/>
    <s v="plays"/>
  </r>
  <r>
    <x v="2"/>
    <s v="US"/>
    <s v="USD"/>
    <n v="1456002300"/>
    <d v="2016-02-20T21:05:00"/>
    <n v="1454173120"/>
    <x v="3985"/>
    <x v="2"/>
    <b v="0"/>
    <n v="19"/>
    <b v="0"/>
    <s v="theater/plays"/>
    <n v="32.049999999999997"/>
    <n v="33.736842105263158"/>
    <x v="1"/>
    <s v="plays"/>
  </r>
  <r>
    <x v="2"/>
    <s v="GB"/>
    <s v="GBP"/>
    <n v="1462539840"/>
    <d v="2016-05-06T13:04:00"/>
    <n v="1460034594"/>
    <x v="3986"/>
    <x v="2"/>
    <b v="0"/>
    <n v="13"/>
    <b v="0"/>
    <s v="theater/plays"/>
    <n v="9.76"/>
    <n v="37.53846153846154"/>
    <x v="1"/>
    <s v="plays"/>
  </r>
  <r>
    <x v="2"/>
    <s v="GB"/>
    <s v="GBP"/>
    <n v="1400278290"/>
    <d v="2014-05-16T22:11:30"/>
    <n v="1399414290"/>
    <x v="3987"/>
    <x v="3"/>
    <b v="0"/>
    <n v="13"/>
    <b v="0"/>
    <s v="theater/plays"/>
    <n v="37.75"/>
    <n v="11.615384615384615"/>
    <x v="1"/>
    <s v="plays"/>
  </r>
  <r>
    <x v="2"/>
    <s v="US"/>
    <s v="USD"/>
    <n v="1440813413"/>
    <d v="2015-08-29T01:56:53"/>
    <n v="1439517413"/>
    <x v="3988"/>
    <x v="0"/>
    <b v="0"/>
    <n v="4"/>
    <b v="0"/>
    <s v="theater/plays"/>
    <n v="2.1333333333333333"/>
    <n v="8"/>
    <x v="1"/>
    <s v="plays"/>
  </r>
  <r>
    <x v="2"/>
    <s v="US"/>
    <s v="USD"/>
    <n v="1447009181"/>
    <d v="2015-11-08T18:59:41"/>
    <n v="1444413581"/>
    <x v="3989"/>
    <x v="0"/>
    <b v="0"/>
    <n v="0"/>
    <b v="0"/>
    <s v="theater/plays"/>
    <n v="0"/>
    <e v="#DIV/0!"/>
    <x v="1"/>
    <s v="plays"/>
  </r>
  <r>
    <x v="2"/>
    <s v="GB"/>
    <s v="GBP"/>
    <n v="1456934893"/>
    <d v="2016-03-02T16:08:13"/>
    <n v="1454342893"/>
    <x v="3990"/>
    <x v="2"/>
    <b v="0"/>
    <n v="3"/>
    <b v="0"/>
    <s v="theater/plays"/>
    <n v="4.1818181818181817"/>
    <n v="23"/>
    <x v="1"/>
    <s v="plays"/>
  </r>
  <r>
    <x v="2"/>
    <s v="US"/>
    <s v="USD"/>
    <n v="1433086082"/>
    <d v="2015-05-31T15:28:02"/>
    <n v="1430494082"/>
    <x v="3991"/>
    <x v="0"/>
    <b v="0"/>
    <n v="1"/>
    <b v="0"/>
    <s v="theater/plays"/>
    <n v="20"/>
    <n v="100"/>
    <x v="1"/>
    <s v="plays"/>
  </r>
  <r>
    <x v="2"/>
    <s v="US"/>
    <s v="USD"/>
    <n v="1449876859"/>
    <d v="2015-12-11T23:34:19"/>
    <n v="1444689259"/>
    <x v="3992"/>
    <x v="0"/>
    <b v="0"/>
    <n v="9"/>
    <b v="0"/>
    <s v="theater/plays"/>
    <n v="5.41"/>
    <n v="60.111111111111114"/>
    <x v="1"/>
    <s v="plays"/>
  </r>
  <r>
    <x v="2"/>
    <s v="US"/>
    <s v="USD"/>
    <n v="1431549912"/>
    <d v="2015-05-13T20:45:12"/>
    <n v="1428957912"/>
    <x v="3993"/>
    <x v="0"/>
    <b v="0"/>
    <n v="1"/>
    <b v="0"/>
    <s v="theater/plays"/>
    <n v="6.0000000000000001E-3"/>
    <n v="3"/>
    <x v="1"/>
    <s v="plays"/>
  </r>
  <r>
    <x v="2"/>
    <s v="US"/>
    <s v="USD"/>
    <n v="1405761690"/>
    <d v="2014-07-19T09:21:30"/>
    <n v="1403169690"/>
    <x v="3994"/>
    <x v="3"/>
    <b v="0"/>
    <n v="1"/>
    <b v="0"/>
    <s v="theater/plays"/>
    <n v="0.25"/>
    <n v="5"/>
    <x v="1"/>
    <s v="plays"/>
  </r>
  <r>
    <x v="2"/>
    <s v="GB"/>
    <s v="GBP"/>
    <n v="1423913220"/>
    <d v="2015-02-14T11:27:00"/>
    <n v="1421339077"/>
    <x v="3995"/>
    <x v="0"/>
    <b v="0"/>
    <n v="4"/>
    <b v="0"/>
    <s v="theater/plays"/>
    <n v="35"/>
    <n v="17.5"/>
    <x v="1"/>
    <s v="plays"/>
  </r>
  <r>
    <x v="2"/>
    <s v="US"/>
    <s v="USD"/>
    <n v="1416499440"/>
    <d v="2014-11-20T16:04:00"/>
    <n v="1415341464"/>
    <x v="3996"/>
    <x v="3"/>
    <b v="0"/>
    <n v="17"/>
    <b v="0"/>
    <s v="theater/plays"/>
    <n v="16.566666666666666"/>
    <n v="29.235294117647058"/>
    <x v="1"/>
    <s v="plays"/>
  </r>
  <r>
    <x v="2"/>
    <s v="GB"/>
    <s v="GBP"/>
    <n v="1428222221"/>
    <d v="2015-04-05T08:23:41"/>
    <n v="1425633821"/>
    <x v="3997"/>
    <x v="0"/>
    <b v="0"/>
    <n v="0"/>
    <b v="0"/>
    <s v="theater/plays"/>
    <n v="0"/>
    <e v="#DIV/0!"/>
    <x v="1"/>
    <s v="plays"/>
  </r>
  <r>
    <x v="2"/>
    <s v="US"/>
    <s v="USD"/>
    <n v="1427580426"/>
    <d v="2015-03-28T22:07:06"/>
    <n v="1424992026"/>
    <x v="3998"/>
    <x v="0"/>
    <b v="0"/>
    <n v="12"/>
    <b v="0"/>
    <s v="theater/plays"/>
    <n v="57.199999999999996"/>
    <n v="59.583333333333336"/>
    <x v="1"/>
    <s v="plays"/>
  </r>
  <r>
    <x v="2"/>
    <s v="US"/>
    <s v="USD"/>
    <n v="1409514709"/>
    <d v="2014-08-31T19:51:49"/>
    <n v="1406058798"/>
    <x v="3999"/>
    <x v="3"/>
    <b v="0"/>
    <n v="14"/>
    <b v="0"/>
    <s v="theater/plays"/>
    <n v="16.514285714285716"/>
    <n v="82.571428571428569"/>
    <x v="1"/>
    <s v="plays"/>
  </r>
  <r>
    <x v="2"/>
    <s v="US"/>
    <s v="USD"/>
    <n v="1462631358"/>
    <d v="2016-05-07T14:29:18"/>
    <n v="1457450958"/>
    <x v="4000"/>
    <x v="2"/>
    <b v="0"/>
    <n v="1"/>
    <b v="0"/>
    <s v="theater/plays"/>
    <n v="0.125"/>
    <n v="10"/>
    <x v="1"/>
    <s v="plays"/>
  </r>
  <r>
    <x v="2"/>
    <s v="GB"/>
    <s v="GBP"/>
    <n v="1488394800"/>
    <d v="2017-03-01T19:00:00"/>
    <n v="1486681708"/>
    <x v="4001"/>
    <x v="1"/>
    <b v="0"/>
    <n v="14"/>
    <b v="0"/>
    <s v="theater/plays"/>
    <n v="37.75"/>
    <n v="32.357142857142854"/>
    <x v="1"/>
    <s v="plays"/>
  </r>
  <r>
    <x v="2"/>
    <s v="US"/>
    <s v="USD"/>
    <n v="1411779761"/>
    <d v="2014-09-27T01:02:41"/>
    <n v="1409187761"/>
    <x v="4002"/>
    <x v="3"/>
    <b v="0"/>
    <n v="4"/>
    <b v="0"/>
    <s v="theater/plays"/>
    <n v="1.8399999999999999"/>
    <n v="5.75"/>
    <x v="1"/>
    <s v="plays"/>
  </r>
  <r>
    <x v="2"/>
    <s v="US"/>
    <s v="USD"/>
    <n v="1424009147"/>
    <d v="2015-02-15T14:05:47"/>
    <n v="1421417147"/>
    <x v="4003"/>
    <x v="0"/>
    <b v="0"/>
    <n v="2"/>
    <b v="0"/>
    <s v="theater/plays"/>
    <n v="10.050000000000001"/>
    <n v="100.5"/>
    <x v="1"/>
    <s v="plays"/>
  </r>
  <r>
    <x v="2"/>
    <s v="US"/>
    <s v="USD"/>
    <n v="1412740457"/>
    <d v="2014-10-08T03:54:17"/>
    <n v="1410148457"/>
    <x v="4004"/>
    <x v="3"/>
    <b v="0"/>
    <n v="1"/>
    <b v="0"/>
    <s v="theater/plays"/>
    <n v="0.2"/>
    <n v="1"/>
    <x v="1"/>
    <s v="plays"/>
  </r>
  <r>
    <x v="2"/>
    <s v="US"/>
    <s v="USD"/>
    <n v="1413832985"/>
    <d v="2014-10-20T19:23:05"/>
    <n v="1408648985"/>
    <x v="4005"/>
    <x v="3"/>
    <b v="0"/>
    <n v="2"/>
    <b v="0"/>
    <s v="theater/plays"/>
    <n v="1.3333333333333335"/>
    <n v="20"/>
    <x v="1"/>
    <s v="plays"/>
  </r>
  <r>
    <x v="2"/>
    <s v="US"/>
    <s v="USD"/>
    <n v="1455647587"/>
    <d v="2016-02-16T18:33:07"/>
    <n v="1453487587"/>
    <x v="4006"/>
    <x v="2"/>
    <b v="0"/>
    <n v="1"/>
    <b v="0"/>
    <s v="theater/plays"/>
    <n v="6.6666666666666671E-3"/>
    <n v="2"/>
    <x v="1"/>
    <s v="plays"/>
  </r>
  <r>
    <x v="2"/>
    <s v="US"/>
    <s v="USD"/>
    <n v="1409070480"/>
    <d v="2014-08-26T16:28:00"/>
    <n v="1406572381"/>
    <x v="4007"/>
    <x v="3"/>
    <b v="0"/>
    <n v="1"/>
    <b v="0"/>
    <s v="theater/plays"/>
    <n v="0.25"/>
    <n v="5"/>
    <x v="1"/>
    <s v="plays"/>
  </r>
  <r>
    <x v="2"/>
    <s v="GB"/>
    <s v="GBP"/>
    <n v="1437606507"/>
    <d v="2015-07-22T23:08:27"/>
    <n v="1435014507"/>
    <x v="4008"/>
    <x v="0"/>
    <b v="0"/>
    <n v="4"/>
    <b v="0"/>
    <s v="theater/plays"/>
    <n v="6"/>
    <n v="15"/>
    <x v="1"/>
    <s v="plays"/>
  </r>
  <r>
    <x v="2"/>
    <s v="GB"/>
    <s v="GBP"/>
    <n v="1410281360"/>
    <d v="2014-09-09T16:49:20"/>
    <n v="1406825360"/>
    <x v="4009"/>
    <x v="3"/>
    <b v="0"/>
    <n v="3"/>
    <b v="0"/>
    <s v="theater/plays"/>
    <n v="3.8860103626943006"/>
    <n v="25"/>
    <x v="1"/>
    <s v="plays"/>
  </r>
  <r>
    <x v="2"/>
    <s v="US"/>
    <s v="USD"/>
    <n v="1414348166"/>
    <d v="2014-10-26T18:29:26"/>
    <n v="1412879366"/>
    <x v="4010"/>
    <x v="3"/>
    <b v="0"/>
    <n v="38"/>
    <b v="0"/>
    <s v="theater/plays"/>
    <n v="24.194444444444443"/>
    <n v="45.842105263157897"/>
    <x v="1"/>
    <s v="plays"/>
  </r>
  <r>
    <x v="2"/>
    <s v="GB"/>
    <s v="GBP"/>
    <n v="1422450278"/>
    <d v="2015-01-28T13:04:38"/>
    <n v="1419858278"/>
    <x v="4011"/>
    <x v="3"/>
    <b v="0"/>
    <n v="4"/>
    <b v="0"/>
    <s v="theater/plays"/>
    <n v="7.6"/>
    <n v="4.75"/>
    <x v="1"/>
    <s v="plays"/>
  </r>
  <r>
    <x v="2"/>
    <s v="GB"/>
    <s v="GBP"/>
    <n v="1430571849"/>
    <d v="2015-05-02T13:04:09"/>
    <n v="1427979849"/>
    <x v="4012"/>
    <x v="0"/>
    <b v="0"/>
    <n v="0"/>
    <b v="0"/>
    <s v="theater/plays"/>
    <n v="0"/>
    <e v="#DIV/0!"/>
    <x v="1"/>
    <s v="plays"/>
  </r>
  <r>
    <x v="2"/>
    <s v="US"/>
    <s v="USD"/>
    <n v="1424070823"/>
    <d v="2015-02-16T07:13:43"/>
    <n v="1421478823"/>
    <x v="4013"/>
    <x v="0"/>
    <b v="0"/>
    <n v="2"/>
    <b v="0"/>
    <s v="theater/plays"/>
    <n v="1.3"/>
    <n v="13"/>
    <x v="1"/>
    <s v="plays"/>
  </r>
  <r>
    <x v="2"/>
    <s v="US"/>
    <s v="USD"/>
    <n v="1457157269"/>
    <d v="2016-03-05T05:54:29"/>
    <n v="1455861269"/>
    <x v="4014"/>
    <x v="2"/>
    <b v="0"/>
    <n v="0"/>
    <b v="0"/>
    <s v="theater/plays"/>
    <n v="0"/>
    <e v="#DIV/0!"/>
    <x v="1"/>
    <s v="plays"/>
  </r>
  <r>
    <x v="2"/>
    <s v="US"/>
    <s v="USD"/>
    <n v="1437331463"/>
    <d v="2015-07-19T18:44:23"/>
    <n v="1434739463"/>
    <x v="4015"/>
    <x v="0"/>
    <b v="0"/>
    <n v="1"/>
    <b v="0"/>
    <s v="theater/plays"/>
    <n v="1.4285714285714287E-2"/>
    <n v="1"/>
    <x v="1"/>
    <s v="plays"/>
  </r>
  <r>
    <x v="2"/>
    <s v="GB"/>
    <s v="GBP"/>
    <n v="1410987400"/>
    <d v="2014-09-17T20:56:40"/>
    <n v="1408395400"/>
    <x v="4016"/>
    <x v="3"/>
    <b v="0"/>
    <n v="7"/>
    <b v="0"/>
    <s v="theater/plays"/>
    <n v="14.000000000000002"/>
    <n v="10"/>
    <x v="1"/>
    <s v="plays"/>
  </r>
  <r>
    <x v="2"/>
    <s v="US"/>
    <s v="USD"/>
    <n v="1409846874"/>
    <d v="2014-09-04T16:07:54"/>
    <n v="1407254874"/>
    <x v="4017"/>
    <x v="3"/>
    <b v="0"/>
    <n v="2"/>
    <b v="0"/>
    <s v="theater/plays"/>
    <n v="1.05"/>
    <n v="52.5"/>
    <x v="1"/>
    <s v="plays"/>
  </r>
  <r>
    <x v="2"/>
    <s v="GB"/>
    <s v="GBP"/>
    <n v="1475877108"/>
    <d v="2016-10-07T21:51:48"/>
    <n v="1473285108"/>
    <x v="4018"/>
    <x v="2"/>
    <b v="0"/>
    <n v="4"/>
    <b v="0"/>
    <s v="theater/plays"/>
    <n v="8.6666666666666679"/>
    <n v="32.5"/>
    <x v="1"/>
    <s v="plays"/>
  </r>
  <r>
    <x v="2"/>
    <s v="US"/>
    <s v="USD"/>
    <n v="1460737680"/>
    <d v="2016-04-15T16:28:00"/>
    <n v="1455725596"/>
    <x v="4019"/>
    <x v="2"/>
    <b v="0"/>
    <n v="4"/>
    <b v="0"/>
    <s v="theater/plays"/>
    <n v="0.82857142857142851"/>
    <n v="7.25"/>
    <x v="1"/>
    <s v="plays"/>
  </r>
  <r>
    <x v="2"/>
    <s v="US"/>
    <s v="USD"/>
    <n v="1427168099"/>
    <d v="2015-03-24T03:34:59"/>
    <n v="1424579699"/>
    <x v="4020"/>
    <x v="0"/>
    <b v="0"/>
    <n v="3"/>
    <b v="0"/>
    <s v="theater/plays"/>
    <n v="16.666666666666664"/>
    <n v="33.333333333333336"/>
    <x v="1"/>
    <s v="plays"/>
  </r>
  <r>
    <x v="2"/>
    <s v="US"/>
    <s v="USD"/>
    <n v="1414360358"/>
    <d v="2014-10-26T21:52:38"/>
    <n v="1409176358"/>
    <x v="4021"/>
    <x v="3"/>
    <b v="0"/>
    <n v="2"/>
    <b v="0"/>
    <s v="theater/plays"/>
    <n v="0.83333333333333337"/>
    <n v="62.5"/>
    <x v="1"/>
    <s v="plays"/>
  </r>
  <r>
    <x v="2"/>
    <s v="US"/>
    <s v="USD"/>
    <n v="1422759240"/>
    <d v="2015-02-01T02:54:00"/>
    <n v="1418824867"/>
    <x v="4022"/>
    <x v="3"/>
    <b v="0"/>
    <n v="197"/>
    <b v="0"/>
    <s v="theater/plays"/>
    <n v="69.561111111111103"/>
    <n v="63.558375634517766"/>
    <x v="1"/>
    <s v="plays"/>
  </r>
  <r>
    <x v="2"/>
    <s v="US"/>
    <s v="USD"/>
    <n v="1458860363"/>
    <d v="2016-03-24T22:59:23"/>
    <n v="1454975963"/>
    <x v="4023"/>
    <x v="2"/>
    <b v="0"/>
    <n v="0"/>
    <b v="0"/>
    <s v="theater/plays"/>
    <n v="0"/>
    <e v="#DIV/0!"/>
    <x v="1"/>
    <s v="plays"/>
  </r>
  <r>
    <x v="2"/>
    <s v="US"/>
    <s v="USD"/>
    <n v="1441037097"/>
    <d v="2015-08-31T16:04:57"/>
    <n v="1438445097"/>
    <x v="4024"/>
    <x v="0"/>
    <b v="0"/>
    <n v="1"/>
    <b v="0"/>
    <s v="theater/plays"/>
    <n v="1.25"/>
    <n v="10"/>
    <x v="1"/>
    <s v="plays"/>
  </r>
  <r>
    <x v="2"/>
    <s v="FR"/>
    <s v="EUR"/>
    <n v="1437889336"/>
    <d v="2015-07-26T05:42:16"/>
    <n v="1432705336"/>
    <x v="4025"/>
    <x v="0"/>
    <b v="0"/>
    <n v="4"/>
    <b v="0"/>
    <s v="theater/plays"/>
    <n v="5"/>
    <n v="62.5"/>
    <x v="1"/>
    <s v="plays"/>
  </r>
  <r>
    <x v="2"/>
    <s v="US"/>
    <s v="USD"/>
    <n v="1449247439"/>
    <d v="2015-12-04T16:43:59"/>
    <n v="1444059839"/>
    <x v="4026"/>
    <x v="0"/>
    <b v="0"/>
    <n v="0"/>
    <b v="0"/>
    <s v="theater/plays"/>
    <n v="0"/>
    <e v="#DIV/0!"/>
    <x v="1"/>
    <s v="plays"/>
  </r>
  <r>
    <x v="2"/>
    <s v="US"/>
    <s v="USD"/>
    <n v="1487811600"/>
    <d v="2017-02-23T01:00:00"/>
    <n v="1486077481"/>
    <x v="4027"/>
    <x v="1"/>
    <b v="0"/>
    <n v="7"/>
    <b v="0"/>
    <s v="theater/plays"/>
    <n v="7.166666666666667"/>
    <n v="30.714285714285715"/>
    <x v="1"/>
    <s v="plays"/>
  </r>
  <r>
    <x v="2"/>
    <s v="US"/>
    <s v="USD"/>
    <n v="1402007500"/>
    <d v="2014-06-05T22:31:40"/>
    <n v="1399415500"/>
    <x v="4028"/>
    <x v="3"/>
    <b v="0"/>
    <n v="11"/>
    <b v="0"/>
    <s v="theater/plays"/>
    <n v="28.050000000000004"/>
    <n v="51"/>
    <x v="1"/>
    <s v="plays"/>
  </r>
  <r>
    <x v="2"/>
    <s v="US"/>
    <s v="USD"/>
    <n v="1450053370"/>
    <d v="2015-12-14T00:36:10"/>
    <n v="1447461370"/>
    <x v="4029"/>
    <x v="0"/>
    <b v="0"/>
    <n v="0"/>
    <b v="0"/>
    <s v="theater/plays"/>
    <n v="0"/>
    <e v="#DIV/0!"/>
    <x v="1"/>
    <s v="plays"/>
  </r>
  <r>
    <x v="2"/>
    <s v="US"/>
    <s v="USD"/>
    <n v="1454525340"/>
    <d v="2016-02-03T18:49:00"/>
    <n v="1452008599"/>
    <x v="4030"/>
    <x v="2"/>
    <b v="0"/>
    <n v="6"/>
    <b v="0"/>
    <s v="theater/plays"/>
    <n v="16"/>
    <n v="66.666666666666671"/>
    <x v="1"/>
    <s v="plays"/>
  </r>
  <r>
    <x v="2"/>
    <s v="US"/>
    <s v="USD"/>
    <n v="1418914964"/>
    <d v="2014-12-18T15:02:44"/>
    <n v="1414591364"/>
    <x v="4031"/>
    <x v="3"/>
    <b v="0"/>
    <n v="0"/>
    <b v="0"/>
    <s v="theater/plays"/>
    <n v="0"/>
    <e v="#DIV/0!"/>
    <x v="1"/>
    <s v="plays"/>
  </r>
  <r>
    <x v="2"/>
    <s v="US"/>
    <s v="USD"/>
    <n v="1450211116"/>
    <d v="2015-12-15T20:25:16"/>
    <n v="1445023516"/>
    <x v="4032"/>
    <x v="0"/>
    <b v="0"/>
    <n v="7"/>
    <b v="0"/>
    <s v="theater/plays"/>
    <n v="6.8287037037037033"/>
    <n v="59"/>
    <x v="1"/>
    <s v="plays"/>
  </r>
  <r>
    <x v="2"/>
    <s v="GB"/>
    <s v="GBP"/>
    <n v="1475398800"/>
    <d v="2016-10-02T09:00:00"/>
    <n v="1472711224"/>
    <x v="4033"/>
    <x v="2"/>
    <b v="0"/>
    <n v="94"/>
    <b v="0"/>
    <s v="theater/plays"/>
    <n v="25.698702928870294"/>
    <n v="65.340319148936175"/>
    <x v="1"/>
    <s v="plays"/>
  </r>
  <r>
    <x v="2"/>
    <s v="US"/>
    <s v="USD"/>
    <n v="1428097450"/>
    <d v="2015-04-03T21:44:10"/>
    <n v="1425509050"/>
    <x v="4034"/>
    <x v="0"/>
    <b v="0"/>
    <n v="2"/>
    <b v="0"/>
    <s v="theater/plays"/>
    <n v="1.4814814814814816"/>
    <n v="100"/>
    <x v="1"/>
    <s v="plays"/>
  </r>
  <r>
    <x v="2"/>
    <s v="US"/>
    <s v="USD"/>
    <n v="1413925887"/>
    <d v="2014-10-21T21:11:27"/>
    <n v="1411333887"/>
    <x v="4035"/>
    <x v="3"/>
    <b v="0"/>
    <n v="25"/>
    <b v="0"/>
    <s v="theater/plays"/>
    <n v="36.85"/>
    <n v="147.4"/>
    <x v="1"/>
    <s v="plays"/>
  </r>
  <r>
    <x v="2"/>
    <s v="US"/>
    <s v="USD"/>
    <n v="1404253800"/>
    <d v="2014-07-01T22:30:00"/>
    <n v="1402784964"/>
    <x v="4036"/>
    <x v="3"/>
    <b v="0"/>
    <n v="17"/>
    <b v="0"/>
    <s v="theater/plays"/>
    <n v="47.05"/>
    <n v="166.05882352941177"/>
    <x v="1"/>
    <s v="plays"/>
  </r>
  <r>
    <x v="2"/>
    <s v="US"/>
    <s v="USD"/>
    <n v="1464099900"/>
    <d v="2016-05-24T14:25:00"/>
    <n v="1462585315"/>
    <x v="4037"/>
    <x v="2"/>
    <b v="0"/>
    <n v="2"/>
    <b v="0"/>
    <s v="theater/plays"/>
    <n v="11.428571428571429"/>
    <n v="40"/>
    <x v="1"/>
    <s v="plays"/>
  </r>
  <r>
    <x v="2"/>
    <s v="US"/>
    <s v="USD"/>
    <n v="1413573010"/>
    <d v="2014-10-17T19:10:10"/>
    <n v="1408389010"/>
    <x v="4038"/>
    <x v="3"/>
    <b v="0"/>
    <n v="4"/>
    <b v="0"/>
    <s v="theater/plays"/>
    <n v="12.04"/>
    <n v="75.25"/>
    <x v="1"/>
    <s v="plays"/>
  </r>
  <r>
    <x v="2"/>
    <s v="US"/>
    <s v="USD"/>
    <n v="1448949540"/>
    <d v="2015-12-01T05:59:00"/>
    <n v="1446048367"/>
    <x v="4039"/>
    <x v="0"/>
    <b v="0"/>
    <n v="5"/>
    <b v="0"/>
    <s v="theater/plays"/>
    <n v="60"/>
    <n v="60"/>
    <x v="1"/>
    <s v="plays"/>
  </r>
  <r>
    <x v="2"/>
    <s v="US"/>
    <s v="USD"/>
    <n v="1437188400"/>
    <d v="2015-07-18T03:00:00"/>
    <n v="1432100004"/>
    <x v="4040"/>
    <x v="0"/>
    <b v="0"/>
    <n v="2"/>
    <b v="0"/>
    <s v="theater/plays"/>
    <n v="31.25"/>
    <n v="1250"/>
    <x v="1"/>
    <s v="plays"/>
  </r>
  <r>
    <x v="2"/>
    <s v="GB"/>
    <s v="GBP"/>
    <n v="1473160954"/>
    <d v="2016-09-06T11:22:34"/>
    <n v="1467976954"/>
    <x v="4041"/>
    <x v="2"/>
    <b v="0"/>
    <n v="2"/>
    <b v="0"/>
    <s v="theater/plays"/>
    <n v="0.42"/>
    <n v="10.5"/>
    <x v="1"/>
    <s v="plays"/>
  </r>
  <r>
    <x v="2"/>
    <s v="US"/>
    <s v="USD"/>
    <n v="1421781360"/>
    <d v="2015-01-20T19:16:00"/>
    <n v="1419213664"/>
    <x v="4042"/>
    <x v="3"/>
    <b v="0"/>
    <n v="3"/>
    <b v="0"/>
    <s v="theater/plays"/>
    <n v="0.21"/>
    <n v="7"/>
    <x v="1"/>
    <s v="plays"/>
  </r>
  <r>
    <x v="2"/>
    <s v="CA"/>
    <s v="CAD"/>
    <n v="1416524325"/>
    <d v="2014-11-20T22:58:45"/>
    <n v="1415228325"/>
    <x v="4043"/>
    <x v="3"/>
    <b v="0"/>
    <n v="0"/>
    <b v="0"/>
    <s v="theater/plays"/>
    <n v="0"/>
    <e v="#DIV/0!"/>
    <x v="1"/>
    <s v="plays"/>
  </r>
  <r>
    <x v="2"/>
    <s v="US"/>
    <s v="USD"/>
    <n v="1428642000"/>
    <d v="2015-04-10T05:00:00"/>
    <n v="1426050982"/>
    <x v="4044"/>
    <x v="0"/>
    <b v="0"/>
    <n v="4"/>
    <b v="0"/>
    <s v="theater/plays"/>
    <n v="37.5"/>
    <n v="56.25"/>
    <x v="1"/>
    <s v="plays"/>
  </r>
  <r>
    <x v="2"/>
    <s v="AU"/>
    <s v="AUD"/>
    <n v="1408596589"/>
    <d v="2014-08-21T04:49:49"/>
    <n v="1406004589"/>
    <x v="4045"/>
    <x v="3"/>
    <b v="0"/>
    <n v="1"/>
    <b v="0"/>
    <s v="theater/plays"/>
    <n v="0.02"/>
    <n v="1"/>
    <x v="1"/>
    <s v="plays"/>
  </r>
  <r>
    <x v="2"/>
    <s v="US"/>
    <s v="USD"/>
    <n v="1413992210"/>
    <d v="2014-10-22T15:36:50"/>
    <n v="1411400210"/>
    <x v="4046"/>
    <x v="3"/>
    <b v="0"/>
    <n v="12"/>
    <b v="0"/>
    <s v="theater/plays"/>
    <n v="8.2142857142857135"/>
    <n v="38.333333333333336"/>
    <x v="1"/>
    <s v="plays"/>
  </r>
  <r>
    <x v="2"/>
    <s v="US"/>
    <s v="USD"/>
    <n v="1420938000"/>
    <d v="2015-01-11T01:00:00"/>
    <n v="1418862743"/>
    <x v="4047"/>
    <x v="3"/>
    <b v="0"/>
    <n v="4"/>
    <b v="0"/>
    <s v="theater/plays"/>
    <n v="2.1999999999999997"/>
    <n v="27.5"/>
    <x v="1"/>
    <s v="plays"/>
  </r>
  <r>
    <x v="2"/>
    <s v="GB"/>
    <s v="GBP"/>
    <n v="1460373187"/>
    <d v="2016-04-11T11:13:07"/>
    <n v="1457352787"/>
    <x v="4048"/>
    <x v="2"/>
    <b v="0"/>
    <n v="91"/>
    <b v="0"/>
    <s v="theater/plays"/>
    <n v="17.652941176470588"/>
    <n v="32.978021978021978"/>
    <x v="1"/>
    <s v="plays"/>
  </r>
  <r>
    <x v="2"/>
    <s v="US"/>
    <s v="USD"/>
    <n v="1436914815"/>
    <d v="2015-07-14T23:00:15"/>
    <n v="1434322815"/>
    <x v="4049"/>
    <x v="0"/>
    <b v="0"/>
    <n v="1"/>
    <b v="0"/>
    <s v="theater/plays"/>
    <n v="0.08"/>
    <n v="16"/>
    <x v="1"/>
    <s v="plays"/>
  </r>
  <r>
    <x v="2"/>
    <s v="US"/>
    <s v="USD"/>
    <n v="1414077391"/>
    <d v="2014-10-23T15:16:31"/>
    <n v="1411485391"/>
    <x v="4050"/>
    <x v="3"/>
    <b v="0"/>
    <n v="1"/>
    <b v="0"/>
    <s v="theater/plays"/>
    <n v="6.6666666666666666E-2"/>
    <n v="1"/>
    <x v="1"/>
    <s v="plays"/>
  </r>
  <r>
    <x v="2"/>
    <s v="US"/>
    <s v="USD"/>
    <n v="1399618380"/>
    <d v="2014-05-09T06:53:00"/>
    <n v="1399058797"/>
    <x v="4051"/>
    <x v="3"/>
    <b v="0"/>
    <n v="0"/>
    <b v="0"/>
    <s v="theater/plays"/>
    <n v="0"/>
    <e v="#DIV/0!"/>
    <x v="1"/>
    <s v="plays"/>
  </r>
  <r>
    <x v="2"/>
    <s v="US"/>
    <s v="USD"/>
    <n v="1413234316"/>
    <d v="2014-10-13T21:05:16"/>
    <n v="1408050316"/>
    <x v="4052"/>
    <x v="3"/>
    <b v="0"/>
    <n v="13"/>
    <b v="0"/>
    <s v="theater/plays"/>
    <n v="37.533333333333339"/>
    <n v="86.615384615384613"/>
    <x v="1"/>
    <s v="plays"/>
  </r>
  <r>
    <x v="2"/>
    <s v="GB"/>
    <s v="GBP"/>
    <n v="1416081600"/>
    <d v="2014-11-15T20:00:00"/>
    <n v="1413477228"/>
    <x v="4053"/>
    <x v="3"/>
    <b v="0"/>
    <n v="2"/>
    <b v="0"/>
    <s v="theater/plays"/>
    <n v="22"/>
    <n v="55"/>
    <x v="1"/>
    <s v="plays"/>
  </r>
  <r>
    <x v="2"/>
    <s v="US"/>
    <s v="USD"/>
    <n v="1475294400"/>
    <d v="2016-10-01T04:00:00"/>
    <n v="1472674285"/>
    <x v="4054"/>
    <x v="2"/>
    <b v="0"/>
    <n v="0"/>
    <b v="0"/>
    <s v="theater/plays"/>
    <n v="0"/>
    <e v="#DIV/0!"/>
    <x v="1"/>
    <s v="plays"/>
  </r>
  <r>
    <x v="2"/>
    <s v="GB"/>
    <s v="GBP"/>
    <n v="1403192031"/>
    <d v="2014-06-19T15:33:51"/>
    <n v="1400600031"/>
    <x v="4055"/>
    <x v="3"/>
    <b v="0"/>
    <n v="21"/>
    <b v="0"/>
    <s v="theater/plays"/>
    <n v="17.62"/>
    <n v="41.952380952380949"/>
    <x v="1"/>
    <s v="plays"/>
  </r>
  <r>
    <x v="2"/>
    <s v="US"/>
    <s v="USD"/>
    <n v="1467575940"/>
    <d v="2016-07-03T19:59:00"/>
    <n v="1465856639"/>
    <x v="4056"/>
    <x v="2"/>
    <b v="0"/>
    <n v="9"/>
    <b v="0"/>
    <s v="theater/plays"/>
    <n v="53"/>
    <n v="88.333333333333329"/>
    <x v="1"/>
    <s v="plays"/>
  </r>
  <r>
    <x v="2"/>
    <s v="GB"/>
    <s v="GBP"/>
    <n v="1448492400"/>
    <d v="2015-11-25T23:00:00"/>
    <n v="1446506080"/>
    <x v="4057"/>
    <x v="0"/>
    <b v="0"/>
    <n v="6"/>
    <b v="0"/>
    <s v="theater/plays"/>
    <n v="22.142857142857142"/>
    <n v="129.16666666666666"/>
    <x v="1"/>
    <s v="plays"/>
  </r>
  <r>
    <x v="2"/>
    <s v="US"/>
    <s v="USD"/>
    <n v="1459483140"/>
    <d v="2016-04-01T03:59:00"/>
    <n v="1458178044"/>
    <x v="4058"/>
    <x v="2"/>
    <b v="0"/>
    <n v="4"/>
    <b v="0"/>
    <s v="theater/plays"/>
    <n v="2.5333333333333332"/>
    <n v="23.75"/>
    <x v="1"/>
    <s v="plays"/>
  </r>
  <r>
    <x v="2"/>
    <s v="CA"/>
    <s v="CAD"/>
    <n v="1410836400"/>
    <d v="2014-09-16T03:00:00"/>
    <n v="1408116152"/>
    <x v="4059"/>
    <x v="3"/>
    <b v="0"/>
    <n v="7"/>
    <b v="0"/>
    <s v="theater/plays"/>
    <n v="2.5"/>
    <n v="35.714285714285715"/>
    <x v="1"/>
    <s v="plays"/>
  </r>
  <r>
    <x v="2"/>
    <s v="CA"/>
    <s v="CAD"/>
    <n v="1403539200"/>
    <d v="2014-06-23T16:00:00"/>
    <n v="1400604056"/>
    <x v="4060"/>
    <x v="3"/>
    <b v="0"/>
    <n v="5"/>
    <b v="0"/>
    <s v="theater/plays"/>
    <n v="2.85"/>
    <n v="57"/>
    <x v="1"/>
    <s v="plays"/>
  </r>
  <r>
    <x v="2"/>
    <s v="US"/>
    <s v="USD"/>
    <n v="1461205423"/>
    <d v="2016-04-21T02:23:43"/>
    <n v="1456025023"/>
    <x v="4061"/>
    <x v="2"/>
    <b v="0"/>
    <n v="0"/>
    <b v="0"/>
    <s v="theater/plays"/>
    <n v="0"/>
    <e v="#DIV/0!"/>
    <x v="1"/>
    <s v="plays"/>
  </r>
  <r>
    <x v="2"/>
    <s v="US"/>
    <s v="USD"/>
    <n v="1467481468"/>
    <d v="2016-07-02T17:44:28"/>
    <n v="1464889468"/>
    <x v="4062"/>
    <x v="2"/>
    <b v="0"/>
    <n v="3"/>
    <b v="0"/>
    <s v="theater/plays"/>
    <n v="2.4500000000000002"/>
    <n v="163.33333333333334"/>
    <x v="1"/>
    <s v="plays"/>
  </r>
  <r>
    <x v="2"/>
    <s v="GB"/>
    <s v="GBP"/>
    <n v="1403886084"/>
    <d v="2014-06-27T16:21:24"/>
    <n v="1401294084"/>
    <x v="4063"/>
    <x v="3"/>
    <b v="0"/>
    <n v="9"/>
    <b v="0"/>
    <s v="theater/plays"/>
    <n v="1.4210526315789473"/>
    <n v="15"/>
    <x v="1"/>
    <s v="plays"/>
  </r>
  <r>
    <x v="2"/>
    <s v="AU"/>
    <s v="AUD"/>
    <n v="1430316426"/>
    <d v="2015-04-29T14:07:06"/>
    <n v="1427724426"/>
    <x v="4064"/>
    <x v="0"/>
    <b v="0"/>
    <n v="6"/>
    <b v="0"/>
    <s v="theater/plays"/>
    <n v="19.25"/>
    <n v="64.166666666666671"/>
    <x v="1"/>
    <s v="plays"/>
  </r>
  <r>
    <x v="2"/>
    <s v="US"/>
    <s v="USD"/>
    <n v="1407883811"/>
    <d v="2014-08-12T22:50:11"/>
    <n v="1405291811"/>
    <x v="4065"/>
    <x v="3"/>
    <b v="0"/>
    <n v="4"/>
    <b v="0"/>
    <s v="theater/plays"/>
    <n v="0.67500000000000004"/>
    <n v="6.75"/>
    <x v="1"/>
    <s v="plays"/>
  </r>
  <r>
    <x v="2"/>
    <s v="US"/>
    <s v="USD"/>
    <n v="1463619388"/>
    <d v="2016-05-19T00:56:28"/>
    <n v="1461027388"/>
    <x v="4066"/>
    <x v="2"/>
    <b v="0"/>
    <n v="1"/>
    <b v="0"/>
    <s v="theater/plays"/>
    <n v="0.16666666666666669"/>
    <n v="25"/>
    <x v="1"/>
    <s v="plays"/>
  </r>
  <r>
    <x v="2"/>
    <s v="US"/>
    <s v="USD"/>
    <n v="1443408550"/>
    <d v="2015-09-28T02:49:10"/>
    <n v="1439952550"/>
    <x v="4067"/>
    <x v="0"/>
    <b v="0"/>
    <n v="17"/>
    <b v="0"/>
    <s v="theater/plays"/>
    <n v="60.9"/>
    <n v="179.11764705882354"/>
    <x v="1"/>
    <s v="plays"/>
  </r>
  <r>
    <x v="2"/>
    <s v="US"/>
    <s v="USD"/>
    <n v="1484348700"/>
    <d v="2017-01-13T23:05:00"/>
    <n v="1481756855"/>
    <x v="4068"/>
    <x v="2"/>
    <b v="0"/>
    <n v="1"/>
    <b v="0"/>
    <s v="theater/plays"/>
    <n v="1"/>
    <n v="34.950000000000003"/>
    <x v="1"/>
    <s v="plays"/>
  </r>
  <r>
    <x v="2"/>
    <s v="GB"/>
    <s v="GBP"/>
    <n v="1425124800"/>
    <d v="2015-02-28T12:00:00"/>
    <n v="1421596356"/>
    <x v="4069"/>
    <x v="0"/>
    <b v="0"/>
    <n v="13"/>
    <b v="0"/>
    <s v="theater/plays"/>
    <n v="34.4"/>
    <n v="33.07692307692308"/>
    <x v="1"/>
    <s v="plays"/>
  </r>
  <r>
    <x v="2"/>
    <s v="US"/>
    <s v="USD"/>
    <n v="1425178800"/>
    <d v="2015-03-01T03:00:00"/>
    <n v="1422374420"/>
    <x v="4070"/>
    <x v="0"/>
    <b v="0"/>
    <n v="6"/>
    <b v="0"/>
    <s v="theater/plays"/>
    <n v="16.5"/>
    <n v="27.5"/>
    <x v="1"/>
    <s v="plays"/>
  </r>
  <r>
    <x v="2"/>
    <s v="MX"/>
    <s v="MXN"/>
    <n v="1482779931"/>
    <d v="2016-12-26T19:18:51"/>
    <n v="1480187931"/>
    <x v="4071"/>
    <x v="2"/>
    <b v="0"/>
    <n v="0"/>
    <b v="0"/>
    <s v="theater/plays"/>
    <n v="0"/>
    <e v="#DIV/0!"/>
    <x v="1"/>
    <s v="plays"/>
  </r>
  <r>
    <x v="2"/>
    <s v="GB"/>
    <s v="GBP"/>
    <n v="1408646111"/>
    <d v="2014-08-21T18:35:11"/>
    <n v="1403462111"/>
    <x v="4072"/>
    <x v="3"/>
    <b v="0"/>
    <n v="2"/>
    <b v="0"/>
    <s v="theater/plays"/>
    <n v="0.4"/>
    <n v="2"/>
    <x v="1"/>
    <s v="plays"/>
  </r>
  <r>
    <x v="2"/>
    <s v="US"/>
    <s v="USD"/>
    <n v="1431144000"/>
    <d v="2015-05-09T04:00:00"/>
    <n v="1426407426"/>
    <x v="4073"/>
    <x v="0"/>
    <b v="0"/>
    <n v="2"/>
    <b v="0"/>
    <s v="theater/plays"/>
    <n v="1.0571428571428572"/>
    <n v="18.5"/>
    <x v="1"/>
    <s v="plays"/>
  </r>
  <r>
    <x v="2"/>
    <s v="GB"/>
    <s v="GBP"/>
    <n v="1446732975"/>
    <d v="2015-11-05T14:16:15"/>
    <n v="1444137375"/>
    <x v="4074"/>
    <x v="0"/>
    <b v="0"/>
    <n v="21"/>
    <b v="0"/>
    <s v="theater/plays"/>
    <n v="26.727272727272727"/>
    <n v="35"/>
    <x v="1"/>
    <s v="plays"/>
  </r>
  <r>
    <x v="2"/>
    <s v="GB"/>
    <s v="GBP"/>
    <n v="1404149280"/>
    <d v="2014-06-30T17:28:00"/>
    <n v="1400547969"/>
    <x v="4075"/>
    <x v="3"/>
    <b v="0"/>
    <n v="13"/>
    <b v="0"/>
    <s v="theater/plays"/>
    <n v="28.799999999999997"/>
    <n v="44.307692307692307"/>
    <x v="1"/>
    <s v="plays"/>
  </r>
  <r>
    <x v="2"/>
    <s v="US"/>
    <s v="USD"/>
    <n v="1413921060"/>
    <d v="2014-10-21T19:51:00"/>
    <n v="1411499149"/>
    <x v="4076"/>
    <x v="3"/>
    <b v="0"/>
    <n v="0"/>
    <b v="0"/>
    <s v="theater/plays"/>
    <n v="0"/>
    <e v="#DIV/0!"/>
    <x v="1"/>
    <s v="plays"/>
  </r>
  <r>
    <x v="2"/>
    <s v="US"/>
    <s v="USD"/>
    <n v="1482339794"/>
    <d v="2016-12-21T17:03:14"/>
    <n v="1479747794"/>
    <x v="4077"/>
    <x v="2"/>
    <b v="0"/>
    <n v="6"/>
    <b v="0"/>
    <s v="theater/plays"/>
    <n v="8.9"/>
    <n v="222.5"/>
    <x v="1"/>
    <s v="plays"/>
  </r>
  <r>
    <x v="2"/>
    <s v="GB"/>
    <s v="GBP"/>
    <n v="1485543242"/>
    <d v="2017-01-27T18:54:02"/>
    <n v="1482951242"/>
    <x v="4078"/>
    <x v="2"/>
    <b v="0"/>
    <n v="0"/>
    <b v="0"/>
    <s v="theater/plays"/>
    <n v="0"/>
    <e v="#DIV/0!"/>
    <x v="1"/>
    <s v="plays"/>
  </r>
  <r>
    <x v="2"/>
    <s v="US"/>
    <s v="USD"/>
    <n v="1466375521"/>
    <d v="2016-06-19T22:32:01"/>
    <n v="1463783521"/>
    <x v="4079"/>
    <x v="2"/>
    <b v="0"/>
    <n v="1"/>
    <b v="0"/>
    <s v="theater/plays"/>
    <n v="0.16666666666666669"/>
    <n v="5"/>
    <x v="1"/>
    <s v="plays"/>
  </r>
  <r>
    <x v="2"/>
    <s v="US"/>
    <s v="USD"/>
    <n v="1465930440"/>
    <d v="2016-06-14T18:54:00"/>
    <n v="1463849116"/>
    <x v="4080"/>
    <x v="2"/>
    <b v="0"/>
    <n v="0"/>
    <b v="0"/>
    <s v="theater/plays"/>
    <n v="0"/>
    <e v="#DIV/0!"/>
    <x v="1"/>
    <s v="plays"/>
  </r>
  <r>
    <x v="2"/>
    <s v="US"/>
    <s v="USD"/>
    <n v="1425819425"/>
    <d v="2015-03-08T12:57:05"/>
    <n v="1423231025"/>
    <x v="4081"/>
    <x v="0"/>
    <b v="0"/>
    <n v="12"/>
    <b v="0"/>
    <s v="theater/plays"/>
    <n v="15.737410071942445"/>
    <n v="29.166666666666668"/>
    <x v="1"/>
    <s v="plays"/>
  </r>
  <r>
    <x v="2"/>
    <s v="US"/>
    <s v="USD"/>
    <n v="1447542000"/>
    <d v="2015-11-14T23:00:00"/>
    <n v="1446179553"/>
    <x v="4082"/>
    <x v="0"/>
    <b v="0"/>
    <n v="2"/>
    <b v="0"/>
    <s v="theater/plays"/>
    <n v="2"/>
    <n v="1.5"/>
    <x v="1"/>
    <s v="plays"/>
  </r>
  <r>
    <x v="2"/>
    <s v="US"/>
    <s v="USD"/>
    <n v="1452795416"/>
    <d v="2016-01-14T18:16:56"/>
    <n v="1450203416"/>
    <x v="4083"/>
    <x v="0"/>
    <b v="0"/>
    <n v="6"/>
    <b v="0"/>
    <s v="theater/plays"/>
    <n v="21.685714285714287"/>
    <n v="126.5"/>
    <x v="1"/>
    <s v="plays"/>
  </r>
  <r>
    <x v="2"/>
    <s v="IT"/>
    <s v="EUR"/>
    <n v="1476008906"/>
    <d v="2016-10-09T10:28:26"/>
    <n v="1473416906"/>
    <x v="4084"/>
    <x v="2"/>
    <b v="0"/>
    <n v="1"/>
    <b v="0"/>
    <s v="theater/plays"/>
    <n v="0.33333333333333337"/>
    <n v="10"/>
    <x v="1"/>
    <s v="plays"/>
  </r>
  <r>
    <x v="2"/>
    <s v="US"/>
    <s v="USD"/>
    <n v="1427169540"/>
    <d v="2015-03-24T03:59:00"/>
    <n v="1424701775"/>
    <x v="4085"/>
    <x v="0"/>
    <b v="0"/>
    <n v="1"/>
    <b v="0"/>
    <s v="theater/plays"/>
    <n v="0.2857142857142857"/>
    <n v="10"/>
    <x v="1"/>
    <s v="plays"/>
  </r>
  <r>
    <x v="2"/>
    <s v="US"/>
    <s v="USD"/>
    <n v="1448078400"/>
    <d v="2015-11-21T04:00:00"/>
    <n v="1445985299"/>
    <x v="4086"/>
    <x v="0"/>
    <b v="0"/>
    <n v="5"/>
    <b v="0"/>
    <s v="theater/plays"/>
    <n v="4.7"/>
    <n v="9.4"/>
    <x v="1"/>
    <s v="plays"/>
  </r>
  <r>
    <x v="2"/>
    <s v="US"/>
    <s v="USD"/>
    <n v="1468777786"/>
    <d v="2016-07-17T17:49:46"/>
    <n v="1466185786"/>
    <x v="4087"/>
    <x v="2"/>
    <b v="0"/>
    <n v="0"/>
    <b v="0"/>
    <s v="theater/plays"/>
    <n v="0"/>
    <e v="#DIV/0!"/>
    <x v="1"/>
    <s v="plays"/>
  </r>
  <r>
    <x v="2"/>
    <s v="GB"/>
    <s v="GBP"/>
    <n v="1421403960"/>
    <d v="2015-01-16T10:26:00"/>
    <n v="1418827324"/>
    <x v="4088"/>
    <x v="3"/>
    <b v="0"/>
    <n v="3"/>
    <b v="0"/>
    <s v="theater/plays"/>
    <n v="10.8"/>
    <n v="72"/>
    <x v="1"/>
    <s v="plays"/>
  </r>
  <r>
    <x v="2"/>
    <s v="US"/>
    <s v="USD"/>
    <n v="1433093700"/>
    <d v="2015-05-31T17:35:00"/>
    <n v="1430242488"/>
    <x v="4089"/>
    <x v="0"/>
    <b v="0"/>
    <n v="8"/>
    <b v="0"/>
    <s v="theater/plays"/>
    <n v="4.8"/>
    <n v="30"/>
    <x v="1"/>
    <s v="plays"/>
  </r>
  <r>
    <x v="2"/>
    <s v="US"/>
    <s v="USD"/>
    <n v="1438959600"/>
    <d v="2015-08-07T15:00:00"/>
    <n v="1437754137"/>
    <x v="4090"/>
    <x v="0"/>
    <b v="0"/>
    <n v="3"/>
    <b v="0"/>
    <s v="theater/plays"/>
    <n v="3.2"/>
    <n v="10.666666666666666"/>
    <x v="1"/>
    <s v="plays"/>
  </r>
  <r>
    <x v="2"/>
    <s v="US"/>
    <s v="USD"/>
    <n v="1421410151"/>
    <d v="2015-01-16T12:09:11"/>
    <n v="1418818151"/>
    <x v="4091"/>
    <x v="3"/>
    <b v="0"/>
    <n v="8"/>
    <b v="0"/>
    <s v="theater/plays"/>
    <n v="12.75"/>
    <n v="25.5"/>
    <x v="1"/>
    <s v="plays"/>
  </r>
  <r>
    <x v="2"/>
    <s v="US"/>
    <s v="USD"/>
    <n v="1428205247"/>
    <d v="2015-04-05T03:40:47"/>
    <n v="1423024847"/>
    <x v="4092"/>
    <x v="0"/>
    <b v="0"/>
    <n v="1"/>
    <b v="0"/>
    <s v="theater/plays"/>
    <n v="1.8181818181818181E-2"/>
    <n v="20"/>
    <x v="1"/>
    <s v="plays"/>
  </r>
  <r>
    <x v="2"/>
    <s v="GB"/>
    <s v="GBP"/>
    <n v="1440272093"/>
    <d v="2015-08-22T19:34:53"/>
    <n v="1435088093"/>
    <x v="4093"/>
    <x v="0"/>
    <b v="0"/>
    <n v="4"/>
    <b v="0"/>
    <s v="theater/plays"/>
    <n v="2.4"/>
    <n v="15"/>
    <x v="1"/>
    <s v="plays"/>
  </r>
  <r>
    <x v="2"/>
    <s v="US"/>
    <s v="USD"/>
    <n v="1413953940"/>
    <d v="2014-10-22T04:59:00"/>
    <n v="1410141900"/>
    <x v="4094"/>
    <x v="3"/>
    <b v="0"/>
    <n v="8"/>
    <b v="0"/>
    <s v="theater/plays"/>
    <n v="36.5"/>
    <n v="91.25"/>
    <x v="1"/>
    <s v="plays"/>
  </r>
  <r>
    <x v="2"/>
    <s v="MX"/>
    <s v="MXN"/>
    <n v="1482108350"/>
    <d v="2016-12-19T00:45:50"/>
    <n v="1479516350"/>
    <x v="4095"/>
    <x v="2"/>
    <b v="0"/>
    <n v="1"/>
    <b v="0"/>
    <s v="theater/plays"/>
    <n v="2.666666666666667"/>
    <n v="800"/>
    <x v="1"/>
    <s v="plays"/>
  </r>
  <r>
    <x v="2"/>
    <s v="GB"/>
    <s v="GBP"/>
    <n v="1488271860"/>
    <d v="2017-02-28T08:51:00"/>
    <n v="1484484219"/>
    <x v="4096"/>
    <x v="1"/>
    <b v="0"/>
    <n v="5"/>
    <b v="0"/>
    <s v="theater/plays"/>
    <n v="11.428571428571429"/>
    <n v="80"/>
    <x v="1"/>
    <s v="plays"/>
  </r>
  <r>
    <x v="2"/>
    <s v="GB"/>
    <s v="GBP"/>
    <n v="1454284500"/>
    <d v="2016-01-31T23:55:00"/>
    <n v="1449431237"/>
    <x v="4097"/>
    <x v="0"/>
    <b v="0"/>
    <n v="0"/>
    <b v="0"/>
    <s v="theater/plays"/>
    <n v="0"/>
    <e v="#DIV/0!"/>
    <x v="1"/>
    <s v="plays"/>
  </r>
  <r>
    <x v="2"/>
    <s v="US"/>
    <s v="USD"/>
    <n v="1465060797"/>
    <d v="2016-06-04T17:19:57"/>
    <n v="1462468797"/>
    <x v="4098"/>
    <x v="2"/>
    <b v="0"/>
    <n v="0"/>
    <b v="0"/>
    <s v="theater/plays"/>
    <n v="0"/>
    <e v="#DIV/0!"/>
    <x v="1"/>
    <s v="plays"/>
  </r>
  <r>
    <x v="2"/>
    <s v="US"/>
    <s v="USD"/>
    <n v="1472847873"/>
    <d v="2016-09-02T20:24:33"/>
    <n v="1468959873"/>
    <x v="4099"/>
    <x v="2"/>
    <b v="0"/>
    <n v="1"/>
    <b v="0"/>
    <s v="theater/plays"/>
    <n v="1.1111111111111112"/>
    <n v="50"/>
    <x v="1"/>
    <s v="plays"/>
  </r>
  <r>
    <x v="2"/>
    <s v="US"/>
    <s v="USD"/>
    <n v="1414205990"/>
    <d v="2014-10-25T02:59:50"/>
    <n v="1413341990"/>
    <x v="4100"/>
    <x v="3"/>
    <b v="0"/>
    <n v="0"/>
    <b v="0"/>
    <s v="theater/plays"/>
    <n v="0"/>
    <e v="#DIV/0!"/>
    <x v="1"/>
    <s v="plays"/>
  </r>
  <r>
    <x v="2"/>
    <s v="US"/>
    <s v="USD"/>
    <n v="1485380482"/>
    <d v="2017-01-25T21:41:22"/>
    <n v="1482788482"/>
    <x v="4101"/>
    <x v="2"/>
    <b v="0"/>
    <n v="0"/>
    <b v="0"/>
    <s v="theater/plays"/>
    <n v="0"/>
    <e v="#DIV/0!"/>
    <x v="1"/>
    <s v="plays"/>
  </r>
  <r>
    <x v="2"/>
    <s v="US"/>
    <s v="USD"/>
    <n v="1463343673"/>
    <d v="2016-05-15T20:21:13"/>
    <n v="1460751673"/>
    <x v="4102"/>
    <x v="2"/>
    <b v="0"/>
    <n v="6"/>
    <b v="0"/>
    <s v="theater/plays"/>
    <n v="27.400000000000002"/>
    <n v="22.833333333333332"/>
    <x v="1"/>
    <s v="plays"/>
  </r>
  <r>
    <x v="2"/>
    <s v="US"/>
    <s v="USD"/>
    <n v="1440613920"/>
    <d v="2015-08-26T18:32:00"/>
    <n v="1435953566"/>
    <x v="4103"/>
    <x v="0"/>
    <b v="0"/>
    <n v="6"/>
    <b v="0"/>
    <s v="theater/plays"/>
    <n v="10"/>
    <n v="16.666666666666668"/>
    <x v="1"/>
    <s v="plays"/>
  </r>
  <r>
    <x v="2"/>
    <s v="AU"/>
    <s v="AUD"/>
    <n v="1477550434"/>
    <d v="2016-10-27T06:40:34"/>
    <n v="1474958434"/>
    <x v="4104"/>
    <x v="2"/>
    <b v="0"/>
    <n v="14"/>
    <b v="0"/>
    <s v="theater/plays"/>
    <n v="21.366666666666667"/>
    <n v="45.785714285714285"/>
    <x v="1"/>
    <s v="plays"/>
  </r>
  <r>
    <x v="2"/>
    <s v="MX"/>
    <s v="MXN"/>
    <n v="1482711309"/>
    <d v="2016-12-26T00:15:09"/>
    <n v="1479860109"/>
    <x v="4105"/>
    <x v="2"/>
    <b v="0"/>
    <n v="6"/>
    <b v="0"/>
    <s v="theater/plays"/>
    <n v="6.9696969696969706"/>
    <n v="383.33333333333331"/>
    <x v="1"/>
    <s v="plays"/>
  </r>
  <r>
    <x v="2"/>
    <s v="US"/>
    <s v="USD"/>
    <n v="1427936400"/>
    <d v="2015-04-02T01:00:00"/>
    <n v="1424221866"/>
    <x v="4106"/>
    <x v="0"/>
    <b v="0"/>
    <n v="33"/>
    <b v="0"/>
    <s v="theater/plays"/>
    <n v="70.599999999999994"/>
    <n v="106.96969696969697"/>
    <x v="1"/>
    <s v="plays"/>
  </r>
  <r>
    <x v="2"/>
    <s v="US"/>
    <s v="USD"/>
    <n v="1411596001"/>
    <d v="2014-09-24T22:00:01"/>
    <n v="1409608801"/>
    <x v="4107"/>
    <x v="3"/>
    <b v="0"/>
    <n v="4"/>
    <b v="0"/>
    <s v="theater/plays"/>
    <n v="2.0500000000000003"/>
    <n v="10.25"/>
    <x v="1"/>
    <s v="plays"/>
  </r>
  <r>
    <x v="2"/>
    <s v="US"/>
    <s v="USD"/>
    <n v="1488517200"/>
    <d v="2017-03-03T05:00:00"/>
    <n v="1485909937"/>
    <x v="4108"/>
    <x v="1"/>
    <b v="0"/>
    <n v="1"/>
    <b v="0"/>
    <s v="theater/plays"/>
    <n v="1.9666666666666666"/>
    <n v="59"/>
    <x v="1"/>
    <s v="plays"/>
  </r>
  <r>
    <x v="2"/>
    <s v="GB"/>
    <s v="GBP"/>
    <n v="1448805404"/>
    <d v="2015-11-29T13:56:44"/>
    <n v="1446209804"/>
    <x v="4109"/>
    <x v="0"/>
    <b v="0"/>
    <n v="0"/>
    <b v="0"/>
    <s v="theater/plays"/>
    <n v="0"/>
    <e v="#DIV/0!"/>
    <x v="1"/>
    <s v="plays"/>
  </r>
  <r>
    <x v="2"/>
    <s v="GB"/>
    <s v="GBP"/>
    <n v="1469113351"/>
    <d v="2016-07-21T15:02:31"/>
    <n v="1463929351"/>
    <x v="4110"/>
    <x v="2"/>
    <b v="0"/>
    <n v="6"/>
    <b v="0"/>
    <s v="theater/plays"/>
    <n v="28.666666666666668"/>
    <n v="14.333333333333334"/>
    <x v="1"/>
    <s v="plays"/>
  </r>
  <r>
    <x v="2"/>
    <s v="US"/>
    <s v="USD"/>
    <n v="1424747740"/>
    <d v="2015-02-24T03:15:40"/>
    <n v="1422155740"/>
    <x v="4111"/>
    <x v="0"/>
    <b v="0"/>
    <n v="6"/>
    <b v="0"/>
    <s v="theater/plays"/>
    <n v="3.1333333333333333"/>
    <n v="15.666666666666666"/>
    <x v="1"/>
    <s v="plays"/>
  </r>
  <r>
    <x v="2"/>
    <s v="IE"/>
    <s v="EUR"/>
    <n v="1456617600"/>
    <d v="2016-02-28T00:00:00"/>
    <n v="1454280186"/>
    <x v="4112"/>
    <x v="2"/>
    <b v="0"/>
    <n v="1"/>
    <b v="0"/>
    <s v="theater/plays"/>
    <n v="0.04"/>
    <n v="1"/>
    <x v="1"/>
    <s v="plays"/>
  </r>
  <r>
    <x v="2"/>
    <s v="US"/>
    <s v="USD"/>
    <n v="1452234840"/>
    <d v="2016-01-08T06:34:00"/>
    <n v="1450619123"/>
    <x v="4113"/>
    <x v="0"/>
    <b v="0"/>
    <n v="3"/>
    <b v="0"/>
    <s v="theater/plays"/>
    <n v="0.2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5D256E-49A1-4CC7-B509-F31CF5BAAB7E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multipleItemSelectionAllowe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5E7376-5CDD-4A05-9702-B6173C8F6B4D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D410D9-A5A3-4E65-A102-0DDFB94CB1FB}" name="PivotTable8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D18" firstHeaderRow="1" firstDataRow="2" firstDataCol="1" rowPageCount="2" colPageCount="1"/>
  <pivotFields count="18">
    <pivotField axis="axisCol" dataField="1" showAll="0" sortType="ascending">
      <items count="5">
        <item h="1" x="1"/>
        <item x="2"/>
        <item h="1"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x="1"/>
        <item x="2"/>
        <item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3">
    <i>
      <x v="1"/>
    </i>
    <i>
      <x v="3"/>
    </i>
    <i t="grand">
      <x/>
    </i>
  </colItems>
  <pageFields count="2">
    <pageField fld="14" hier="-1"/>
    <pageField fld="7" hier="-1"/>
  </pageFields>
  <dataFields count="1">
    <dataField name="Count of state" fld="0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D1" zoomScaleNormal="100" workbookViewId="0">
      <selection activeCell="F2" sqref="F2:O384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10" bestFit="1" customWidth="1"/>
    <col min="7" max="7" width="17.85546875" hidden="1" customWidth="1"/>
    <col min="8" max="8" width="19.85546875" hidden="1" customWidth="1"/>
    <col min="9" max="9" width="19.28515625" hidden="1" customWidth="1"/>
    <col min="10" max="10" width="21.28515625" hidden="1" customWidth="1"/>
    <col min="11" max="11" width="17.85546875" hidden="1" customWidth="1"/>
    <col min="12" max="13" width="24" hidden="1" customWidth="1"/>
    <col min="14" max="14" width="15.42578125" hidden="1" customWidth="1"/>
    <col min="15" max="15" width="24.5703125" customWidth="1"/>
    <col min="16" max="16" width="36.42578125" customWidth="1"/>
    <col min="17" max="17" width="28" bestFit="1" customWidth="1"/>
    <col min="18" max="18" width="21.28515625" style="9" customWidth="1"/>
    <col min="19" max="19" width="19.42578125" customWidth="1"/>
    <col min="20" max="20" width="13.28515625" customWidth="1"/>
    <col min="21" max="21" width="13.71093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8365</v>
      </c>
      <c r="K1" s="1" t="s">
        <v>8260</v>
      </c>
      <c r="L1" s="1" t="s">
        <v>8366</v>
      </c>
      <c r="M1" s="1" t="s">
        <v>8367</v>
      </c>
      <c r="N1" s="1" t="s">
        <v>8261</v>
      </c>
      <c r="O1" s="1" t="s">
        <v>8262</v>
      </c>
      <c r="P1" s="1" t="s">
        <v>8263</v>
      </c>
      <c r="Q1" s="1" t="s">
        <v>8264</v>
      </c>
      <c r="R1" s="8" t="s">
        <v>8306</v>
      </c>
      <c r="S1" s="1" t="s">
        <v>8307</v>
      </c>
      <c r="T1" s="1" t="s">
        <v>8308</v>
      </c>
      <c r="U1" s="1" t="s">
        <v>8309</v>
      </c>
    </row>
    <row r="2" spans="1:21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5">
        <f>(((I2/60)/60)/24)+DATE(1970,1,1)</f>
        <v>42208.125</v>
      </c>
      <c r="K2">
        <v>1434931811</v>
      </c>
      <c r="L2" s="16">
        <f>(((K2/60)/60)/24)+DATE(1970,1,1)</f>
        <v>42177.007071759261</v>
      </c>
      <c r="M2" s="16" t="str">
        <f>TEXT(L2,"yyyy")</f>
        <v>2015</v>
      </c>
      <c r="N2" t="b">
        <v>0</v>
      </c>
      <c r="O2">
        <v>182</v>
      </c>
      <c r="P2" t="b">
        <v>1</v>
      </c>
      <c r="Q2" t="s">
        <v>8265</v>
      </c>
      <c r="R2" s="10">
        <f>E2/D2*100</f>
        <v>136.85882352941178</v>
      </c>
      <c r="S2" s="7">
        <f>E2/O2</f>
        <v>63.917582417582416</v>
      </c>
      <c r="T2" s="11" t="s">
        <v>8310</v>
      </c>
      <c r="U2" t="s">
        <v>8311</v>
      </c>
    </row>
    <row r="3" spans="1:21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5">
        <f t="shared" ref="J3:J66" si="0">(((I3/60)/60)/24)+DATE(1970,1,1)</f>
        <v>42796.600497685184</v>
      </c>
      <c r="K3">
        <v>1485872683</v>
      </c>
      <c r="L3" s="16">
        <f t="shared" ref="L3:L66" si="1">(((K3/60)/60)/24)+DATE(1970,1,1)</f>
        <v>42766.600497685184</v>
      </c>
      <c r="M3" s="16" t="str">
        <f t="shared" ref="M3:M66" si="2">TEXT(L3,"yyyy")</f>
        <v>2017</v>
      </c>
      <c r="N3" t="b">
        <v>0</v>
      </c>
      <c r="O3">
        <v>79</v>
      </c>
      <c r="P3" t="b">
        <v>1</v>
      </c>
      <c r="Q3" t="s">
        <v>8265</v>
      </c>
      <c r="R3" s="10">
        <f>E3/D3*100</f>
        <v>142.60827250608273</v>
      </c>
      <c r="S3" s="7">
        <f>E3/O3</f>
        <v>185.48101265822785</v>
      </c>
      <c r="T3" s="11" t="s">
        <v>8310</v>
      </c>
      <c r="U3" t="s">
        <v>8311</v>
      </c>
    </row>
    <row r="4" spans="1:21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5">
        <f t="shared" si="0"/>
        <v>42415.702349537038</v>
      </c>
      <c r="K4">
        <v>1454691083</v>
      </c>
      <c r="L4" s="16">
        <f t="shared" si="1"/>
        <v>42405.702349537038</v>
      </c>
      <c r="M4" s="16" t="str">
        <f t="shared" si="2"/>
        <v>2016</v>
      </c>
      <c r="N4" t="b">
        <v>0</v>
      </c>
      <c r="O4">
        <v>35</v>
      </c>
      <c r="P4" t="b">
        <v>1</v>
      </c>
      <c r="Q4" t="s">
        <v>8265</v>
      </c>
      <c r="R4" s="10">
        <f>E4/D4*100</f>
        <v>105</v>
      </c>
      <c r="S4" s="7">
        <f>E4/O4</f>
        <v>15</v>
      </c>
      <c r="T4" s="11" t="s">
        <v>8310</v>
      </c>
      <c r="U4" t="s">
        <v>8311</v>
      </c>
    </row>
    <row r="5" spans="1:21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5">
        <f t="shared" si="0"/>
        <v>41858.515127314815</v>
      </c>
      <c r="K5">
        <v>1404822107</v>
      </c>
      <c r="L5" s="16">
        <f t="shared" si="1"/>
        <v>41828.515127314815</v>
      </c>
      <c r="M5" s="16" t="str">
        <f t="shared" si="2"/>
        <v>2014</v>
      </c>
      <c r="N5" t="b">
        <v>0</v>
      </c>
      <c r="O5">
        <v>150</v>
      </c>
      <c r="P5" t="b">
        <v>1</v>
      </c>
      <c r="Q5" t="s">
        <v>8265</v>
      </c>
      <c r="R5" s="10">
        <f>E5/D5*100</f>
        <v>103.89999999999999</v>
      </c>
      <c r="S5" s="7">
        <f>E5/O5</f>
        <v>69.266666666666666</v>
      </c>
      <c r="T5" s="11" t="s">
        <v>8310</v>
      </c>
      <c r="U5" t="s">
        <v>8311</v>
      </c>
    </row>
    <row r="6" spans="1:21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5">
        <f t="shared" si="0"/>
        <v>42357.834247685183</v>
      </c>
      <c r="K6">
        <v>1447963279</v>
      </c>
      <c r="L6" s="16">
        <f t="shared" si="1"/>
        <v>42327.834247685183</v>
      </c>
      <c r="M6" s="16" t="str">
        <f t="shared" si="2"/>
        <v>2015</v>
      </c>
      <c r="N6" t="b">
        <v>0</v>
      </c>
      <c r="O6">
        <v>284</v>
      </c>
      <c r="P6" t="b">
        <v>1</v>
      </c>
      <c r="Q6" t="s">
        <v>8265</v>
      </c>
      <c r="R6" s="10">
        <f>E6/D6*100</f>
        <v>122.99154545454545</v>
      </c>
      <c r="S6" s="7">
        <f>E6/O6</f>
        <v>190.55028169014085</v>
      </c>
      <c r="T6" s="11" t="s">
        <v>8310</v>
      </c>
      <c r="U6" t="s">
        <v>8311</v>
      </c>
    </row>
    <row r="7" spans="1:21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5">
        <f t="shared" si="0"/>
        <v>42580.232638888891</v>
      </c>
      <c r="K7">
        <v>1468362207</v>
      </c>
      <c r="L7" s="16">
        <f t="shared" si="1"/>
        <v>42563.932951388888</v>
      </c>
      <c r="M7" s="16" t="str">
        <f t="shared" si="2"/>
        <v>2016</v>
      </c>
      <c r="N7" t="b">
        <v>0</v>
      </c>
      <c r="O7">
        <v>47</v>
      </c>
      <c r="P7" t="b">
        <v>1</v>
      </c>
      <c r="Q7" t="s">
        <v>8265</v>
      </c>
      <c r="R7" s="10">
        <f>E7/D7*100</f>
        <v>109.77744436109028</v>
      </c>
      <c r="S7" s="7">
        <f>E7/O7</f>
        <v>93.40425531914893</v>
      </c>
      <c r="T7" s="11" t="s">
        <v>8310</v>
      </c>
      <c r="U7" t="s">
        <v>8311</v>
      </c>
    </row>
    <row r="8" spans="1:21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5">
        <f t="shared" si="0"/>
        <v>41804.072337962964</v>
      </c>
      <c r="K8">
        <v>1401846250</v>
      </c>
      <c r="L8" s="16">
        <f t="shared" si="1"/>
        <v>41794.072337962964</v>
      </c>
      <c r="M8" s="16" t="str">
        <f t="shared" si="2"/>
        <v>2014</v>
      </c>
      <c r="N8" t="b">
        <v>0</v>
      </c>
      <c r="O8">
        <v>58</v>
      </c>
      <c r="P8" t="b">
        <v>1</v>
      </c>
      <c r="Q8" t="s">
        <v>8265</v>
      </c>
      <c r="R8" s="10">
        <f>E8/D8*100</f>
        <v>106.4875</v>
      </c>
      <c r="S8" s="7">
        <f>E8/O8</f>
        <v>146.87931034482759</v>
      </c>
      <c r="T8" s="11" t="s">
        <v>8310</v>
      </c>
      <c r="U8" t="s">
        <v>8311</v>
      </c>
    </row>
    <row r="9" spans="1:21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5">
        <f t="shared" si="0"/>
        <v>42556.047071759262</v>
      </c>
      <c r="K9">
        <v>1464224867</v>
      </c>
      <c r="L9" s="16">
        <f t="shared" si="1"/>
        <v>42516.047071759262</v>
      </c>
      <c r="M9" s="16" t="str">
        <f t="shared" si="2"/>
        <v>2016</v>
      </c>
      <c r="N9" t="b">
        <v>0</v>
      </c>
      <c r="O9">
        <v>57</v>
      </c>
      <c r="P9" t="b">
        <v>1</v>
      </c>
      <c r="Q9" t="s">
        <v>8265</v>
      </c>
      <c r="R9" s="10">
        <f>E9/D9*100</f>
        <v>101.22222222222221</v>
      </c>
      <c r="S9" s="7">
        <f>E9/O9</f>
        <v>159.82456140350877</v>
      </c>
      <c r="T9" s="11" t="s">
        <v>8310</v>
      </c>
      <c r="U9" t="s">
        <v>8311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5">
        <f t="shared" si="0"/>
        <v>42475.875</v>
      </c>
      <c r="K10">
        <v>1460155212</v>
      </c>
      <c r="L10" s="16">
        <f t="shared" si="1"/>
        <v>42468.94458333333</v>
      </c>
      <c r="M10" s="16" t="str">
        <f t="shared" si="2"/>
        <v>2016</v>
      </c>
      <c r="N10" t="b">
        <v>0</v>
      </c>
      <c r="O10">
        <v>12</v>
      </c>
      <c r="P10" t="b">
        <v>1</v>
      </c>
      <c r="Q10" t="s">
        <v>8265</v>
      </c>
      <c r="R10" s="10">
        <f>E10/D10*100</f>
        <v>100.04342857142856</v>
      </c>
      <c r="S10" s="7">
        <f>E10/O10</f>
        <v>291.79333333333335</v>
      </c>
      <c r="T10" s="11" t="s">
        <v>8310</v>
      </c>
      <c r="U10" t="s">
        <v>8311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5">
        <f t="shared" si="0"/>
        <v>42477.103518518517</v>
      </c>
      <c r="K11">
        <v>1458268144</v>
      </c>
      <c r="L11" s="16">
        <f t="shared" si="1"/>
        <v>42447.103518518517</v>
      </c>
      <c r="M11" s="16" t="str">
        <f t="shared" si="2"/>
        <v>2016</v>
      </c>
      <c r="N11" t="b">
        <v>0</v>
      </c>
      <c r="O11">
        <v>20</v>
      </c>
      <c r="P11" t="b">
        <v>1</v>
      </c>
      <c r="Q11" t="s">
        <v>8265</v>
      </c>
      <c r="R11" s="10">
        <f>E11/D11*100</f>
        <v>125.998</v>
      </c>
      <c r="S11" s="7">
        <f>E11/O11</f>
        <v>31.499500000000001</v>
      </c>
      <c r="T11" s="11" t="s">
        <v>8310</v>
      </c>
      <c r="U11" t="s">
        <v>8311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5">
        <f t="shared" si="0"/>
        <v>41815.068043981482</v>
      </c>
      <c r="K12">
        <v>1400636279</v>
      </c>
      <c r="L12" s="16">
        <f t="shared" si="1"/>
        <v>41780.068043981482</v>
      </c>
      <c r="M12" s="16" t="str">
        <f t="shared" si="2"/>
        <v>2014</v>
      </c>
      <c r="N12" t="b">
        <v>0</v>
      </c>
      <c r="O12">
        <v>19</v>
      </c>
      <c r="P12" t="b">
        <v>1</v>
      </c>
      <c r="Q12" t="s">
        <v>8265</v>
      </c>
      <c r="R12" s="10">
        <f>E12/D12*100</f>
        <v>100.49999999999999</v>
      </c>
      <c r="S12" s="7">
        <f>E12/O12</f>
        <v>158.68421052631578</v>
      </c>
      <c r="T12" s="11" t="s">
        <v>8310</v>
      </c>
      <c r="U12" t="s">
        <v>8311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5">
        <f t="shared" si="0"/>
        <v>42604.125</v>
      </c>
      <c r="K13">
        <v>1469126462</v>
      </c>
      <c r="L13" s="16">
        <f t="shared" si="1"/>
        <v>42572.778495370367</v>
      </c>
      <c r="M13" s="16" t="str">
        <f t="shared" si="2"/>
        <v>2016</v>
      </c>
      <c r="N13" t="b">
        <v>0</v>
      </c>
      <c r="O13">
        <v>75</v>
      </c>
      <c r="P13" t="b">
        <v>1</v>
      </c>
      <c r="Q13" t="s">
        <v>8265</v>
      </c>
      <c r="R13" s="10">
        <f>E13/D13*100</f>
        <v>120.5</v>
      </c>
      <c r="S13" s="7">
        <f>E13/O13</f>
        <v>80.333333333333329</v>
      </c>
      <c r="T13" s="11" t="s">
        <v>8310</v>
      </c>
      <c r="U13" t="s">
        <v>8311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5">
        <f t="shared" si="0"/>
        <v>41836.125</v>
      </c>
      <c r="K14">
        <v>1401642425</v>
      </c>
      <c r="L14" s="16">
        <f t="shared" si="1"/>
        <v>41791.713252314818</v>
      </c>
      <c r="M14" s="16" t="str">
        <f t="shared" si="2"/>
        <v>2014</v>
      </c>
      <c r="N14" t="b">
        <v>0</v>
      </c>
      <c r="O14">
        <v>827</v>
      </c>
      <c r="P14" t="b">
        <v>1</v>
      </c>
      <c r="Q14" t="s">
        <v>8265</v>
      </c>
      <c r="R14" s="10">
        <f>E14/D14*100</f>
        <v>165.29333333333335</v>
      </c>
      <c r="S14" s="7">
        <f>E14/O14</f>
        <v>59.961305925030231</v>
      </c>
      <c r="T14" s="11" t="s">
        <v>8310</v>
      </c>
      <c r="U14" t="s">
        <v>8311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5">
        <f t="shared" si="0"/>
        <v>42544.852083333331</v>
      </c>
      <c r="K15">
        <v>1463588109</v>
      </c>
      <c r="L15" s="16">
        <f t="shared" si="1"/>
        <v>42508.677187499998</v>
      </c>
      <c r="M15" s="16" t="str">
        <f t="shared" si="2"/>
        <v>2016</v>
      </c>
      <c r="N15" t="b">
        <v>0</v>
      </c>
      <c r="O15">
        <v>51</v>
      </c>
      <c r="P15" t="b">
        <v>1</v>
      </c>
      <c r="Q15" t="s">
        <v>8265</v>
      </c>
      <c r="R15" s="10">
        <f>E15/D15*100</f>
        <v>159.97142857142856</v>
      </c>
      <c r="S15" s="7">
        <f>E15/O15</f>
        <v>109.78431372549019</v>
      </c>
      <c r="T15" s="11" t="s">
        <v>8310</v>
      </c>
      <c r="U15" t="s">
        <v>8311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5">
        <f t="shared" si="0"/>
        <v>41833.582638888889</v>
      </c>
      <c r="K16">
        <v>1403051888</v>
      </c>
      <c r="L16" s="16">
        <f t="shared" si="1"/>
        <v>41808.02648148148</v>
      </c>
      <c r="M16" s="16" t="str">
        <f t="shared" si="2"/>
        <v>2014</v>
      </c>
      <c r="N16" t="b">
        <v>0</v>
      </c>
      <c r="O16">
        <v>41</v>
      </c>
      <c r="P16" t="b">
        <v>1</v>
      </c>
      <c r="Q16" t="s">
        <v>8265</v>
      </c>
      <c r="R16" s="10">
        <f>E16/D16*100</f>
        <v>100.93333333333334</v>
      </c>
      <c r="S16" s="7">
        <f>E16/O16</f>
        <v>147.70731707317074</v>
      </c>
      <c r="T16" s="11" t="s">
        <v>8310</v>
      </c>
      <c r="U16" t="s">
        <v>8311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5">
        <f t="shared" si="0"/>
        <v>42274.843055555553</v>
      </c>
      <c r="K17">
        <v>1441790658</v>
      </c>
      <c r="L17" s="16">
        <f t="shared" si="1"/>
        <v>42256.391875000001</v>
      </c>
      <c r="M17" s="16" t="str">
        <f t="shared" si="2"/>
        <v>2015</v>
      </c>
      <c r="N17" t="b">
        <v>0</v>
      </c>
      <c r="O17">
        <v>98</v>
      </c>
      <c r="P17" t="b">
        <v>1</v>
      </c>
      <c r="Q17" t="s">
        <v>8265</v>
      </c>
      <c r="R17" s="10">
        <f>E17/D17*100</f>
        <v>106.60000000000001</v>
      </c>
      <c r="S17" s="7">
        <f>E17/O17</f>
        <v>21.755102040816325</v>
      </c>
      <c r="T17" s="11" t="s">
        <v>8310</v>
      </c>
      <c r="U17" t="s">
        <v>8311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5">
        <f t="shared" si="0"/>
        <v>41806.229166666664</v>
      </c>
      <c r="K18">
        <v>1398971211</v>
      </c>
      <c r="L18" s="16">
        <f t="shared" si="1"/>
        <v>41760.796423611115</v>
      </c>
      <c r="M18" s="16" t="str">
        <f t="shared" si="2"/>
        <v>2014</v>
      </c>
      <c r="N18" t="b">
        <v>0</v>
      </c>
      <c r="O18">
        <v>70</v>
      </c>
      <c r="P18" t="b">
        <v>1</v>
      </c>
      <c r="Q18" t="s">
        <v>8265</v>
      </c>
      <c r="R18" s="10">
        <f>E18/D18*100</f>
        <v>100.24166666666667</v>
      </c>
      <c r="S18" s="7">
        <f>E18/O18</f>
        <v>171.84285714285716</v>
      </c>
      <c r="T18" s="11" t="s">
        <v>8310</v>
      </c>
      <c r="U18" t="s">
        <v>8311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5">
        <f t="shared" si="0"/>
        <v>41947.773402777777</v>
      </c>
      <c r="K19">
        <v>1412530422</v>
      </c>
      <c r="L19" s="16">
        <f t="shared" si="1"/>
        <v>41917.731736111113</v>
      </c>
      <c r="M19" s="16" t="str">
        <f t="shared" si="2"/>
        <v>2014</v>
      </c>
      <c r="N19" t="b">
        <v>0</v>
      </c>
      <c r="O19">
        <v>36</v>
      </c>
      <c r="P19" t="b">
        <v>1</v>
      </c>
      <c r="Q19" t="s">
        <v>8265</v>
      </c>
      <c r="R19" s="10">
        <f>E19/D19*100</f>
        <v>100.66666666666666</v>
      </c>
      <c r="S19" s="7">
        <f>E19/O19</f>
        <v>41.944444444444443</v>
      </c>
      <c r="T19" s="11" t="s">
        <v>8310</v>
      </c>
      <c r="U19" t="s">
        <v>8311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5">
        <f t="shared" si="0"/>
        <v>41899.542314814818</v>
      </c>
      <c r="K20">
        <v>1408366856</v>
      </c>
      <c r="L20" s="16">
        <f t="shared" si="1"/>
        <v>41869.542314814818</v>
      </c>
      <c r="M20" s="16" t="str">
        <f t="shared" si="2"/>
        <v>2014</v>
      </c>
      <c r="N20" t="b">
        <v>0</v>
      </c>
      <c r="O20">
        <v>342</v>
      </c>
      <c r="P20" t="b">
        <v>1</v>
      </c>
      <c r="Q20" t="s">
        <v>8265</v>
      </c>
      <c r="R20" s="10">
        <f>E20/D20*100</f>
        <v>106.32110000000002</v>
      </c>
      <c r="S20" s="7">
        <f>E20/O20</f>
        <v>93.264122807017543</v>
      </c>
      <c r="T20" s="11" t="s">
        <v>8310</v>
      </c>
      <c r="U20" t="s">
        <v>8311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5">
        <f t="shared" si="0"/>
        <v>42205.816365740742</v>
      </c>
      <c r="K21">
        <v>1434828934</v>
      </c>
      <c r="L21" s="16">
        <f t="shared" si="1"/>
        <v>42175.816365740742</v>
      </c>
      <c r="M21" s="16" t="str">
        <f t="shared" si="2"/>
        <v>2015</v>
      </c>
      <c r="N21" t="b">
        <v>0</v>
      </c>
      <c r="O21">
        <v>22</v>
      </c>
      <c r="P21" t="b">
        <v>1</v>
      </c>
      <c r="Q21" t="s">
        <v>8265</v>
      </c>
      <c r="R21" s="10">
        <f>E21/D21*100</f>
        <v>145.29411764705881</v>
      </c>
      <c r="S21" s="7">
        <f>E21/O21</f>
        <v>56.136363636363633</v>
      </c>
      <c r="T21" s="11" t="s">
        <v>8310</v>
      </c>
      <c r="U21" t="s">
        <v>8311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5">
        <f t="shared" si="0"/>
        <v>42260.758240740746</v>
      </c>
      <c r="K22">
        <v>1436983912</v>
      </c>
      <c r="L22" s="16">
        <f t="shared" si="1"/>
        <v>42200.758240740746</v>
      </c>
      <c r="M22" s="16" t="str">
        <f t="shared" si="2"/>
        <v>2015</v>
      </c>
      <c r="N22" t="b">
        <v>0</v>
      </c>
      <c r="O22">
        <v>25</v>
      </c>
      <c r="P22" t="b">
        <v>1</v>
      </c>
      <c r="Q22" t="s">
        <v>8265</v>
      </c>
      <c r="R22" s="10">
        <f>E22/D22*100</f>
        <v>100.2</v>
      </c>
      <c r="S22" s="7">
        <f>E22/O22</f>
        <v>80.16</v>
      </c>
      <c r="T22" s="11" t="s">
        <v>8310</v>
      </c>
      <c r="U22" t="s">
        <v>8311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5">
        <f t="shared" si="0"/>
        <v>41908.627187500002</v>
      </c>
      <c r="K23">
        <v>1409151789</v>
      </c>
      <c r="L23" s="16">
        <f t="shared" si="1"/>
        <v>41878.627187500002</v>
      </c>
      <c r="M23" s="16" t="str">
        <f t="shared" si="2"/>
        <v>2014</v>
      </c>
      <c r="N23" t="b">
        <v>0</v>
      </c>
      <c r="O23">
        <v>101</v>
      </c>
      <c r="P23" t="b">
        <v>1</v>
      </c>
      <c r="Q23" t="s">
        <v>8265</v>
      </c>
      <c r="R23" s="10">
        <f>E23/D23*100</f>
        <v>109.13513513513513</v>
      </c>
      <c r="S23" s="7">
        <f>E23/O23</f>
        <v>199.9009900990099</v>
      </c>
      <c r="T23" s="11" t="s">
        <v>8310</v>
      </c>
      <c r="U23" t="s">
        <v>8311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5">
        <f t="shared" si="0"/>
        <v>42005.332638888889</v>
      </c>
      <c r="K24">
        <v>1418766740</v>
      </c>
      <c r="L24" s="16">
        <f t="shared" si="1"/>
        <v>41989.91134259259</v>
      </c>
      <c r="M24" s="16" t="str">
        <f t="shared" si="2"/>
        <v>2014</v>
      </c>
      <c r="N24" t="b">
        <v>0</v>
      </c>
      <c r="O24">
        <v>8</v>
      </c>
      <c r="P24" t="b">
        <v>1</v>
      </c>
      <c r="Q24" t="s">
        <v>8265</v>
      </c>
      <c r="R24" s="10">
        <f>E24/D24*100</f>
        <v>117.14285714285715</v>
      </c>
      <c r="S24" s="7">
        <f>E24/O24</f>
        <v>51.25</v>
      </c>
      <c r="T24" s="11" t="s">
        <v>8310</v>
      </c>
      <c r="U24" t="s">
        <v>8311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5">
        <f t="shared" si="0"/>
        <v>42124.638888888891</v>
      </c>
      <c r="K25">
        <v>1428086501</v>
      </c>
      <c r="L25" s="16">
        <f t="shared" si="1"/>
        <v>42097.778946759259</v>
      </c>
      <c r="M25" s="16" t="str">
        <f t="shared" si="2"/>
        <v>2015</v>
      </c>
      <c r="N25" t="b">
        <v>0</v>
      </c>
      <c r="O25">
        <v>23</v>
      </c>
      <c r="P25" t="b">
        <v>1</v>
      </c>
      <c r="Q25" t="s">
        <v>8265</v>
      </c>
      <c r="R25" s="10">
        <f>E25/D25*100</f>
        <v>118.5</v>
      </c>
      <c r="S25" s="7">
        <f>E25/O25</f>
        <v>103.04347826086956</v>
      </c>
      <c r="T25" s="11" t="s">
        <v>8310</v>
      </c>
      <c r="U25" t="s">
        <v>8311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5">
        <f t="shared" si="0"/>
        <v>42262.818750000006</v>
      </c>
      <c r="K26">
        <v>1439494863</v>
      </c>
      <c r="L26" s="16">
        <f t="shared" si="1"/>
        <v>42229.820173611108</v>
      </c>
      <c r="M26" s="16" t="str">
        <f t="shared" si="2"/>
        <v>2015</v>
      </c>
      <c r="N26" t="b">
        <v>0</v>
      </c>
      <c r="O26">
        <v>574</v>
      </c>
      <c r="P26" t="b">
        <v>1</v>
      </c>
      <c r="Q26" t="s">
        <v>8265</v>
      </c>
      <c r="R26" s="10">
        <f>E26/D26*100</f>
        <v>108.80768571428572</v>
      </c>
      <c r="S26" s="7">
        <f>E26/O26</f>
        <v>66.346149825783982</v>
      </c>
      <c r="T26" s="11" t="s">
        <v>8310</v>
      </c>
      <c r="U26" t="s">
        <v>8311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5">
        <f t="shared" si="0"/>
        <v>42378.025011574078</v>
      </c>
      <c r="K27">
        <v>1447115761</v>
      </c>
      <c r="L27" s="16">
        <f t="shared" si="1"/>
        <v>42318.025011574078</v>
      </c>
      <c r="M27" s="16" t="str">
        <f t="shared" si="2"/>
        <v>2015</v>
      </c>
      <c r="N27" t="b">
        <v>0</v>
      </c>
      <c r="O27">
        <v>14</v>
      </c>
      <c r="P27" t="b">
        <v>1</v>
      </c>
      <c r="Q27" t="s">
        <v>8265</v>
      </c>
      <c r="R27" s="10">
        <f>E27/D27*100</f>
        <v>133.33333333333331</v>
      </c>
      <c r="S27" s="7">
        <f>E27/O27</f>
        <v>57.142857142857146</v>
      </c>
      <c r="T27" s="11" t="s">
        <v>8310</v>
      </c>
      <c r="U27" t="s">
        <v>8311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5">
        <f t="shared" si="0"/>
        <v>41868.515555555554</v>
      </c>
      <c r="K28">
        <v>1404822144</v>
      </c>
      <c r="L28" s="16">
        <f t="shared" si="1"/>
        <v>41828.515555555554</v>
      </c>
      <c r="M28" s="16" t="str">
        <f t="shared" si="2"/>
        <v>2014</v>
      </c>
      <c r="N28" t="b">
        <v>0</v>
      </c>
      <c r="O28">
        <v>19</v>
      </c>
      <c r="P28" t="b">
        <v>1</v>
      </c>
      <c r="Q28" t="s">
        <v>8265</v>
      </c>
      <c r="R28" s="10">
        <f>E28/D28*100</f>
        <v>155.20000000000002</v>
      </c>
      <c r="S28" s="7">
        <f>E28/O28</f>
        <v>102.10526315789474</v>
      </c>
      <c r="T28" s="11" t="s">
        <v>8310</v>
      </c>
      <c r="U28" t="s">
        <v>8311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5">
        <f t="shared" si="0"/>
        <v>41959.206400462965</v>
      </c>
      <c r="K29">
        <v>1413518233</v>
      </c>
      <c r="L29" s="16">
        <f t="shared" si="1"/>
        <v>41929.164733796293</v>
      </c>
      <c r="M29" s="16" t="str">
        <f t="shared" si="2"/>
        <v>2014</v>
      </c>
      <c r="N29" t="b">
        <v>0</v>
      </c>
      <c r="O29">
        <v>150</v>
      </c>
      <c r="P29" t="b">
        <v>1</v>
      </c>
      <c r="Q29" t="s">
        <v>8265</v>
      </c>
      <c r="R29" s="10">
        <f>E29/D29*100</f>
        <v>111.72500000000001</v>
      </c>
      <c r="S29" s="7">
        <f>E29/O29</f>
        <v>148.96666666666667</v>
      </c>
      <c r="T29" s="11" t="s">
        <v>8310</v>
      </c>
      <c r="U29" t="s">
        <v>8311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5">
        <f t="shared" si="0"/>
        <v>42354.96393518518</v>
      </c>
      <c r="K30">
        <v>1447715284</v>
      </c>
      <c r="L30" s="16">
        <f t="shared" si="1"/>
        <v>42324.96393518518</v>
      </c>
      <c r="M30" s="16" t="str">
        <f t="shared" si="2"/>
        <v>2015</v>
      </c>
      <c r="N30" t="b">
        <v>0</v>
      </c>
      <c r="O30">
        <v>71</v>
      </c>
      <c r="P30" t="b">
        <v>1</v>
      </c>
      <c r="Q30" t="s">
        <v>8265</v>
      </c>
      <c r="R30" s="10">
        <f>E30/D30*100</f>
        <v>100.35000000000001</v>
      </c>
      <c r="S30" s="7">
        <f>E30/O30</f>
        <v>169.6056338028169</v>
      </c>
      <c r="T30" s="11" t="s">
        <v>8310</v>
      </c>
      <c r="U30" t="s">
        <v>8311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5">
        <f t="shared" si="0"/>
        <v>41842.67324074074</v>
      </c>
      <c r="K31">
        <v>1403453368</v>
      </c>
      <c r="L31" s="16">
        <f t="shared" si="1"/>
        <v>41812.67324074074</v>
      </c>
      <c r="M31" s="16" t="str">
        <f t="shared" si="2"/>
        <v>2014</v>
      </c>
      <c r="N31" t="b">
        <v>0</v>
      </c>
      <c r="O31">
        <v>117</v>
      </c>
      <c r="P31" t="b">
        <v>1</v>
      </c>
      <c r="Q31" t="s">
        <v>8265</v>
      </c>
      <c r="R31" s="10">
        <f>E31/D31*100</f>
        <v>123.33333333333334</v>
      </c>
      <c r="S31" s="7">
        <f>E31/O31</f>
        <v>31.623931623931625</v>
      </c>
      <c r="T31" s="11" t="s">
        <v>8310</v>
      </c>
      <c r="U31" t="s">
        <v>8311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5">
        <f t="shared" si="0"/>
        <v>41872.292997685188</v>
      </c>
      <c r="K32">
        <v>1406012515</v>
      </c>
      <c r="L32" s="16">
        <f t="shared" si="1"/>
        <v>41842.292997685188</v>
      </c>
      <c r="M32" s="16" t="str">
        <f t="shared" si="2"/>
        <v>2014</v>
      </c>
      <c r="N32" t="b">
        <v>0</v>
      </c>
      <c r="O32">
        <v>53</v>
      </c>
      <c r="P32" t="b">
        <v>1</v>
      </c>
      <c r="Q32" t="s">
        <v>8265</v>
      </c>
      <c r="R32" s="10">
        <f>E32/D32*100</f>
        <v>101.29975</v>
      </c>
      <c r="S32" s="7">
        <f>E32/O32</f>
        <v>76.45264150943396</v>
      </c>
      <c r="T32" s="11" t="s">
        <v>8310</v>
      </c>
      <c r="U32" t="s">
        <v>8311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5">
        <f t="shared" si="0"/>
        <v>42394.79206018518</v>
      </c>
      <c r="K33">
        <v>1452193234</v>
      </c>
      <c r="L33" s="16">
        <f t="shared" si="1"/>
        <v>42376.79206018518</v>
      </c>
      <c r="M33" s="16" t="str">
        <f t="shared" si="2"/>
        <v>2016</v>
      </c>
      <c r="N33" t="b">
        <v>0</v>
      </c>
      <c r="O33">
        <v>1</v>
      </c>
      <c r="P33" t="b">
        <v>1</v>
      </c>
      <c r="Q33" t="s">
        <v>8265</v>
      </c>
      <c r="R33" s="10">
        <f>E33/D33*100</f>
        <v>100</v>
      </c>
      <c r="S33" s="7">
        <f>E33/O33</f>
        <v>13</v>
      </c>
      <c r="T33" s="11" t="s">
        <v>8310</v>
      </c>
      <c r="U33" t="s">
        <v>8311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5">
        <f t="shared" si="0"/>
        <v>42503.165972222225</v>
      </c>
      <c r="K34">
        <v>1459523017</v>
      </c>
      <c r="L34" s="16">
        <f t="shared" si="1"/>
        <v>42461.627511574072</v>
      </c>
      <c r="M34" s="16" t="str">
        <f t="shared" si="2"/>
        <v>2016</v>
      </c>
      <c r="N34" t="b">
        <v>0</v>
      </c>
      <c r="O34">
        <v>89</v>
      </c>
      <c r="P34" t="b">
        <v>1</v>
      </c>
      <c r="Q34" t="s">
        <v>8265</v>
      </c>
      <c r="R34" s="10">
        <f>E34/D34*100</f>
        <v>100.24604569420035</v>
      </c>
      <c r="S34" s="7">
        <f>E34/O34</f>
        <v>320.44943820224717</v>
      </c>
      <c r="T34" s="11" t="s">
        <v>8310</v>
      </c>
      <c r="U34" t="s">
        <v>8311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5">
        <f t="shared" si="0"/>
        <v>42316.702557870376</v>
      </c>
      <c r="K35">
        <v>1444405901</v>
      </c>
      <c r="L35" s="16">
        <f t="shared" si="1"/>
        <v>42286.660891203705</v>
      </c>
      <c r="M35" s="16" t="str">
        <f t="shared" si="2"/>
        <v>2015</v>
      </c>
      <c r="N35" t="b">
        <v>0</v>
      </c>
      <c r="O35">
        <v>64</v>
      </c>
      <c r="P35" t="b">
        <v>1</v>
      </c>
      <c r="Q35" t="s">
        <v>8265</v>
      </c>
      <c r="R35" s="10">
        <f>E35/D35*100</f>
        <v>102.0952380952381</v>
      </c>
      <c r="S35" s="7">
        <f>E35/O35</f>
        <v>83.75</v>
      </c>
      <c r="T35" s="11" t="s">
        <v>8310</v>
      </c>
      <c r="U35" t="s">
        <v>8311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5">
        <f t="shared" si="0"/>
        <v>41856.321770833332</v>
      </c>
      <c r="K36">
        <v>1405928601</v>
      </c>
      <c r="L36" s="16">
        <f t="shared" si="1"/>
        <v>41841.321770833332</v>
      </c>
      <c r="M36" s="16" t="str">
        <f t="shared" si="2"/>
        <v>2014</v>
      </c>
      <c r="N36" t="b">
        <v>0</v>
      </c>
      <c r="O36">
        <v>68</v>
      </c>
      <c r="P36" t="b">
        <v>1</v>
      </c>
      <c r="Q36" t="s">
        <v>8265</v>
      </c>
      <c r="R36" s="10">
        <f>E36/D36*100</f>
        <v>130.46153846153845</v>
      </c>
      <c r="S36" s="7">
        <f>E36/O36</f>
        <v>49.882352941176471</v>
      </c>
      <c r="T36" s="11" t="s">
        <v>8310</v>
      </c>
      <c r="U36" t="s">
        <v>8311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5">
        <f t="shared" si="0"/>
        <v>42122</v>
      </c>
      <c r="K37">
        <v>1428130814</v>
      </c>
      <c r="L37" s="16">
        <f t="shared" si="1"/>
        <v>42098.291828703703</v>
      </c>
      <c r="M37" s="16" t="str">
        <f t="shared" si="2"/>
        <v>2015</v>
      </c>
      <c r="N37" t="b">
        <v>0</v>
      </c>
      <c r="O37">
        <v>28</v>
      </c>
      <c r="P37" t="b">
        <v>1</v>
      </c>
      <c r="Q37" t="s">
        <v>8265</v>
      </c>
      <c r="R37" s="10">
        <f>E37/D37*100</f>
        <v>166.5</v>
      </c>
      <c r="S37" s="7">
        <f>E37/O37</f>
        <v>59.464285714285715</v>
      </c>
      <c r="T37" s="11" t="s">
        <v>8310</v>
      </c>
      <c r="U37" t="s">
        <v>8311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5">
        <f t="shared" si="0"/>
        <v>42098.265335648146</v>
      </c>
      <c r="K38">
        <v>1425540125</v>
      </c>
      <c r="L38" s="16">
        <f t="shared" si="1"/>
        <v>42068.307002314818</v>
      </c>
      <c r="M38" s="16" t="str">
        <f t="shared" si="2"/>
        <v>2015</v>
      </c>
      <c r="N38" t="b">
        <v>0</v>
      </c>
      <c r="O38">
        <v>44</v>
      </c>
      <c r="P38" t="b">
        <v>1</v>
      </c>
      <c r="Q38" t="s">
        <v>8265</v>
      </c>
      <c r="R38" s="10">
        <f>E38/D38*100</f>
        <v>142.15</v>
      </c>
      <c r="S38" s="7">
        <f>E38/O38</f>
        <v>193.84090909090909</v>
      </c>
      <c r="T38" s="11" t="s">
        <v>8310</v>
      </c>
      <c r="U38" t="s">
        <v>8311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5">
        <f t="shared" si="0"/>
        <v>42062.693043981482</v>
      </c>
      <c r="K39">
        <v>1422463079</v>
      </c>
      <c r="L39" s="16">
        <f t="shared" si="1"/>
        <v>42032.693043981482</v>
      </c>
      <c r="M39" s="16" t="str">
        <f t="shared" si="2"/>
        <v>2015</v>
      </c>
      <c r="N39" t="b">
        <v>0</v>
      </c>
      <c r="O39">
        <v>253</v>
      </c>
      <c r="P39" t="b">
        <v>1</v>
      </c>
      <c r="Q39" t="s">
        <v>8265</v>
      </c>
      <c r="R39" s="10">
        <f>E39/D39*100</f>
        <v>183.44090909090909</v>
      </c>
      <c r="S39" s="7">
        <f>E39/O39</f>
        <v>159.51383399209487</v>
      </c>
      <c r="T39" s="11" t="s">
        <v>8310</v>
      </c>
      <c r="U39" t="s">
        <v>8311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5">
        <f t="shared" si="0"/>
        <v>41405.057222222218</v>
      </c>
      <c r="K40">
        <v>1365643344</v>
      </c>
      <c r="L40" s="16">
        <f t="shared" si="1"/>
        <v>41375.057222222218</v>
      </c>
      <c r="M40" s="16" t="str">
        <f t="shared" si="2"/>
        <v>2013</v>
      </c>
      <c r="N40" t="b">
        <v>0</v>
      </c>
      <c r="O40">
        <v>66</v>
      </c>
      <c r="P40" t="b">
        <v>1</v>
      </c>
      <c r="Q40" t="s">
        <v>8265</v>
      </c>
      <c r="R40" s="10">
        <f>E40/D40*100</f>
        <v>110.04</v>
      </c>
      <c r="S40" s="7">
        <f>E40/O40</f>
        <v>41.68181818181818</v>
      </c>
      <c r="T40" s="11" t="s">
        <v>8310</v>
      </c>
      <c r="U40" t="s">
        <v>8311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5">
        <f t="shared" si="0"/>
        <v>41784.957638888889</v>
      </c>
      <c r="K41">
        <v>1398388068</v>
      </c>
      <c r="L41" s="16">
        <f t="shared" si="1"/>
        <v>41754.047083333331</v>
      </c>
      <c r="M41" s="16" t="str">
        <f t="shared" si="2"/>
        <v>2014</v>
      </c>
      <c r="N41" t="b">
        <v>0</v>
      </c>
      <c r="O41">
        <v>217</v>
      </c>
      <c r="P41" t="b">
        <v>1</v>
      </c>
      <c r="Q41" t="s">
        <v>8265</v>
      </c>
      <c r="R41" s="10">
        <f>E41/D41*100</f>
        <v>130.98000000000002</v>
      </c>
      <c r="S41" s="7">
        <f>E41/O41</f>
        <v>150.89861751152074</v>
      </c>
      <c r="T41" s="11" t="s">
        <v>8310</v>
      </c>
      <c r="U41" t="s">
        <v>8311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5">
        <f t="shared" si="0"/>
        <v>41809.166666666664</v>
      </c>
      <c r="K42">
        <v>1401426488</v>
      </c>
      <c r="L42" s="16">
        <f t="shared" si="1"/>
        <v>41789.21398148148</v>
      </c>
      <c r="M42" s="16" t="str">
        <f t="shared" si="2"/>
        <v>2014</v>
      </c>
      <c r="N42" t="b">
        <v>0</v>
      </c>
      <c r="O42">
        <v>16</v>
      </c>
      <c r="P42" t="b">
        <v>1</v>
      </c>
      <c r="Q42" t="s">
        <v>8265</v>
      </c>
      <c r="R42" s="10">
        <f>E42/D42*100</f>
        <v>101.35000000000001</v>
      </c>
      <c r="S42" s="7">
        <f>E42/O42</f>
        <v>126.6875</v>
      </c>
      <c r="T42" s="11" t="s">
        <v>8310</v>
      </c>
      <c r="U42" t="s">
        <v>8311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5">
        <f t="shared" si="0"/>
        <v>41917.568912037037</v>
      </c>
      <c r="K43">
        <v>1409924354</v>
      </c>
      <c r="L43" s="16">
        <f t="shared" si="1"/>
        <v>41887.568912037037</v>
      </c>
      <c r="M43" s="16" t="str">
        <f t="shared" si="2"/>
        <v>2014</v>
      </c>
      <c r="N43" t="b">
        <v>0</v>
      </c>
      <c r="O43">
        <v>19</v>
      </c>
      <c r="P43" t="b">
        <v>1</v>
      </c>
      <c r="Q43" t="s">
        <v>8265</v>
      </c>
      <c r="R43" s="10">
        <f>E43/D43*100</f>
        <v>100</v>
      </c>
      <c r="S43" s="7">
        <f>E43/O43</f>
        <v>105.26315789473684</v>
      </c>
      <c r="T43" s="11" t="s">
        <v>8310</v>
      </c>
      <c r="U43" t="s">
        <v>8311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5">
        <f t="shared" si="0"/>
        <v>42001.639189814814</v>
      </c>
      <c r="K44">
        <v>1417188026</v>
      </c>
      <c r="L44" s="16">
        <f t="shared" si="1"/>
        <v>41971.639189814814</v>
      </c>
      <c r="M44" s="16" t="str">
        <f t="shared" si="2"/>
        <v>2014</v>
      </c>
      <c r="N44" t="b">
        <v>0</v>
      </c>
      <c r="O44">
        <v>169</v>
      </c>
      <c r="P44" t="b">
        <v>1</v>
      </c>
      <c r="Q44" t="s">
        <v>8265</v>
      </c>
      <c r="R44" s="10">
        <f>E44/D44*100</f>
        <v>141.85714285714286</v>
      </c>
      <c r="S44" s="7">
        <f>E44/O44</f>
        <v>117.51479289940828</v>
      </c>
      <c r="T44" s="11" t="s">
        <v>8310</v>
      </c>
      <c r="U44" t="s">
        <v>8311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5">
        <f t="shared" si="0"/>
        <v>41833</v>
      </c>
      <c r="K45">
        <v>1402599486</v>
      </c>
      <c r="L45" s="16">
        <f t="shared" si="1"/>
        <v>41802.790347222224</v>
      </c>
      <c r="M45" s="16" t="str">
        <f t="shared" si="2"/>
        <v>2014</v>
      </c>
      <c r="N45" t="b">
        <v>0</v>
      </c>
      <c r="O45">
        <v>263</v>
      </c>
      <c r="P45" t="b">
        <v>1</v>
      </c>
      <c r="Q45" t="s">
        <v>8265</v>
      </c>
      <c r="R45" s="10">
        <f>E45/D45*100</f>
        <v>308.65999999999997</v>
      </c>
      <c r="S45" s="7">
        <f>E45/O45</f>
        <v>117.36121673003802</v>
      </c>
      <c r="T45" s="11" t="s">
        <v>8310</v>
      </c>
      <c r="U45" t="s">
        <v>8311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5">
        <f t="shared" si="0"/>
        <v>41919.098807870374</v>
      </c>
      <c r="K46">
        <v>1408760537</v>
      </c>
      <c r="L46" s="16">
        <f t="shared" si="1"/>
        <v>41874.098807870374</v>
      </c>
      <c r="M46" s="16" t="str">
        <f t="shared" si="2"/>
        <v>2014</v>
      </c>
      <c r="N46" t="b">
        <v>0</v>
      </c>
      <c r="O46">
        <v>15</v>
      </c>
      <c r="P46" t="b">
        <v>1</v>
      </c>
      <c r="Q46" t="s">
        <v>8265</v>
      </c>
      <c r="R46" s="10">
        <f>E46/D46*100</f>
        <v>100</v>
      </c>
      <c r="S46" s="7">
        <f>E46/O46</f>
        <v>133.33333333333334</v>
      </c>
      <c r="T46" s="11" t="s">
        <v>8310</v>
      </c>
      <c r="U46" t="s">
        <v>8311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5">
        <f t="shared" si="0"/>
        <v>42487.623923611114</v>
      </c>
      <c r="K47">
        <v>1459177107</v>
      </c>
      <c r="L47" s="16">
        <f t="shared" si="1"/>
        <v>42457.623923611114</v>
      </c>
      <c r="M47" s="16" t="str">
        <f t="shared" si="2"/>
        <v>2016</v>
      </c>
      <c r="N47" t="b">
        <v>0</v>
      </c>
      <c r="O47">
        <v>61</v>
      </c>
      <c r="P47" t="b">
        <v>1</v>
      </c>
      <c r="Q47" t="s">
        <v>8265</v>
      </c>
      <c r="R47" s="10">
        <f>E47/D47*100</f>
        <v>120</v>
      </c>
      <c r="S47" s="7">
        <f>E47/O47</f>
        <v>98.360655737704917</v>
      </c>
      <c r="T47" s="11" t="s">
        <v>8310</v>
      </c>
      <c r="U47" t="s">
        <v>8311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5">
        <f t="shared" si="0"/>
        <v>42353.964976851858</v>
      </c>
      <c r="K48">
        <v>1447628974</v>
      </c>
      <c r="L48" s="16">
        <f t="shared" si="1"/>
        <v>42323.964976851858</v>
      </c>
      <c r="M48" s="16" t="str">
        <f t="shared" si="2"/>
        <v>2015</v>
      </c>
      <c r="N48" t="b">
        <v>0</v>
      </c>
      <c r="O48">
        <v>45</v>
      </c>
      <c r="P48" t="b">
        <v>1</v>
      </c>
      <c r="Q48" t="s">
        <v>8265</v>
      </c>
      <c r="R48" s="10">
        <f>E48/D48*100</f>
        <v>104.16666666666667</v>
      </c>
      <c r="S48" s="7">
        <f>E48/O48</f>
        <v>194.44444444444446</v>
      </c>
      <c r="T48" s="11" t="s">
        <v>8310</v>
      </c>
      <c r="U48" t="s">
        <v>8311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5">
        <f t="shared" si="0"/>
        <v>41992.861192129625</v>
      </c>
      <c r="K49">
        <v>1413834007</v>
      </c>
      <c r="L49" s="16">
        <f t="shared" si="1"/>
        <v>41932.819525462961</v>
      </c>
      <c r="M49" s="16" t="str">
        <f t="shared" si="2"/>
        <v>2014</v>
      </c>
      <c r="N49" t="b">
        <v>0</v>
      </c>
      <c r="O49">
        <v>70</v>
      </c>
      <c r="P49" t="b">
        <v>1</v>
      </c>
      <c r="Q49" t="s">
        <v>8265</v>
      </c>
      <c r="R49" s="10">
        <f>E49/D49*100</f>
        <v>107.61100000000002</v>
      </c>
      <c r="S49" s="7">
        <f>E49/O49</f>
        <v>76.865000000000009</v>
      </c>
      <c r="T49" s="11" t="s">
        <v>8310</v>
      </c>
      <c r="U49" t="s">
        <v>8311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5">
        <f t="shared" si="0"/>
        <v>42064.5</v>
      </c>
      <c r="K50">
        <v>1422534260</v>
      </c>
      <c r="L50" s="16">
        <f t="shared" si="1"/>
        <v>42033.516898148147</v>
      </c>
      <c r="M50" s="16" t="str">
        <f t="shared" si="2"/>
        <v>2015</v>
      </c>
      <c r="N50" t="b">
        <v>0</v>
      </c>
      <c r="O50">
        <v>38</v>
      </c>
      <c r="P50" t="b">
        <v>1</v>
      </c>
      <c r="Q50" t="s">
        <v>8265</v>
      </c>
      <c r="R50" s="10">
        <f>E50/D50*100</f>
        <v>107.94999999999999</v>
      </c>
      <c r="S50" s="7">
        <f>E50/O50</f>
        <v>56.815789473684212</v>
      </c>
      <c r="T50" s="11" t="s">
        <v>8310</v>
      </c>
      <c r="U50" t="s">
        <v>8311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5">
        <f t="shared" si="0"/>
        <v>42301.176446759258</v>
      </c>
      <c r="K51">
        <v>1443068045</v>
      </c>
      <c r="L51" s="16">
        <f t="shared" si="1"/>
        <v>42271.176446759258</v>
      </c>
      <c r="M51" s="16" t="str">
        <f t="shared" si="2"/>
        <v>2015</v>
      </c>
      <c r="N51" t="b">
        <v>0</v>
      </c>
      <c r="O51">
        <v>87</v>
      </c>
      <c r="P51" t="b">
        <v>1</v>
      </c>
      <c r="Q51" t="s">
        <v>8265</v>
      </c>
      <c r="R51" s="10">
        <f>E51/D51*100</f>
        <v>100</v>
      </c>
      <c r="S51" s="7">
        <f>E51/O51</f>
        <v>137.93103448275863</v>
      </c>
      <c r="T51" s="11" t="s">
        <v>8310</v>
      </c>
      <c r="U51" t="s">
        <v>8311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5">
        <f t="shared" si="0"/>
        <v>42034.708333333328</v>
      </c>
      <c r="K52">
        <v>1419271458</v>
      </c>
      <c r="L52" s="16">
        <f t="shared" si="1"/>
        <v>41995.752986111111</v>
      </c>
      <c r="M52" s="16" t="str">
        <f t="shared" si="2"/>
        <v>2014</v>
      </c>
      <c r="N52" t="b">
        <v>0</v>
      </c>
      <c r="O52">
        <v>22</v>
      </c>
      <c r="P52" t="b">
        <v>1</v>
      </c>
      <c r="Q52" t="s">
        <v>8265</v>
      </c>
      <c r="R52" s="10">
        <f>E52/D52*100</f>
        <v>100</v>
      </c>
      <c r="S52" s="7">
        <f>E52/O52</f>
        <v>27.272727272727273</v>
      </c>
      <c r="T52" s="11" t="s">
        <v>8310</v>
      </c>
      <c r="U52" t="s">
        <v>8311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5">
        <f t="shared" si="0"/>
        <v>42226.928668981483</v>
      </c>
      <c r="K53">
        <v>1436653037</v>
      </c>
      <c r="L53" s="16">
        <f t="shared" si="1"/>
        <v>42196.928668981483</v>
      </c>
      <c r="M53" s="16" t="str">
        <f t="shared" si="2"/>
        <v>2015</v>
      </c>
      <c r="N53" t="b">
        <v>0</v>
      </c>
      <c r="O53">
        <v>119</v>
      </c>
      <c r="P53" t="b">
        <v>1</v>
      </c>
      <c r="Q53" t="s">
        <v>8265</v>
      </c>
      <c r="R53" s="10">
        <f>E53/D53*100</f>
        <v>128.0181818181818</v>
      </c>
      <c r="S53" s="7">
        <f>E53/O53</f>
        <v>118.33613445378151</v>
      </c>
      <c r="T53" s="11" t="s">
        <v>8310</v>
      </c>
      <c r="U53" t="s">
        <v>8311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5">
        <f t="shared" si="0"/>
        <v>41837.701921296299</v>
      </c>
      <c r="K54">
        <v>1403023846</v>
      </c>
      <c r="L54" s="16">
        <f t="shared" si="1"/>
        <v>41807.701921296299</v>
      </c>
      <c r="M54" s="16" t="str">
        <f t="shared" si="2"/>
        <v>2014</v>
      </c>
      <c r="N54" t="b">
        <v>0</v>
      </c>
      <c r="O54">
        <v>52</v>
      </c>
      <c r="P54" t="b">
        <v>1</v>
      </c>
      <c r="Q54" t="s">
        <v>8265</v>
      </c>
      <c r="R54" s="10">
        <f>E54/D54*100</f>
        <v>116.21</v>
      </c>
      <c r="S54" s="7">
        <f>E54/O54</f>
        <v>223.48076923076923</v>
      </c>
      <c r="T54" s="11" t="s">
        <v>8310</v>
      </c>
      <c r="U54" t="s">
        <v>8311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5">
        <f t="shared" si="0"/>
        <v>41733.916666666664</v>
      </c>
      <c r="K55">
        <v>1395407445</v>
      </c>
      <c r="L55" s="16">
        <f t="shared" si="1"/>
        <v>41719.549131944441</v>
      </c>
      <c r="M55" s="16" t="str">
        <f t="shared" si="2"/>
        <v>2014</v>
      </c>
      <c r="N55" t="b">
        <v>0</v>
      </c>
      <c r="O55">
        <v>117</v>
      </c>
      <c r="P55" t="b">
        <v>1</v>
      </c>
      <c r="Q55" t="s">
        <v>8265</v>
      </c>
      <c r="R55" s="10">
        <f>E55/D55*100</f>
        <v>109.63333333333334</v>
      </c>
      <c r="S55" s="7">
        <f>E55/O55</f>
        <v>28.111111111111111</v>
      </c>
      <c r="T55" s="11" t="s">
        <v>8310</v>
      </c>
      <c r="U55" t="s">
        <v>8311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5">
        <f t="shared" si="0"/>
        <v>42363.713206018518</v>
      </c>
      <c r="K56">
        <v>1448471221</v>
      </c>
      <c r="L56" s="16">
        <f t="shared" si="1"/>
        <v>42333.713206018518</v>
      </c>
      <c r="M56" s="16" t="str">
        <f t="shared" si="2"/>
        <v>2015</v>
      </c>
      <c r="N56" t="b">
        <v>0</v>
      </c>
      <c r="O56">
        <v>52</v>
      </c>
      <c r="P56" t="b">
        <v>1</v>
      </c>
      <c r="Q56" t="s">
        <v>8265</v>
      </c>
      <c r="R56" s="10">
        <f>E56/D56*100</f>
        <v>101</v>
      </c>
      <c r="S56" s="7">
        <f>E56/O56</f>
        <v>194.23076923076923</v>
      </c>
      <c r="T56" s="11" t="s">
        <v>8310</v>
      </c>
      <c r="U56" t="s">
        <v>8311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5">
        <f t="shared" si="0"/>
        <v>42517.968935185185</v>
      </c>
      <c r="K57">
        <v>1462576516</v>
      </c>
      <c r="L57" s="16">
        <f t="shared" si="1"/>
        <v>42496.968935185185</v>
      </c>
      <c r="M57" s="16" t="str">
        <f t="shared" si="2"/>
        <v>2016</v>
      </c>
      <c r="N57" t="b">
        <v>0</v>
      </c>
      <c r="O57">
        <v>86</v>
      </c>
      <c r="P57" t="b">
        <v>1</v>
      </c>
      <c r="Q57" t="s">
        <v>8265</v>
      </c>
      <c r="R57" s="10">
        <f>E57/D57*100</f>
        <v>128.95348837209301</v>
      </c>
      <c r="S57" s="7">
        <f>E57/O57</f>
        <v>128.95348837209303</v>
      </c>
      <c r="T57" s="11" t="s">
        <v>8310</v>
      </c>
      <c r="U57" t="s">
        <v>8311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5">
        <f t="shared" si="0"/>
        <v>42163.666666666672</v>
      </c>
      <c r="K58">
        <v>1432559424</v>
      </c>
      <c r="L58" s="16">
        <f t="shared" si="1"/>
        <v>42149.548888888887</v>
      </c>
      <c r="M58" s="16" t="str">
        <f t="shared" si="2"/>
        <v>2015</v>
      </c>
      <c r="N58" t="b">
        <v>0</v>
      </c>
      <c r="O58">
        <v>174</v>
      </c>
      <c r="P58" t="b">
        <v>1</v>
      </c>
      <c r="Q58" t="s">
        <v>8265</v>
      </c>
      <c r="R58" s="10">
        <f>E58/D58*100</f>
        <v>107.26249999999999</v>
      </c>
      <c r="S58" s="7">
        <f>E58/O58</f>
        <v>49.316091954022987</v>
      </c>
      <c r="T58" s="11" t="s">
        <v>8310</v>
      </c>
      <c r="U58" t="s">
        <v>8311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5">
        <f t="shared" si="0"/>
        <v>42119.83289351852</v>
      </c>
      <c r="K59">
        <v>1427399962</v>
      </c>
      <c r="L59" s="16">
        <f t="shared" si="1"/>
        <v>42089.83289351852</v>
      </c>
      <c r="M59" s="16" t="str">
        <f t="shared" si="2"/>
        <v>2015</v>
      </c>
      <c r="N59" t="b">
        <v>0</v>
      </c>
      <c r="O59">
        <v>69</v>
      </c>
      <c r="P59" t="b">
        <v>1</v>
      </c>
      <c r="Q59" t="s">
        <v>8265</v>
      </c>
      <c r="R59" s="10">
        <f>E59/D59*100</f>
        <v>101.89999999999999</v>
      </c>
      <c r="S59" s="7">
        <f>E59/O59</f>
        <v>221.52173913043478</v>
      </c>
      <c r="T59" s="11" t="s">
        <v>8310</v>
      </c>
      <c r="U59" t="s">
        <v>8311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5">
        <f t="shared" si="0"/>
        <v>41962.786712962959</v>
      </c>
      <c r="K60">
        <v>1413827572</v>
      </c>
      <c r="L60" s="16">
        <f t="shared" si="1"/>
        <v>41932.745046296295</v>
      </c>
      <c r="M60" s="16" t="str">
        <f t="shared" si="2"/>
        <v>2014</v>
      </c>
      <c r="N60" t="b">
        <v>0</v>
      </c>
      <c r="O60">
        <v>75</v>
      </c>
      <c r="P60" t="b">
        <v>1</v>
      </c>
      <c r="Q60" t="s">
        <v>8265</v>
      </c>
      <c r="R60" s="10">
        <f>E60/D60*100</f>
        <v>102.91</v>
      </c>
      <c r="S60" s="7">
        <f>E60/O60</f>
        <v>137.21333333333334</v>
      </c>
      <c r="T60" s="11" t="s">
        <v>8310</v>
      </c>
      <c r="U60" t="s">
        <v>8311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5">
        <f t="shared" si="0"/>
        <v>42261.875</v>
      </c>
      <c r="K61">
        <v>1439530776</v>
      </c>
      <c r="L61" s="16">
        <f t="shared" si="1"/>
        <v>42230.23583333334</v>
      </c>
      <c r="M61" s="16" t="str">
        <f t="shared" si="2"/>
        <v>2015</v>
      </c>
      <c r="N61" t="b">
        <v>0</v>
      </c>
      <c r="O61">
        <v>33</v>
      </c>
      <c r="P61" t="b">
        <v>1</v>
      </c>
      <c r="Q61" t="s">
        <v>8265</v>
      </c>
      <c r="R61" s="10">
        <f>E61/D61*100</f>
        <v>100.12570000000001</v>
      </c>
      <c r="S61" s="7">
        <f>E61/O61</f>
        <v>606.82242424242418</v>
      </c>
      <c r="T61" s="11" t="s">
        <v>8310</v>
      </c>
      <c r="U61" t="s">
        <v>8311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5">
        <f t="shared" si="0"/>
        <v>41721</v>
      </c>
      <c r="K62">
        <v>1393882717</v>
      </c>
      <c r="L62" s="16">
        <f t="shared" si="1"/>
        <v>41701.901817129627</v>
      </c>
      <c r="M62" s="16" t="str">
        <f t="shared" si="2"/>
        <v>2014</v>
      </c>
      <c r="N62" t="b">
        <v>0</v>
      </c>
      <c r="O62">
        <v>108</v>
      </c>
      <c r="P62" t="b">
        <v>1</v>
      </c>
      <c r="Q62" t="s">
        <v>8266</v>
      </c>
      <c r="R62" s="10">
        <f>E62/D62*100</f>
        <v>103.29622222222221</v>
      </c>
      <c r="S62" s="7">
        <f>E62/O62</f>
        <v>43.040092592592593</v>
      </c>
      <c r="T62" s="11" t="s">
        <v>8310</v>
      </c>
      <c r="U62" t="s">
        <v>8312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5">
        <f t="shared" si="0"/>
        <v>41431.814317129632</v>
      </c>
      <c r="K63">
        <v>1368646357</v>
      </c>
      <c r="L63" s="16">
        <f t="shared" si="1"/>
        <v>41409.814317129632</v>
      </c>
      <c r="M63" s="16" t="str">
        <f t="shared" si="2"/>
        <v>2013</v>
      </c>
      <c r="N63" t="b">
        <v>0</v>
      </c>
      <c r="O63">
        <v>23</v>
      </c>
      <c r="P63" t="b">
        <v>1</v>
      </c>
      <c r="Q63" t="s">
        <v>8266</v>
      </c>
      <c r="R63" s="10">
        <f>E63/D63*100</f>
        <v>148.30000000000001</v>
      </c>
      <c r="S63" s="7">
        <f>E63/O63</f>
        <v>322.39130434782606</v>
      </c>
      <c r="T63" s="11" t="s">
        <v>8310</v>
      </c>
      <c r="U63" t="s">
        <v>8312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5">
        <f t="shared" si="0"/>
        <v>41336.799513888887</v>
      </c>
      <c r="K64">
        <v>1360177878</v>
      </c>
      <c r="L64" s="16">
        <f t="shared" si="1"/>
        <v>41311.799513888887</v>
      </c>
      <c r="M64" s="16" t="str">
        <f t="shared" si="2"/>
        <v>2013</v>
      </c>
      <c r="N64" t="b">
        <v>0</v>
      </c>
      <c r="O64">
        <v>48</v>
      </c>
      <c r="P64" t="b">
        <v>1</v>
      </c>
      <c r="Q64" t="s">
        <v>8266</v>
      </c>
      <c r="R64" s="10">
        <f>E64/D64*100</f>
        <v>154.73333333333332</v>
      </c>
      <c r="S64" s="7">
        <f>E64/O64</f>
        <v>96.708333333333329</v>
      </c>
      <c r="T64" s="11" t="s">
        <v>8310</v>
      </c>
      <c r="U64" t="s">
        <v>8312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5">
        <f t="shared" si="0"/>
        <v>41636.207638888889</v>
      </c>
      <c r="K65">
        <v>1386194013</v>
      </c>
      <c r="L65" s="16">
        <f t="shared" si="1"/>
        <v>41612.912187499998</v>
      </c>
      <c r="M65" s="16" t="str">
        <f t="shared" si="2"/>
        <v>2013</v>
      </c>
      <c r="N65" t="b">
        <v>0</v>
      </c>
      <c r="O65">
        <v>64</v>
      </c>
      <c r="P65" t="b">
        <v>1</v>
      </c>
      <c r="Q65" t="s">
        <v>8266</v>
      </c>
      <c r="R65" s="10">
        <f>E65/D65*100</f>
        <v>113.51849999999999</v>
      </c>
      <c r="S65" s="7">
        <f>E65/O65</f>
        <v>35.474531249999998</v>
      </c>
      <c r="T65" s="11" t="s">
        <v>8310</v>
      </c>
      <c r="U65" t="s">
        <v>8312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5">
        <f t="shared" si="0"/>
        <v>41463.01829861111</v>
      </c>
      <c r="K66">
        <v>1370651181</v>
      </c>
      <c r="L66" s="16">
        <f t="shared" si="1"/>
        <v>41433.01829861111</v>
      </c>
      <c r="M66" s="16" t="str">
        <f t="shared" si="2"/>
        <v>2013</v>
      </c>
      <c r="N66" t="b">
        <v>0</v>
      </c>
      <c r="O66">
        <v>24</v>
      </c>
      <c r="P66" t="b">
        <v>1</v>
      </c>
      <c r="Q66" t="s">
        <v>8266</v>
      </c>
      <c r="R66" s="10">
        <f>E66/D66*100</f>
        <v>173.33333333333334</v>
      </c>
      <c r="S66" s="7">
        <f>E66/O66</f>
        <v>86.666666666666671</v>
      </c>
      <c r="T66" s="11" t="s">
        <v>8310</v>
      </c>
      <c r="U66" t="s">
        <v>8312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5">
        <f t="shared" ref="J67:J130" si="3">(((I67/60)/60)/24)+DATE(1970,1,1)</f>
        <v>41862.249305555553</v>
      </c>
      <c r="K67">
        <v>1405453354</v>
      </c>
      <c r="L67" s="16">
        <f t="shared" ref="L67:L130" si="4">(((K67/60)/60)/24)+DATE(1970,1,1)</f>
        <v>41835.821226851855</v>
      </c>
      <c r="M67" s="16" t="str">
        <f t="shared" ref="M67:M130" si="5">TEXT(L67,"yyyy")</f>
        <v>2014</v>
      </c>
      <c r="N67" t="b">
        <v>0</v>
      </c>
      <c r="O67">
        <v>57</v>
      </c>
      <c r="P67" t="b">
        <v>1</v>
      </c>
      <c r="Q67" t="s">
        <v>8266</v>
      </c>
      <c r="R67" s="10">
        <f>E67/D67*100</f>
        <v>107.52857142857141</v>
      </c>
      <c r="S67" s="7">
        <f>E67/O67</f>
        <v>132.05263157894737</v>
      </c>
      <c r="T67" s="11" t="s">
        <v>8310</v>
      </c>
      <c r="U67" t="s">
        <v>8312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5">
        <f t="shared" si="3"/>
        <v>42569.849768518514</v>
      </c>
      <c r="K68">
        <v>1466281420</v>
      </c>
      <c r="L68" s="16">
        <f t="shared" si="4"/>
        <v>42539.849768518514</v>
      </c>
      <c r="M68" s="16" t="str">
        <f t="shared" si="5"/>
        <v>2016</v>
      </c>
      <c r="N68" t="b">
        <v>0</v>
      </c>
      <c r="O68">
        <v>26</v>
      </c>
      <c r="P68" t="b">
        <v>1</v>
      </c>
      <c r="Q68" t="s">
        <v>8266</v>
      </c>
      <c r="R68" s="10">
        <f>E68/D68*100</f>
        <v>118.6</v>
      </c>
      <c r="S68" s="7">
        <f>E68/O68</f>
        <v>91.230769230769226</v>
      </c>
      <c r="T68" s="11" t="s">
        <v>8310</v>
      </c>
      <c r="U68" t="s">
        <v>8312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5">
        <f t="shared" si="3"/>
        <v>41105.583379629628</v>
      </c>
      <c r="K69">
        <v>1339768804</v>
      </c>
      <c r="L69" s="16">
        <f t="shared" si="4"/>
        <v>41075.583379629628</v>
      </c>
      <c r="M69" s="16" t="str">
        <f t="shared" si="5"/>
        <v>2012</v>
      </c>
      <c r="N69" t="b">
        <v>0</v>
      </c>
      <c r="O69">
        <v>20</v>
      </c>
      <c r="P69" t="b">
        <v>1</v>
      </c>
      <c r="Q69" t="s">
        <v>8266</v>
      </c>
      <c r="R69" s="10">
        <f>E69/D69*100</f>
        <v>116.25000000000001</v>
      </c>
      <c r="S69" s="7">
        <f>E69/O69</f>
        <v>116.25</v>
      </c>
      <c r="T69" s="11" t="s">
        <v>8310</v>
      </c>
      <c r="U69" t="s">
        <v>8312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5">
        <f t="shared" si="3"/>
        <v>41693.569340277776</v>
      </c>
      <c r="K70">
        <v>1390570791</v>
      </c>
      <c r="L70" s="16">
        <f t="shared" si="4"/>
        <v>41663.569340277776</v>
      </c>
      <c r="M70" s="16" t="str">
        <f t="shared" si="5"/>
        <v>2014</v>
      </c>
      <c r="N70" t="b">
        <v>0</v>
      </c>
      <c r="O70">
        <v>36</v>
      </c>
      <c r="P70" t="b">
        <v>1</v>
      </c>
      <c r="Q70" t="s">
        <v>8266</v>
      </c>
      <c r="R70" s="10">
        <f>E70/D70*100</f>
        <v>127.16666666666667</v>
      </c>
      <c r="S70" s="7">
        <f>E70/O70</f>
        <v>21.194444444444443</v>
      </c>
      <c r="T70" s="11" t="s">
        <v>8310</v>
      </c>
      <c r="U70" t="s">
        <v>8312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5">
        <f t="shared" si="3"/>
        <v>40818.290972222225</v>
      </c>
      <c r="K71">
        <v>1314765025</v>
      </c>
      <c r="L71" s="16">
        <f t="shared" si="4"/>
        <v>40786.187789351854</v>
      </c>
      <c r="M71" s="16" t="str">
        <f t="shared" si="5"/>
        <v>2011</v>
      </c>
      <c r="N71" t="b">
        <v>0</v>
      </c>
      <c r="O71">
        <v>178</v>
      </c>
      <c r="P71" t="b">
        <v>1</v>
      </c>
      <c r="Q71" t="s">
        <v>8266</v>
      </c>
      <c r="R71" s="10">
        <f>E71/D71*100</f>
        <v>110.9423</v>
      </c>
      <c r="S71" s="7">
        <f>E71/O71</f>
        <v>62.327134831460668</v>
      </c>
      <c r="T71" s="11" t="s">
        <v>8310</v>
      </c>
      <c r="U71" t="s">
        <v>8312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5">
        <f t="shared" si="3"/>
        <v>40790.896354166667</v>
      </c>
      <c r="K72">
        <v>1309987845</v>
      </c>
      <c r="L72" s="16">
        <f t="shared" si="4"/>
        <v>40730.896354166667</v>
      </c>
      <c r="M72" s="16" t="str">
        <f t="shared" si="5"/>
        <v>2011</v>
      </c>
      <c r="N72" t="b">
        <v>0</v>
      </c>
      <c r="O72">
        <v>17</v>
      </c>
      <c r="P72" t="b">
        <v>1</v>
      </c>
      <c r="Q72" t="s">
        <v>8266</v>
      </c>
      <c r="R72" s="10">
        <f>E72/D72*100</f>
        <v>127.2</v>
      </c>
      <c r="S72" s="7">
        <f>E72/O72</f>
        <v>37.411764705882355</v>
      </c>
      <c r="T72" s="11" t="s">
        <v>8310</v>
      </c>
      <c r="U72" t="s">
        <v>8312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5">
        <f t="shared" si="3"/>
        <v>41057.271493055552</v>
      </c>
      <c r="K73">
        <v>1333002657</v>
      </c>
      <c r="L73" s="16">
        <f t="shared" si="4"/>
        <v>40997.271493055552</v>
      </c>
      <c r="M73" s="16" t="str">
        <f t="shared" si="5"/>
        <v>2012</v>
      </c>
      <c r="N73" t="b">
        <v>0</v>
      </c>
      <c r="O73">
        <v>32</v>
      </c>
      <c r="P73" t="b">
        <v>1</v>
      </c>
      <c r="Q73" t="s">
        <v>8266</v>
      </c>
      <c r="R73" s="10">
        <f>E73/D73*100</f>
        <v>123.94444444444443</v>
      </c>
      <c r="S73" s="7">
        <f>E73/O73</f>
        <v>69.71875</v>
      </c>
      <c r="T73" s="11" t="s">
        <v>8310</v>
      </c>
      <c r="U73" t="s">
        <v>8312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5">
        <f t="shared" si="3"/>
        <v>41228</v>
      </c>
      <c r="K74">
        <v>1351210481</v>
      </c>
      <c r="L74" s="16">
        <f t="shared" si="4"/>
        <v>41208.010196759256</v>
      </c>
      <c r="M74" s="16" t="str">
        <f t="shared" si="5"/>
        <v>2012</v>
      </c>
      <c r="N74" t="b">
        <v>0</v>
      </c>
      <c r="O74">
        <v>41</v>
      </c>
      <c r="P74" t="b">
        <v>1</v>
      </c>
      <c r="Q74" t="s">
        <v>8266</v>
      </c>
      <c r="R74" s="10">
        <f>E74/D74*100</f>
        <v>108.40909090909091</v>
      </c>
      <c r="S74" s="7">
        <f>E74/O74</f>
        <v>58.170731707317074</v>
      </c>
      <c r="T74" s="11" t="s">
        <v>8310</v>
      </c>
      <c r="U74" t="s">
        <v>8312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5">
        <f t="shared" si="3"/>
        <v>40666.165972222225</v>
      </c>
      <c r="K75">
        <v>1297620584</v>
      </c>
      <c r="L75" s="16">
        <f t="shared" si="4"/>
        <v>40587.75675925926</v>
      </c>
      <c r="M75" s="16" t="str">
        <f t="shared" si="5"/>
        <v>2011</v>
      </c>
      <c r="N75" t="b">
        <v>0</v>
      </c>
      <c r="O75">
        <v>18</v>
      </c>
      <c r="P75" t="b">
        <v>1</v>
      </c>
      <c r="Q75" t="s">
        <v>8266</v>
      </c>
      <c r="R75" s="10">
        <f>E75/D75*100</f>
        <v>100</v>
      </c>
      <c r="S75" s="7">
        <f>E75/O75</f>
        <v>50</v>
      </c>
      <c r="T75" s="11" t="s">
        <v>8310</v>
      </c>
      <c r="U75" t="s">
        <v>8312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5">
        <f t="shared" si="3"/>
        <v>42390.487210648149</v>
      </c>
      <c r="K76">
        <v>1450784495</v>
      </c>
      <c r="L76" s="16">
        <f t="shared" si="4"/>
        <v>42360.487210648149</v>
      </c>
      <c r="M76" s="16" t="str">
        <f t="shared" si="5"/>
        <v>2015</v>
      </c>
      <c r="N76" t="b">
        <v>0</v>
      </c>
      <c r="O76">
        <v>29</v>
      </c>
      <c r="P76" t="b">
        <v>1</v>
      </c>
      <c r="Q76" t="s">
        <v>8266</v>
      </c>
      <c r="R76" s="10">
        <f>E76/D76*100</f>
        <v>112.93199999999999</v>
      </c>
      <c r="S76" s="7">
        <f>E76/O76</f>
        <v>19.471034482758618</v>
      </c>
      <c r="T76" s="11" t="s">
        <v>8310</v>
      </c>
      <c r="U76" t="s">
        <v>8312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5">
        <f t="shared" si="3"/>
        <v>41387.209166666667</v>
      </c>
      <c r="K77">
        <v>1364101272</v>
      </c>
      <c r="L77" s="16">
        <f t="shared" si="4"/>
        <v>41357.209166666667</v>
      </c>
      <c r="M77" s="16" t="str">
        <f t="shared" si="5"/>
        <v>2013</v>
      </c>
      <c r="N77" t="b">
        <v>0</v>
      </c>
      <c r="O77">
        <v>47</v>
      </c>
      <c r="P77" t="b">
        <v>1</v>
      </c>
      <c r="Q77" t="s">
        <v>8266</v>
      </c>
      <c r="R77" s="10">
        <f>E77/D77*100</f>
        <v>115.42857142857143</v>
      </c>
      <c r="S77" s="7">
        <f>E77/O77</f>
        <v>85.957446808510639</v>
      </c>
      <c r="T77" s="11" t="s">
        <v>8310</v>
      </c>
      <c r="U77" t="s">
        <v>8312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5">
        <f t="shared" si="3"/>
        <v>40904.733310185184</v>
      </c>
      <c r="K78">
        <v>1319819758</v>
      </c>
      <c r="L78" s="16">
        <f t="shared" si="4"/>
        <v>40844.691643518519</v>
      </c>
      <c r="M78" s="16" t="str">
        <f t="shared" si="5"/>
        <v>2011</v>
      </c>
      <c r="N78" t="b">
        <v>0</v>
      </c>
      <c r="O78">
        <v>15</v>
      </c>
      <c r="P78" t="b">
        <v>1</v>
      </c>
      <c r="Q78" t="s">
        <v>8266</v>
      </c>
      <c r="R78" s="10">
        <f>E78/D78*100</f>
        <v>153.33333333333334</v>
      </c>
      <c r="S78" s="7">
        <f>E78/O78</f>
        <v>30.666666666666668</v>
      </c>
      <c r="T78" s="11" t="s">
        <v>8310</v>
      </c>
      <c r="U78" t="s">
        <v>8312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5">
        <f t="shared" si="3"/>
        <v>41050.124305555553</v>
      </c>
      <c r="K79">
        <v>1332991717</v>
      </c>
      <c r="L79" s="16">
        <f t="shared" si="4"/>
        <v>40997.144872685189</v>
      </c>
      <c r="M79" s="16" t="str">
        <f t="shared" si="5"/>
        <v>2012</v>
      </c>
      <c r="N79" t="b">
        <v>0</v>
      </c>
      <c r="O79">
        <v>26</v>
      </c>
      <c r="P79" t="b">
        <v>1</v>
      </c>
      <c r="Q79" t="s">
        <v>8266</v>
      </c>
      <c r="R79" s="10">
        <f>E79/D79*100</f>
        <v>392.5</v>
      </c>
      <c r="S79" s="7">
        <f>E79/O79</f>
        <v>60.384615384615387</v>
      </c>
      <c r="T79" s="11" t="s">
        <v>8310</v>
      </c>
      <c r="U79" t="s">
        <v>8312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5">
        <f t="shared" si="3"/>
        <v>42614.730567129634</v>
      </c>
      <c r="K80">
        <v>1471887121</v>
      </c>
      <c r="L80" s="16">
        <f t="shared" si="4"/>
        <v>42604.730567129634</v>
      </c>
      <c r="M80" s="16" t="str">
        <f t="shared" si="5"/>
        <v>2016</v>
      </c>
      <c r="N80" t="b">
        <v>0</v>
      </c>
      <c r="O80">
        <v>35</v>
      </c>
      <c r="P80" t="b">
        <v>1</v>
      </c>
      <c r="Q80" t="s">
        <v>8266</v>
      </c>
      <c r="R80" s="10">
        <f>E80/D80*100</f>
        <v>2702</v>
      </c>
      <c r="S80" s="7">
        <f>E80/O80</f>
        <v>38.6</v>
      </c>
      <c r="T80" s="11" t="s">
        <v>8310</v>
      </c>
      <c r="U80" t="s">
        <v>8312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5">
        <f t="shared" si="3"/>
        <v>41754.776539351849</v>
      </c>
      <c r="K81">
        <v>1395859093</v>
      </c>
      <c r="L81" s="16">
        <f t="shared" si="4"/>
        <v>41724.776539351849</v>
      </c>
      <c r="M81" s="16" t="str">
        <f t="shared" si="5"/>
        <v>2014</v>
      </c>
      <c r="N81" t="b">
        <v>0</v>
      </c>
      <c r="O81">
        <v>41</v>
      </c>
      <c r="P81" t="b">
        <v>1</v>
      </c>
      <c r="Q81" t="s">
        <v>8266</v>
      </c>
      <c r="R81" s="10">
        <f>E81/D81*100</f>
        <v>127</v>
      </c>
      <c r="S81" s="7">
        <f>E81/O81</f>
        <v>40.268292682926827</v>
      </c>
      <c r="T81" s="11" t="s">
        <v>8310</v>
      </c>
      <c r="U81" t="s">
        <v>8312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5">
        <f t="shared" si="3"/>
        <v>41618.083981481483</v>
      </c>
      <c r="K82">
        <v>1383616856</v>
      </c>
      <c r="L82" s="16">
        <f t="shared" si="4"/>
        <v>41583.083981481483</v>
      </c>
      <c r="M82" s="16" t="str">
        <f t="shared" si="5"/>
        <v>2013</v>
      </c>
      <c r="N82" t="b">
        <v>0</v>
      </c>
      <c r="O82">
        <v>47</v>
      </c>
      <c r="P82" t="b">
        <v>1</v>
      </c>
      <c r="Q82" t="s">
        <v>8266</v>
      </c>
      <c r="R82" s="10">
        <f>E82/D82*100</f>
        <v>107.25</v>
      </c>
      <c r="S82" s="7">
        <f>E82/O82</f>
        <v>273.82978723404256</v>
      </c>
      <c r="T82" s="11" t="s">
        <v>8310</v>
      </c>
      <c r="U82" t="s">
        <v>8312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5">
        <f t="shared" si="3"/>
        <v>41104.126388888886</v>
      </c>
      <c r="K83">
        <v>1341892127</v>
      </c>
      <c r="L83" s="16">
        <f t="shared" si="4"/>
        <v>41100.158877314818</v>
      </c>
      <c r="M83" s="16" t="str">
        <f t="shared" si="5"/>
        <v>2012</v>
      </c>
      <c r="N83" t="b">
        <v>0</v>
      </c>
      <c r="O83">
        <v>28</v>
      </c>
      <c r="P83" t="b">
        <v>1</v>
      </c>
      <c r="Q83" t="s">
        <v>8266</v>
      </c>
      <c r="R83" s="10">
        <f>E83/D83*100</f>
        <v>198</v>
      </c>
      <c r="S83" s="7">
        <f>E83/O83</f>
        <v>53.035714285714285</v>
      </c>
      <c r="T83" s="11" t="s">
        <v>8310</v>
      </c>
      <c r="U83" t="s">
        <v>8312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5">
        <f t="shared" si="3"/>
        <v>40825.820150462961</v>
      </c>
      <c r="K84">
        <v>1315597261</v>
      </c>
      <c r="L84" s="16">
        <f t="shared" si="4"/>
        <v>40795.820150462961</v>
      </c>
      <c r="M84" s="16" t="str">
        <f t="shared" si="5"/>
        <v>2011</v>
      </c>
      <c r="N84" t="b">
        <v>0</v>
      </c>
      <c r="O84">
        <v>100</v>
      </c>
      <c r="P84" t="b">
        <v>1</v>
      </c>
      <c r="Q84" t="s">
        <v>8266</v>
      </c>
      <c r="R84" s="10">
        <f>E84/D84*100</f>
        <v>100.01249999999999</v>
      </c>
      <c r="S84" s="7">
        <f>E84/O84</f>
        <v>40.005000000000003</v>
      </c>
      <c r="T84" s="11" t="s">
        <v>8310</v>
      </c>
      <c r="U84" t="s">
        <v>8312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5">
        <f t="shared" si="3"/>
        <v>42057.479166666672</v>
      </c>
      <c r="K85">
        <v>1423320389</v>
      </c>
      <c r="L85" s="16">
        <f t="shared" si="4"/>
        <v>42042.615613425922</v>
      </c>
      <c r="M85" s="16" t="str">
        <f t="shared" si="5"/>
        <v>2015</v>
      </c>
      <c r="N85" t="b">
        <v>0</v>
      </c>
      <c r="O85">
        <v>13</v>
      </c>
      <c r="P85" t="b">
        <v>1</v>
      </c>
      <c r="Q85" t="s">
        <v>8266</v>
      </c>
      <c r="R85" s="10">
        <f>E85/D85*100</f>
        <v>102.49999999999999</v>
      </c>
      <c r="S85" s="7">
        <f>E85/O85</f>
        <v>15.76923076923077</v>
      </c>
      <c r="T85" s="11" t="s">
        <v>8310</v>
      </c>
      <c r="U85" t="s">
        <v>8312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5">
        <f t="shared" si="3"/>
        <v>40678.757939814815</v>
      </c>
      <c r="K86">
        <v>1302891086</v>
      </c>
      <c r="L86" s="16">
        <f t="shared" si="4"/>
        <v>40648.757939814815</v>
      </c>
      <c r="M86" s="16" t="str">
        <f t="shared" si="5"/>
        <v>2011</v>
      </c>
      <c r="N86" t="b">
        <v>0</v>
      </c>
      <c r="O86">
        <v>7</v>
      </c>
      <c r="P86" t="b">
        <v>1</v>
      </c>
      <c r="Q86" t="s">
        <v>8266</v>
      </c>
      <c r="R86" s="10">
        <f>E86/D86*100</f>
        <v>100</v>
      </c>
      <c r="S86" s="7">
        <f>E86/O86</f>
        <v>71.428571428571431</v>
      </c>
      <c r="T86" s="11" t="s">
        <v>8310</v>
      </c>
      <c r="U86" t="s">
        <v>8312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5">
        <f t="shared" si="3"/>
        <v>40809.125428240739</v>
      </c>
      <c r="K87">
        <v>1314154837</v>
      </c>
      <c r="L87" s="16">
        <f t="shared" si="4"/>
        <v>40779.125428240739</v>
      </c>
      <c r="M87" s="16" t="str">
        <f t="shared" si="5"/>
        <v>2011</v>
      </c>
      <c r="N87" t="b">
        <v>0</v>
      </c>
      <c r="O87">
        <v>21</v>
      </c>
      <c r="P87" t="b">
        <v>1</v>
      </c>
      <c r="Q87" t="s">
        <v>8266</v>
      </c>
      <c r="R87" s="10">
        <f>E87/D87*100</f>
        <v>125.49999999999999</v>
      </c>
      <c r="S87" s="7">
        <f>E87/O87</f>
        <v>71.714285714285708</v>
      </c>
      <c r="T87" s="11" t="s">
        <v>8310</v>
      </c>
      <c r="U87" t="s">
        <v>8312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5">
        <f t="shared" si="3"/>
        <v>42365.59774305555</v>
      </c>
      <c r="K88">
        <v>1444828845</v>
      </c>
      <c r="L88" s="16">
        <f t="shared" si="4"/>
        <v>42291.556076388893</v>
      </c>
      <c r="M88" s="16" t="str">
        <f t="shared" si="5"/>
        <v>2015</v>
      </c>
      <c r="N88" t="b">
        <v>0</v>
      </c>
      <c r="O88">
        <v>17</v>
      </c>
      <c r="P88" t="b">
        <v>1</v>
      </c>
      <c r="Q88" t="s">
        <v>8266</v>
      </c>
      <c r="R88" s="10">
        <f>E88/D88*100</f>
        <v>106.46666666666667</v>
      </c>
      <c r="S88" s="7">
        <f>E88/O88</f>
        <v>375.76470588235293</v>
      </c>
      <c r="T88" s="11" t="s">
        <v>8310</v>
      </c>
      <c r="U88" t="s">
        <v>8312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5">
        <f t="shared" si="3"/>
        <v>40332.070138888892</v>
      </c>
      <c r="K89">
        <v>1274705803</v>
      </c>
      <c r="L89" s="16">
        <f t="shared" si="4"/>
        <v>40322.53938657407</v>
      </c>
      <c r="M89" s="16" t="str">
        <f t="shared" si="5"/>
        <v>2010</v>
      </c>
      <c r="N89" t="b">
        <v>0</v>
      </c>
      <c r="O89">
        <v>25</v>
      </c>
      <c r="P89" t="b">
        <v>1</v>
      </c>
      <c r="Q89" t="s">
        <v>8266</v>
      </c>
      <c r="R89" s="10">
        <f>E89/D89*100</f>
        <v>104.60000000000001</v>
      </c>
      <c r="S89" s="7">
        <f>E89/O89</f>
        <v>104.6</v>
      </c>
      <c r="T89" s="11" t="s">
        <v>8310</v>
      </c>
      <c r="U89" t="s">
        <v>8312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5">
        <f t="shared" si="3"/>
        <v>41812.65892361111</v>
      </c>
      <c r="K90">
        <v>1401205731</v>
      </c>
      <c r="L90" s="16">
        <f t="shared" si="4"/>
        <v>41786.65892361111</v>
      </c>
      <c r="M90" s="16" t="str">
        <f t="shared" si="5"/>
        <v>2014</v>
      </c>
      <c r="N90" t="b">
        <v>0</v>
      </c>
      <c r="O90">
        <v>60</v>
      </c>
      <c r="P90" t="b">
        <v>1</v>
      </c>
      <c r="Q90" t="s">
        <v>8266</v>
      </c>
      <c r="R90" s="10">
        <f>E90/D90*100</f>
        <v>102.85714285714285</v>
      </c>
      <c r="S90" s="7">
        <f>E90/O90</f>
        <v>60</v>
      </c>
      <c r="T90" s="11" t="s">
        <v>8310</v>
      </c>
      <c r="U90" t="s">
        <v>8312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5">
        <f t="shared" si="3"/>
        <v>41427.752222222225</v>
      </c>
      <c r="K91">
        <v>1368036192</v>
      </c>
      <c r="L91" s="16">
        <f t="shared" si="4"/>
        <v>41402.752222222225</v>
      </c>
      <c r="M91" s="16" t="str">
        <f t="shared" si="5"/>
        <v>2013</v>
      </c>
      <c r="N91" t="b">
        <v>0</v>
      </c>
      <c r="O91">
        <v>56</v>
      </c>
      <c r="P91" t="b">
        <v>1</v>
      </c>
      <c r="Q91" t="s">
        <v>8266</v>
      </c>
      <c r="R91" s="10">
        <f>E91/D91*100</f>
        <v>115.06666666666668</v>
      </c>
      <c r="S91" s="7">
        <f>E91/O91</f>
        <v>123.28571428571429</v>
      </c>
      <c r="T91" s="11" t="s">
        <v>8310</v>
      </c>
      <c r="U91" t="s">
        <v>8312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5">
        <f t="shared" si="3"/>
        <v>40736.297442129631</v>
      </c>
      <c r="K92">
        <v>1307862499</v>
      </c>
      <c r="L92" s="16">
        <f t="shared" si="4"/>
        <v>40706.297442129631</v>
      </c>
      <c r="M92" s="16" t="str">
        <f t="shared" si="5"/>
        <v>2011</v>
      </c>
      <c r="N92" t="b">
        <v>0</v>
      </c>
      <c r="O92">
        <v>16</v>
      </c>
      <c r="P92" t="b">
        <v>1</v>
      </c>
      <c r="Q92" t="s">
        <v>8266</v>
      </c>
      <c r="R92" s="10">
        <f>E92/D92*100</f>
        <v>100.4</v>
      </c>
      <c r="S92" s="7">
        <f>E92/O92</f>
        <v>31.375</v>
      </c>
      <c r="T92" s="11" t="s">
        <v>8310</v>
      </c>
      <c r="U92" t="s">
        <v>8312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5">
        <f t="shared" si="3"/>
        <v>40680.402361111112</v>
      </c>
      <c r="K93">
        <v>1300354764</v>
      </c>
      <c r="L93" s="16">
        <f t="shared" si="4"/>
        <v>40619.402361111112</v>
      </c>
      <c r="M93" s="16" t="str">
        <f t="shared" si="5"/>
        <v>2011</v>
      </c>
      <c r="N93" t="b">
        <v>0</v>
      </c>
      <c r="O93">
        <v>46</v>
      </c>
      <c r="P93" t="b">
        <v>1</v>
      </c>
      <c r="Q93" t="s">
        <v>8266</v>
      </c>
      <c r="R93" s="10">
        <f>E93/D93*100</f>
        <v>120</v>
      </c>
      <c r="S93" s="7">
        <f>E93/O93</f>
        <v>78.260869565217391</v>
      </c>
      <c r="T93" s="11" t="s">
        <v>8310</v>
      </c>
      <c r="U93" t="s">
        <v>8312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5">
        <f t="shared" si="3"/>
        <v>42767.333333333328</v>
      </c>
      <c r="K94">
        <v>1481949983</v>
      </c>
      <c r="L94" s="16">
        <f t="shared" si="4"/>
        <v>42721.198877314819</v>
      </c>
      <c r="M94" s="16" t="str">
        <f t="shared" si="5"/>
        <v>2016</v>
      </c>
      <c r="N94" t="b">
        <v>0</v>
      </c>
      <c r="O94">
        <v>43</v>
      </c>
      <c r="P94" t="b">
        <v>1</v>
      </c>
      <c r="Q94" t="s">
        <v>8266</v>
      </c>
      <c r="R94" s="10">
        <f>E94/D94*100</f>
        <v>105.2</v>
      </c>
      <c r="S94" s="7">
        <f>E94/O94</f>
        <v>122.32558139534883</v>
      </c>
      <c r="T94" s="11" t="s">
        <v>8310</v>
      </c>
      <c r="U94" t="s">
        <v>8312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5">
        <f t="shared" si="3"/>
        <v>41093.875</v>
      </c>
      <c r="K95">
        <v>1338928537</v>
      </c>
      <c r="L95" s="16">
        <f t="shared" si="4"/>
        <v>41065.858067129629</v>
      </c>
      <c r="M95" s="16" t="str">
        <f t="shared" si="5"/>
        <v>2012</v>
      </c>
      <c r="N95" t="b">
        <v>0</v>
      </c>
      <c r="O95">
        <v>15</v>
      </c>
      <c r="P95" t="b">
        <v>1</v>
      </c>
      <c r="Q95" t="s">
        <v>8266</v>
      </c>
      <c r="R95" s="10">
        <f>E95/D95*100</f>
        <v>110.60000000000001</v>
      </c>
      <c r="S95" s="7">
        <f>E95/O95</f>
        <v>73.733333333333334</v>
      </c>
      <c r="T95" s="11" t="s">
        <v>8310</v>
      </c>
      <c r="U95" t="s">
        <v>8312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5">
        <f t="shared" si="3"/>
        <v>41736.717847222222</v>
      </c>
      <c r="K96">
        <v>1395162822</v>
      </c>
      <c r="L96" s="16">
        <f t="shared" si="4"/>
        <v>41716.717847222222</v>
      </c>
      <c r="M96" s="16" t="str">
        <f t="shared" si="5"/>
        <v>2014</v>
      </c>
      <c r="N96" t="b">
        <v>0</v>
      </c>
      <c r="O96">
        <v>12</v>
      </c>
      <c r="P96" t="b">
        <v>1</v>
      </c>
      <c r="Q96" t="s">
        <v>8266</v>
      </c>
      <c r="R96" s="10">
        <f>E96/D96*100</f>
        <v>104</v>
      </c>
      <c r="S96" s="7">
        <f>E96/O96</f>
        <v>21.666666666666668</v>
      </c>
      <c r="T96" s="11" t="s">
        <v>8310</v>
      </c>
      <c r="U96" t="s">
        <v>8312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5">
        <f t="shared" si="3"/>
        <v>40965.005104166667</v>
      </c>
      <c r="K97">
        <v>1327622841</v>
      </c>
      <c r="L97" s="16">
        <f t="shared" si="4"/>
        <v>40935.005104166667</v>
      </c>
      <c r="M97" s="16" t="str">
        <f t="shared" si="5"/>
        <v>2012</v>
      </c>
      <c r="N97" t="b">
        <v>0</v>
      </c>
      <c r="O97">
        <v>21</v>
      </c>
      <c r="P97" t="b">
        <v>1</v>
      </c>
      <c r="Q97" t="s">
        <v>8266</v>
      </c>
      <c r="R97" s="10">
        <f>E97/D97*100</f>
        <v>131.42857142857142</v>
      </c>
      <c r="S97" s="7">
        <f>E97/O97</f>
        <v>21.904761904761905</v>
      </c>
      <c r="T97" s="11" t="s">
        <v>8310</v>
      </c>
      <c r="U97" t="s">
        <v>8312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5">
        <f t="shared" si="3"/>
        <v>40391.125</v>
      </c>
      <c r="K98">
        <v>1274889241</v>
      </c>
      <c r="L98" s="16">
        <f t="shared" si="4"/>
        <v>40324.662511574075</v>
      </c>
      <c r="M98" s="16" t="str">
        <f t="shared" si="5"/>
        <v>2010</v>
      </c>
      <c r="N98" t="b">
        <v>0</v>
      </c>
      <c r="O98">
        <v>34</v>
      </c>
      <c r="P98" t="b">
        <v>1</v>
      </c>
      <c r="Q98" t="s">
        <v>8266</v>
      </c>
      <c r="R98" s="10">
        <f>E98/D98*100</f>
        <v>114.66666666666667</v>
      </c>
      <c r="S98" s="7">
        <f>E98/O98</f>
        <v>50.588235294117645</v>
      </c>
      <c r="T98" s="11" t="s">
        <v>8310</v>
      </c>
      <c r="U98" t="s">
        <v>8312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5">
        <f t="shared" si="3"/>
        <v>40736.135208333333</v>
      </c>
      <c r="K99">
        <v>1307848482</v>
      </c>
      <c r="L99" s="16">
        <f t="shared" si="4"/>
        <v>40706.135208333333</v>
      </c>
      <c r="M99" s="16" t="str">
        <f t="shared" si="5"/>
        <v>2011</v>
      </c>
      <c r="N99" t="b">
        <v>0</v>
      </c>
      <c r="O99">
        <v>8</v>
      </c>
      <c r="P99" t="b">
        <v>1</v>
      </c>
      <c r="Q99" t="s">
        <v>8266</v>
      </c>
      <c r="R99" s="10">
        <f>E99/D99*100</f>
        <v>106.25</v>
      </c>
      <c r="S99" s="7">
        <f>E99/O99</f>
        <v>53.125</v>
      </c>
      <c r="T99" s="11" t="s">
        <v>8310</v>
      </c>
      <c r="U99" t="s">
        <v>8312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5">
        <f t="shared" si="3"/>
        <v>41250.979166666664</v>
      </c>
      <c r="K100">
        <v>1351796674</v>
      </c>
      <c r="L100" s="16">
        <f t="shared" si="4"/>
        <v>41214.79483796296</v>
      </c>
      <c r="M100" s="16" t="str">
        <f t="shared" si="5"/>
        <v>2012</v>
      </c>
      <c r="N100" t="b">
        <v>0</v>
      </c>
      <c r="O100">
        <v>60</v>
      </c>
      <c r="P100" t="b">
        <v>1</v>
      </c>
      <c r="Q100" t="s">
        <v>8266</v>
      </c>
      <c r="R100" s="10">
        <f>E100/D100*100</f>
        <v>106.25</v>
      </c>
      <c r="S100" s="7">
        <f>E100/O100</f>
        <v>56.666666666666664</v>
      </c>
      <c r="T100" s="11" t="s">
        <v>8310</v>
      </c>
      <c r="U100" t="s">
        <v>8312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5">
        <f t="shared" si="3"/>
        <v>41661.902766203704</v>
      </c>
      <c r="K101">
        <v>1387834799</v>
      </c>
      <c r="L101" s="16">
        <f t="shared" si="4"/>
        <v>41631.902766203704</v>
      </c>
      <c r="M101" s="16" t="str">
        <f t="shared" si="5"/>
        <v>2013</v>
      </c>
      <c r="N101" t="b">
        <v>0</v>
      </c>
      <c r="O101">
        <v>39</v>
      </c>
      <c r="P101" t="b">
        <v>1</v>
      </c>
      <c r="Q101" t="s">
        <v>8266</v>
      </c>
      <c r="R101" s="10">
        <f>E101/D101*100</f>
        <v>106.01933333333334</v>
      </c>
      <c r="S101" s="7">
        <f>E101/O101</f>
        <v>40.776666666666664</v>
      </c>
      <c r="T101" s="11" t="s">
        <v>8310</v>
      </c>
      <c r="U101" t="s">
        <v>8312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5">
        <f t="shared" si="3"/>
        <v>41217.794976851852</v>
      </c>
      <c r="K102">
        <v>1350324286</v>
      </c>
      <c r="L102" s="16">
        <f t="shared" si="4"/>
        <v>41197.753310185188</v>
      </c>
      <c r="M102" s="16" t="str">
        <f t="shared" si="5"/>
        <v>2012</v>
      </c>
      <c r="N102" t="b">
        <v>0</v>
      </c>
      <c r="O102">
        <v>26</v>
      </c>
      <c r="P102" t="b">
        <v>1</v>
      </c>
      <c r="Q102" t="s">
        <v>8266</v>
      </c>
      <c r="R102" s="10">
        <f>E102/D102*100</f>
        <v>100</v>
      </c>
      <c r="S102" s="7">
        <f>E102/O102</f>
        <v>192.30769230769232</v>
      </c>
      <c r="T102" s="11" t="s">
        <v>8310</v>
      </c>
      <c r="U102" t="s">
        <v>8312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5">
        <f t="shared" si="3"/>
        <v>41298.776736111111</v>
      </c>
      <c r="K103">
        <v>1356979110</v>
      </c>
      <c r="L103" s="16">
        <f t="shared" si="4"/>
        <v>41274.776736111111</v>
      </c>
      <c r="M103" s="16" t="str">
        <f t="shared" si="5"/>
        <v>2012</v>
      </c>
      <c r="N103" t="b">
        <v>0</v>
      </c>
      <c r="O103">
        <v>35</v>
      </c>
      <c r="P103" t="b">
        <v>1</v>
      </c>
      <c r="Q103" t="s">
        <v>8266</v>
      </c>
      <c r="R103" s="10">
        <f>E103/D103*100</f>
        <v>100</v>
      </c>
      <c r="S103" s="7">
        <f>E103/O103</f>
        <v>100</v>
      </c>
      <c r="T103" s="11" t="s">
        <v>8310</v>
      </c>
      <c r="U103" t="s">
        <v>8312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5">
        <f t="shared" si="3"/>
        <v>40535.131168981483</v>
      </c>
      <c r="K104">
        <v>1290481733</v>
      </c>
      <c r="L104" s="16">
        <f t="shared" si="4"/>
        <v>40505.131168981483</v>
      </c>
      <c r="M104" s="16" t="str">
        <f t="shared" si="5"/>
        <v>2010</v>
      </c>
      <c r="N104" t="b">
        <v>0</v>
      </c>
      <c r="O104">
        <v>65</v>
      </c>
      <c r="P104" t="b">
        <v>1</v>
      </c>
      <c r="Q104" t="s">
        <v>8266</v>
      </c>
      <c r="R104" s="10">
        <f>E104/D104*100</f>
        <v>127.75000000000001</v>
      </c>
      <c r="S104" s="7">
        <f>E104/O104</f>
        <v>117.92307692307692</v>
      </c>
      <c r="T104" s="11" t="s">
        <v>8310</v>
      </c>
      <c r="U104" t="s">
        <v>8312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5">
        <f t="shared" si="3"/>
        <v>41705.805902777778</v>
      </c>
      <c r="K105">
        <v>1392232830</v>
      </c>
      <c r="L105" s="16">
        <f t="shared" si="4"/>
        <v>41682.805902777778</v>
      </c>
      <c r="M105" s="16" t="str">
        <f t="shared" si="5"/>
        <v>2014</v>
      </c>
      <c r="N105" t="b">
        <v>0</v>
      </c>
      <c r="O105">
        <v>49</v>
      </c>
      <c r="P105" t="b">
        <v>1</v>
      </c>
      <c r="Q105" t="s">
        <v>8266</v>
      </c>
      <c r="R105" s="10">
        <f>E105/D105*100</f>
        <v>105.15384615384616</v>
      </c>
      <c r="S105" s="7">
        <f>E105/O105</f>
        <v>27.897959183673468</v>
      </c>
      <c r="T105" s="11" t="s">
        <v>8310</v>
      </c>
      <c r="U105" t="s">
        <v>8312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5">
        <f t="shared" si="3"/>
        <v>40636.041666666664</v>
      </c>
      <c r="K106">
        <v>1299775266</v>
      </c>
      <c r="L106" s="16">
        <f t="shared" si="4"/>
        <v>40612.695208333331</v>
      </c>
      <c r="M106" s="16" t="str">
        <f t="shared" si="5"/>
        <v>2011</v>
      </c>
      <c r="N106" t="b">
        <v>0</v>
      </c>
      <c r="O106">
        <v>10</v>
      </c>
      <c r="P106" t="b">
        <v>1</v>
      </c>
      <c r="Q106" t="s">
        <v>8266</v>
      </c>
      <c r="R106" s="10">
        <f>E106/D106*100</f>
        <v>120</v>
      </c>
      <c r="S106" s="7">
        <f>E106/O106</f>
        <v>60</v>
      </c>
      <c r="T106" s="11" t="s">
        <v>8310</v>
      </c>
      <c r="U106" t="s">
        <v>8312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5">
        <f t="shared" si="3"/>
        <v>42504</v>
      </c>
      <c r="K107">
        <v>1461605020</v>
      </c>
      <c r="L107" s="16">
        <f t="shared" si="4"/>
        <v>42485.724768518514</v>
      </c>
      <c r="M107" s="16" t="str">
        <f t="shared" si="5"/>
        <v>2016</v>
      </c>
      <c r="N107" t="b">
        <v>0</v>
      </c>
      <c r="O107">
        <v>60</v>
      </c>
      <c r="P107" t="b">
        <v>1</v>
      </c>
      <c r="Q107" t="s">
        <v>8266</v>
      </c>
      <c r="R107" s="10">
        <f>E107/D107*100</f>
        <v>107.40909090909089</v>
      </c>
      <c r="S107" s="7">
        <f>E107/O107</f>
        <v>39.383333333333333</v>
      </c>
      <c r="T107" s="11" t="s">
        <v>8310</v>
      </c>
      <c r="U107" t="s">
        <v>8312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5">
        <f t="shared" si="3"/>
        <v>41001.776631944449</v>
      </c>
      <c r="K108">
        <v>1332182301</v>
      </c>
      <c r="L108" s="16">
        <f t="shared" si="4"/>
        <v>40987.776631944449</v>
      </c>
      <c r="M108" s="16" t="str">
        <f t="shared" si="5"/>
        <v>2012</v>
      </c>
      <c r="N108" t="b">
        <v>0</v>
      </c>
      <c r="O108">
        <v>27</v>
      </c>
      <c r="P108" t="b">
        <v>1</v>
      </c>
      <c r="Q108" t="s">
        <v>8266</v>
      </c>
      <c r="R108" s="10">
        <f>E108/D108*100</f>
        <v>100.49999999999999</v>
      </c>
      <c r="S108" s="7">
        <f>E108/O108</f>
        <v>186.11111111111111</v>
      </c>
      <c r="T108" s="11" t="s">
        <v>8310</v>
      </c>
      <c r="U108" t="s">
        <v>8312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5">
        <f t="shared" si="3"/>
        <v>40657.982488425929</v>
      </c>
      <c r="K109">
        <v>1301787287</v>
      </c>
      <c r="L109" s="16">
        <f t="shared" si="4"/>
        <v>40635.982488425929</v>
      </c>
      <c r="M109" s="16" t="str">
        <f t="shared" si="5"/>
        <v>2011</v>
      </c>
      <c r="N109" t="b">
        <v>0</v>
      </c>
      <c r="O109">
        <v>69</v>
      </c>
      <c r="P109" t="b">
        <v>1</v>
      </c>
      <c r="Q109" t="s">
        <v>8266</v>
      </c>
      <c r="R109" s="10">
        <f>E109/D109*100</f>
        <v>102.46666666666667</v>
      </c>
      <c r="S109" s="7">
        <f>E109/O109</f>
        <v>111.37681159420291</v>
      </c>
      <c r="T109" s="11" t="s">
        <v>8310</v>
      </c>
      <c r="U109" t="s">
        <v>8312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5">
        <f t="shared" si="3"/>
        <v>41425.613078703704</v>
      </c>
      <c r="K110">
        <v>1364827370</v>
      </c>
      <c r="L110" s="16">
        <f t="shared" si="4"/>
        <v>41365.613078703704</v>
      </c>
      <c r="M110" s="16" t="str">
        <f t="shared" si="5"/>
        <v>2013</v>
      </c>
      <c r="N110" t="b">
        <v>0</v>
      </c>
      <c r="O110">
        <v>47</v>
      </c>
      <c r="P110" t="b">
        <v>1</v>
      </c>
      <c r="Q110" t="s">
        <v>8266</v>
      </c>
      <c r="R110" s="10">
        <f>E110/D110*100</f>
        <v>246.66666666666669</v>
      </c>
      <c r="S110" s="7">
        <f>E110/O110</f>
        <v>78.723404255319153</v>
      </c>
      <c r="T110" s="11" t="s">
        <v>8310</v>
      </c>
      <c r="U110" t="s">
        <v>8312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5">
        <f t="shared" si="3"/>
        <v>40600.025810185187</v>
      </c>
      <c r="K111">
        <v>1296088630</v>
      </c>
      <c r="L111" s="16">
        <f t="shared" si="4"/>
        <v>40570.025810185187</v>
      </c>
      <c r="M111" s="16" t="str">
        <f t="shared" si="5"/>
        <v>2011</v>
      </c>
      <c r="N111" t="b">
        <v>0</v>
      </c>
      <c r="O111">
        <v>47</v>
      </c>
      <c r="P111" t="b">
        <v>1</v>
      </c>
      <c r="Q111" t="s">
        <v>8266</v>
      </c>
      <c r="R111" s="10">
        <f>E111/D111*100</f>
        <v>219.49999999999997</v>
      </c>
      <c r="S111" s="7">
        <f>E111/O111</f>
        <v>46.702127659574465</v>
      </c>
      <c r="T111" s="11" t="s">
        <v>8310</v>
      </c>
      <c r="U111" t="s">
        <v>8312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5">
        <f t="shared" si="3"/>
        <v>41592.249305555553</v>
      </c>
      <c r="K112">
        <v>1381445253</v>
      </c>
      <c r="L112" s="16">
        <f t="shared" si="4"/>
        <v>41557.949687500004</v>
      </c>
      <c r="M112" s="16" t="str">
        <f t="shared" si="5"/>
        <v>2013</v>
      </c>
      <c r="N112" t="b">
        <v>0</v>
      </c>
      <c r="O112">
        <v>26</v>
      </c>
      <c r="P112" t="b">
        <v>1</v>
      </c>
      <c r="Q112" t="s">
        <v>8266</v>
      </c>
      <c r="R112" s="10">
        <f>E112/D112*100</f>
        <v>130.76923076923077</v>
      </c>
      <c r="S112" s="7">
        <f>E112/O112</f>
        <v>65.384615384615387</v>
      </c>
      <c r="T112" s="11" t="s">
        <v>8310</v>
      </c>
      <c r="U112" t="s">
        <v>8312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5">
        <f t="shared" si="3"/>
        <v>42155.333182870367</v>
      </c>
      <c r="K113">
        <v>1430467187</v>
      </c>
      <c r="L113" s="16">
        <f t="shared" si="4"/>
        <v>42125.333182870367</v>
      </c>
      <c r="M113" s="16" t="str">
        <f t="shared" si="5"/>
        <v>2015</v>
      </c>
      <c r="N113" t="b">
        <v>0</v>
      </c>
      <c r="O113">
        <v>53</v>
      </c>
      <c r="P113" t="b">
        <v>1</v>
      </c>
      <c r="Q113" t="s">
        <v>8266</v>
      </c>
      <c r="R113" s="10">
        <f>E113/D113*100</f>
        <v>154.57142857142858</v>
      </c>
      <c r="S113" s="7">
        <f>E113/O113</f>
        <v>102.0754716981132</v>
      </c>
      <c r="T113" s="11" t="s">
        <v>8310</v>
      </c>
      <c r="U113" t="s">
        <v>8312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5">
        <f t="shared" si="3"/>
        <v>41742.083333333336</v>
      </c>
      <c r="K114">
        <v>1395277318</v>
      </c>
      <c r="L114" s="16">
        <f t="shared" si="4"/>
        <v>41718.043032407404</v>
      </c>
      <c r="M114" s="16" t="str">
        <f t="shared" si="5"/>
        <v>2014</v>
      </c>
      <c r="N114" t="b">
        <v>0</v>
      </c>
      <c r="O114">
        <v>81</v>
      </c>
      <c r="P114" t="b">
        <v>1</v>
      </c>
      <c r="Q114" t="s">
        <v>8266</v>
      </c>
      <c r="R114" s="10">
        <f>E114/D114*100</f>
        <v>104</v>
      </c>
      <c r="S114" s="7">
        <f>E114/O114</f>
        <v>64.197530864197532</v>
      </c>
      <c r="T114" s="11" t="s">
        <v>8310</v>
      </c>
      <c r="U114" t="s">
        <v>8312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5">
        <f t="shared" si="3"/>
        <v>40761.625</v>
      </c>
      <c r="K115">
        <v>1311963128</v>
      </c>
      <c r="L115" s="16">
        <f t="shared" si="4"/>
        <v>40753.758425925924</v>
      </c>
      <c r="M115" s="16" t="str">
        <f t="shared" si="5"/>
        <v>2011</v>
      </c>
      <c r="N115" t="b">
        <v>0</v>
      </c>
      <c r="O115">
        <v>78</v>
      </c>
      <c r="P115" t="b">
        <v>1</v>
      </c>
      <c r="Q115" t="s">
        <v>8266</v>
      </c>
      <c r="R115" s="10">
        <f>E115/D115*100</f>
        <v>141</v>
      </c>
      <c r="S115" s="7">
        <f>E115/O115</f>
        <v>90.384615384615387</v>
      </c>
      <c r="T115" s="11" t="s">
        <v>8310</v>
      </c>
      <c r="U115" t="s">
        <v>8312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5">
        <f t="shared" si="3"/>
        <v>40921.27416666667</v>
      </c>
      <c r="K116">
        <v>1321252488</v>
      </c>
      <c r="L116" s="16">
        <f t="shared" si="4"/>
        <v>40861.27416666667</v>
      </c>
      <c r="M116" s="16" t="str">
        <f t="shared" si="5"/>
        <v>2011</v>
      </c>
      <c r="N116" t="b">
        <v>0</v>
      </c>
      <c r="O116">
        <v>35</v>
      </c>
      <c r="P116" t="b">
        <v>1</v>
      </c>
      <c r="Q116" t="s">
        <v>8266</v>
      </c>
      <c r="R116" s="10">
        <f>E116/D116*100</f>
        <v>103.33333333333334</v>
      </c>
      <c r="S116" s="7">
        <f>E116/O116</f>
        <v>88.571428571428569</v>
      </c>
      <c r="T116" s="11" t="s">
        <v>8310</v>
      </c>
      <c r="U116" t="s">
        <v>8312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5">
        <f t="shared" si="3"/>
        <v>40943.738935185182</v>
      </c>
      <c r="K117">
        <v>1326217444</v>
      </c>
      <c r="L117" s="16">
        <f t="shared" si="4"/>
        <v>40918.738935185182</v>
      </c>
      <c r="M117" s="16" t="str">
        <f t="shared" si="5"/>
        <v>2012</v>
      </c>
      <c r="N117" t="b">
        <v>0</v>
      </c>
      <c r="O117">
        <v>22</v>
      </c>
      <c r="P117" t="b">
        <v>1</v>
      </c>
      <c r="Q117" t="s">
        <v>8266</v>
      </c>
      <c r="R117" s="10">
        <f>E117/D117*100</f>
        <v>140.44444444444443</v>
      </c>
      <c r="S117" s="7">
        <f>E117/O117</f>
        <v>28.727272727272727</v>
      </c>
      <c r="T117" s="11" t="s">
        <v>8310</v>
      </c>
      <c r="U117" t="s">
        <v>8312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5">
        <f t="shared" si="3"/>
        <v>40641.455497685187</v>
      </c>
      <c r="K118">
        <v>1298289355</v>
      </c>
      <c r="L118" s="16">
        <f t="shared" si="4"/>
        <v>40595.497164351851</v>
      </c>
      <c r="M118" s="16" t="str">
        <f t="shared" si="5"/>
        <v>2011</v>
      </c>
      <c r="N118" t="b">
        <v>0</v>
      </c>
      <c r="O118">
        <v>57</v>
      </c>
      <c r="P118" t="b">
        <v>1</v>
      </c>
      <c r="Q118" t="s">
        <v>8266</v>
      </c>
      <c r="R118" s="10">
        <f>E118/D118*100</f>
        <v>113.65714285714286</v>
      </c>
      <c r="S118" s="7">
        <f>E118/O118</f>
        <v>69.78947368421052</v>
      </c>
      <c r="T118" s="11" t="s">
        <v>8310</v>
      </c>
      <c r="U118" t="s">
        <v>8312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5">
        <f t="shared" si="3"/>
        <v>40338.791666666664</v>
      </c>
      <c r="K119">
        <v>1268337744</v>
      </c>
      <c r="L119" s="16">
        <f t="shared" si="4"/>
        <v>40248.834999999999</v>
      </c>
      <c r="M119" s="16" t="str">
        <f t="shared" si="5"/>
        <v>2010</v>
      </c>
      <c r="N119" t="b">
        <v>0</v>
      </c>
      <c r="O119">
        <v>27</v>
      </c>
      <c r="P119" t="b">
        <v>1</v>
      </c>
      <c r="Q119" t="s">
        <v>8266</v>
      </c>
      <c r="R119" s="10">
        <f>E119/D119*100</f>
        <v>100.49377777777779</v>
      </c>
      <c r="S119" s="7">
        <f>E119/O119</f>
        <v>167.48962962962963</v>
      </c>
      <c r="T119" s="11" t="s">
        <v>8310</v>
      </c>
      <c r="U119" t="s">
        <v>8312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5">
        <f t="shared" si="3"/>
        <v>40753.053657407407</v>
      </c>
      <c r="K120">
        <v>1309310236</v>
      </c>
      <c r="L120" s="16">
        <f t="shared" si="4"/>
        <v>40723.053657407407</v>
      </c>
      <c r="M120" s="16" t="str">
        <f t="shared" si="5"/>
        <v>2011</v>
      </c>
      <c r="N120" t="b">
        <v>0</v>
      </c>
      <c r="O120">
        <v>39</v>
      </c>
      <c r="P120" t="b">
        <v>1</v>
      </c>
      <c r="Q120" t="s">
        <v>8266</v>
      </c>
      <c r="R120" s="10">
        <f>E120/D120*100</f>
        <v>113.03159999999998</v>
      </c>
      <c r="S120" s="7">
        <f>E120/O120</f>
        <v>144.91230769230768</v>
      </c>
      <c r="T120" s="11" t="s">
        <v>8310</v>
      </c>
      <c r="U120" t="s">
        <v>8312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5">
        <f t="shared" si="3"/>
        <v>40768.958333333336</v>
      </c>
      <c r="K121">
        <v>1310693986</v>
      </c>
      <c r="L121" s="16">
        <f t="shared" si="4"/>
        <v>40739.069282407407</v>
      </c>
      <c r="M121" s="16" t="str">
        <f t="shared" si="5"/>
        <v>2011</v>
      </c>
      <c r="N121" t="b">
        <v>0</v>
      </c>
      <c r="O121">
        <v>37</v>
      </c>
      <c r="P121" t="b">
        <v>1</v>
      </c>
      <c r="Q121" t="s">
        <v>8266</v>
      </c>
      <c r="R121" s="10">
        <f>E121/D121*100</f>
        <v>104.55692307692308</v>
      </c>
      <c r="S121" s="7">
        <f>E121/O121</f>
        <v>91.840540540540545</v>
      </c>
      <c r="T121" s="11" t="s">
        <v>8310</v>
      </c>
      <c r="U121" t="s">
        <v>8312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5">
        <f t="shared" si="3"/>
        <v>42646.049849537041</v>
      </c>
      <c r="K122">
        <v>1472865107</v>
      </c>
      <c r="L122" s="16">
        <f t="shared" si="4"/>
        <v>42616.049849537041</v>
      </c>
      <c r="M122" s="16" t="str">
        <f t="shared" si="5"/>
        <v>2016</v>
      </c>
      <c r="N122" t="b">
        <v>0</v>
      </c>
      <c r="O122">
        <v>1</v>
      </c>
      <c r="P122" t="b">
        <v>0</v>
      </c>
      <c r="Q122" t="s">
        <v>8267</v>
      </c>
      <c r="R122" s="10">
        <f>E122/D122*100</f>
        <v>1.4285714285714287E-2</v>
      </c>
      <c r="S122" s="7">
        <f>E122/O122</f>
        <v>10</v>
      </c>
      <c r="T122" s="11" t="s">
        <v>8310</v>
      </c>
      <c r="U122" t="s">
        <v>8313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5">
        <f t="shared" si="3"/>
        <v>42112.427777777775</v>
      </c>
      <c r="K123">
        <v>1427993710</v>
      </c>
      <c r="L123" s="16">
        <f t="shared" si="4"/>
        <v>42096.704976851848</v>
      </c>
      <c r="M123" s="16" t="str">
        <f t="shared" si="5"/>
        <v>2015</v>
      </c>
      <c r="N123" t="b">
        <v>0</v>
      </c>
      <c r="O123">
        <v>1</v>
      </c>
      <c r="P123" t="b">
        <v>0</v>
      </c>
      <c r="Q123" t="s">
        <v>8267</v>
      </c>
      <c r="R123" s="10">
        <f>E123/D123*100</f>
        <v>3.3333333333333333E-2</v>
      </c>
      <c r="S123" s="7">
        <f>E123/O123</f>
        <v>1</v>
      </c>
      <c r="T123" s="11" t="s">
        <v>8310</v>
      </c>
      <c r="U123" t="s">
        <v>8313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5">
        <f t="shared" si="3"/>
        <v>42653.431793981479</v>
      </c>
      <c r="K124">
        <v>1470910907</v>
      </c>
      <c r="L124" s="16">
        <f t="shared" si="4"/>
        <v>42593.431793981479</v>
      </c>
      <c r="M124" s="16" t="str">
        <f t="shared" si="5"/>
        <v>2016</v>
      </c>
      <c r="N124" t="b">
        <v>0</v>
      </c>
      <c r="O124">
        <v>0</v>
      </c>
      <c r="P124" t="b">
        <v>0</v>
      </c>
      <c r="Q124" t="s">
        <v>8267</v>
      </c>
      <c r="R124" s="10">
        <f>E124/D124*100</f>
        <v>0</v>
      </c>
      <c r="S124" s="7" t="e">
        <f>E124/O124</f>
        <v>#DIV/0!</v>
      </c>
      <c r="T124" s="11" t="s">
        <v>8310</v>
      </c>
      <c r="U124" t="s">
        <v>8313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5">
        <f t="shared" si="3"/>
        <v>41940.916666666664</v>
      </c>
      <c r="K125">
        <v>1411411564</v>
      </c>
      <c r="L125" s="16">
        <f t="shared" si="4"/>
        <v>41904.781990740739</v>
      </c>
      <c r="M125" s="16" t="str">
        <f t="shared" si="5"/>
        <v>2014</v>
      </c>
      <c r="N125" t="b">
        <v>0</v>
      </c>
      <c r="O125">
        <v>6</v>
      </c>
      <c r="P125" t="b">
        <v>0</v>
      </c>
      <c r="Q125" t="s">
        <v>8267</v>
      </c>
      <c r="R125" s="10">
        <f>E125/D125*100</f>
        <v>0.27454545454545454</v>
      </c>
      <c r="S125" s="7">
        <f>E125/O125</f>
        <v>25.166666666666668</v>
      </c>
      <c r="T125" s="11" t="s">
        <v>8310</v>
      </c>
      <c r="U125" t="s">
        <v>8313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5">
        <f t="shared" si="3"/>
        <v>42139.928726851853</v>
      </c>
      <c r="K126">
        <v>1429568242</v>
      </c>
      <c r="L126" s="16">
        <f t="shared" si="4"/>
        <v>42114.928726851853</v>
      </c>
      <c r="M126" s="16" t="str">
        <f t="shared" si="5"/>
        <v>2015</v>
      </c>
      <c r="N126" t="b">
        <v>0</v>
      </c>
      <c r="O126">
        <v>0</v>
      </c>
      <c r="P126" t="b">
        <v>0</v>
      </c>
      <c r="Q126" t="s">
        <v>8267</v>
      </c>
      <c r="R126" s="10">
        <f>E126/D126*100</f>
        <v>0</v>
      </c>
      <c r="S126" s="7" t="e">
        <f>E126/O126</f>
        <v>#DIV/0!</v>
      </c>
      <c r="T126" s="11" t="s">
        <v>8310</v>
      </c>
      <c r="U126" t="s">
        <v>8313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5">
        <f t="shared" si="3"/>
        <v>42769.993981481486</v>
      </c>
      <c r="K127">
        <v>1480981880</v>
      </c>
      <c r="L127" s="16">
        <f t="shared" si="4"/>
        <v>42709.993981481486</v>
      </c>
      <c r="M127" s="16" t="str">
        <f t="shared" si="5"/>
        <v>2016</v>
      </c>
      <c r="N127" t="b">
        <v>0</v>
      </c>
      <c r="O127">
        <v>6</v>
      </c>
      <c r="P127" t="b">
        <v>0</v>
      </c>
      <c r="Q127" t="s">
        <v>8267</v>
      </c>
      <c r="R127" s="10">
        <f>E127/D127*100</f>
        <v>14.000000000000002</v>
      </c>
      <c r="S127" s="7">
        <f>E127/O127</f>
        <v>11.666666666666666</v>
      </c>
      <c r="T127" s="11" t="s">
        <v>8310</v>
      </c>
      <c r="U127" t="s">
        <v>8313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5">
        <f t="shared" si="3"/>
        <v>42166.083333333328</v>
      </c>
      <c r="K128">
        <v>1431353337</v>
      </c>
      <c r="L128" s="16">
        <f t="shared" si="4"/>
        <v>42135.589548611111</v>
      </c>
      <c r="M128" s="16" t="str">
        <f t="shared" si="5"/>
        <v>2015</v>
      </c>
      <c r="N128" t="b">
        <v>0</v>
      </c>
      <c r="O128">
        <v>13</v>
      </c>
      <c r="P128" t="b">
        <v>0</v>
      </c>
      <c r="Q128" t="s">
        <v>8267</v>
      </c>
      <c r="R128" s="10">
        <f>E128/D128*100</f>
        <v>5.548</v>
      </c>
      <c r="S128" s="7">
        <f>E128/O128</f>
        <v>106.69230769230769</v>
      </c>
      <c r="T128" s="11" t="s">
        <v>8310</v>
      </c>
      <c r="U128" t="s">
        <v>8313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5">
        <f t="shared" si="3"/>
        <v>42097.582650462966</v>
      </c>
      <c r="K129">
        <v>1425481141</v>
      </c>
      <c r="L129" s="16">
        <f t="shared" si="4"/>
        <v>42067.62431712963</v>
      </c>
      <c r="M129" s="16" t="str">
        <f t="shared" si="5"/>
        <v>2015</v>
      </c>
      <c r="N129" t="b">
        <v>0</v>
      </c>
      <c r="O129">
        <v>4</v>
      </c>
      <c r="P129" t="b">
        <v>0</v>
      </c>
      <c r="Q129" t="s">
        <v>8267</v>
      </c>
      <c r="R129" s="10">
        <f>E129/D129*100</f>
        <v>2.375</v>
      </c>
      <c r="S129" s="7">
        <f>E129/O129</f>
        <v>47.5</v>
      </c>
      <c r="T129" s="11" t="s">
        <v>8310</v>
      </c>
      <c r="U129" t="s">
        <v>8313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5">
        <f t="shared" si="3"/>
        <v>42663.22792824074</v>
      </c>
      <c r="K130">
        <v>1473917293</v>
      </c>
      <c r="L130" s="16">
        <f t="shared" si="4"/>
        <v>42628.22792824074</v>
      </c>
      <c r="M130" s="16" t="str">
        <f t="shared" si="5"/>
        <v>2016</v>
      </c>
      <c r="N130" t="b">
        <v>0</v>
      </c>
      <c r="O130">
        <v>6</v>
      </c>
      <c r="P130" t="b">
        <v>0</v>
      </c>
      <c r="Q130" t="s">
        <v>8267</v>
      </c>
      <c r="R130" s="10">
        <f>E130/D130*100</f>
        <v>1.867</v>
      </c>
      <c r="S130" s="7">
        <f>E130/O130</f>
        <v>311.16666666666669</v>
      </c>
      <c r="T130" s="11" t="s">
        <v>8310</v>
      </c>
      <c r="U130" t="s">
        <v>8313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5">
        <f t="shared" ref="J131:J194" si="6">(((I131/60)/60)/24)+DATE(1970,1,1)</f>
        <v>41942.937303240738</v>
      </c>
      <c r="K131">
        <v>1409524183</v>
      </c>
      <c r="L131" s="16">
        <f t="shared" ref="L131:L194" si="7">(((K131/60)/60)/24)+DATE(1970,1,1)</f>
        <v>41882.937303240738</v>
      </c>
      <c r="M131" s="16" t="str">
        <f t="shared" ref="M131:M194" si="8">TEXT(L131,"yyyy")</f>
        <v>2014</v>
      </c>
      <c r="N131" t="b">
        <v>0</v>
      </c>
      <c r="O131">
        <v>0</v>
      </c>
      <c r="P131" t="b">
        <v>0</v>
      </c>
      <c r="Q131" t="s">
        <v>8267</v>
      </c>
      <c r="R131" s="10">
        <f>E131/D131*100</f>
        <v>0</v>
      </c>
      <c r="S131" s="7" t="e">
        <f>E131/O131</f>
        <v>#DIV/0!</v>
      </c>
      <c r="T131" s="11" t="s">
        <v>8310</v>
      </c>
      <c r="U131" t="s">
        <v>8313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5">
        <f t="shared" si="6"/>
        <v>41806.844444444447</v>
      </c>
      <c r="K132">
        <v>1400536692</v>
      </c>
      <c r="L132" s="16">
        <f t="shared" si="7"/>
        <v>41778.915416666663</v>
      </c>
      <c r="M132" s="16" t="str">
        <f t="shared" si="8"/>
        <v>2014</v>
      </c>
      <c r="N132" t="b">
        <v>0</v>
      </c>
      <c r="O132">
        <v>0</v>
      </c>
      <c r="P132" t="b">
        <v>0</v>
      </c>
      <c r="Q132" t="s">
        <v>8267</v>
      </c>
      <c r="R132" s="10">
        <f>E132/D132*100</f>
        <v>0</v>
      </c>
      <c r="S132" s="7" t="e">
        <f>E132/O132</f>
        <v>#DIV/0!</v>
      </c>
      <c r="T132" s="11" t="s">
        <v>8310</v>
      </c>
      <c r="U132" t="s">
        <v>8313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5">
        <f t="shared" si="6"/>
        <v>42557</v>
      </c>
      <c r="K133">
        <v>1466453161</v>
      </c>
      <c r="L133" s="16">
        <f t="shared" si="7"/>
        <v>42541.837511574078</v>
      </c>
      <c r="M133" s="16" t="str">
        <f t="shared" si="8"/>
        <v>2016</v>
      </c>
      <c r="N133" t="b">
        <v>0</v>
      </c>
      <c r="O133">
        <v>0</v>
      </c>
      <c r="P133" t="b">
        <v>0</v>
      </c>
      <c r="Q133" t="s">
        <v>8267</v>
      </c>
      <c r="R133" s="10">
        <f>E133/D133*100</f>
        <v>0</v>
      </c>
      <c r="S133" s="7" t="e">
        <f>E133/O133</f>
        <v>#DIV/0!</v>
      </c>
      <c r="T133" s="11" t="s">
        <v>8310</v>
      </c>
      <c r="U133" t="s">
        <v>8313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5">
        <f t="shared" si="6"/>
        <v>41950.854247685187</v>
      </c>
      <c r="K134">
        <v>1411500607</v>
      </c>
      <c r="L134" s="16">
        <f t="shared" si="7"/>
        <v>41905.812581018516</v>
      </c>
      <c r="M134" s="16" t="str">
        <f t="shared" si="8"/>
        <v>2014</v>
      </c>
      <c r="N134" t="b">
        <v>0</v>
      </c>
      <c r="O134">
        <v>81</v>
      </c>
      <c r="P134" t="b">
        <v>0</v>
      </c>
      <c r="Q134" t="s">
        <v>8267</v>
      </c>
      <c r="R134" s="10">
        <f>E134/D134*100</f>
        <v>9.5687499999999996</v>
      </c>
      <c r="S134" s="7">
        <f>E134/O134</f>
        <v>94.506172839506178</v>
      </c>
      <c r="T134" s="11" t="s">
        <v>8310</v>
      </c>
      <c r="U134" t="s">
        <v>8313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5">
        <f t="shared" si="6"/>
        <v>42521.729861111111</v>
      </c>
      <c r="K135">
        <v>1462130584</v>
      </c>
      <c r="L135" s="16">
        <f t="shared" si="7"/>
        <v>42491.80768518518</v>
      </c>
      <c r="M135" s="16" t="str">
        <f t="shared" si="8"/>
        <v>2016</v>
      </c>
      <c r="N135" t="b">
        <v>0</v>
      </c>
      <c r="O135">
        <v>0</v>
      </c>
      <c r="P135" t="b">
        <v>0</v>
      </c>
      <c r="Q135" t="s">
        <v>8267</v>
      </c>
      <c r="R135" s="10">
        <f>E135/D135*100</f>
        <v>0</v>
      </c>
      <c r="S135" s="7" t="e">
        <f>E135/O135</f>
        <v>#DIV/0!</v>
      </c>
      <c r="T135" s="11" t="s">
        <v>8310</v>
      </c>
      <c r="U135" t="s">
        <v>8313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5">
        <f t="shared" si="6"/>
        <v>42251.708333333328</v>
      </c>
      <c r="K136">
        <v>1438811418</v>
      </c>
      <c r="L136" s="16">
        <f t="shared" si="7"/>
        <v>42221.909930555557</v>
      </c>
      <c r="M136" s="16" t="str">
        <f t="shared" si="8"/>
        <v>2015</v>
      </c>
      <c r="N136" t="b">
        <v>0</v>
      </c>
      <c r="O136">
        <v>0</v>
      </c>
      <c r="P136" t="b">
        <v>0</v>
      </c>
      <c r="Q136" t="s">
        <v>8267</v>
      </c>
      <c r="R136" s="10">
        <f>E136/D136*100</f>
        <v>0</v>
      </c>
      <c r="S136" s="7" t="e">
        <f>E136/O136</f>
        <v>#DIV/0!</v>
      </c>
      <c r="T136" s="11" t="s">
        <v>8310</v>
      </c>
      <c r="U136" t="s">
        <v>8313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5">
        <f t="shared" si="6"/>
        <v>41821.791666666664</v>
      </c>
      <c r="K137">
        <v>1401354597</v>
      </c>
      <c r="L137" s="16">
        <f t="shared" si="7"/>
        <v>41788.381909722222</v>
      </c>
      <c r="M137" s="16" t="str">
        <f t="shared" si="8"/>
        <v>2014</v>
      </c>
      <c r="N137" t="b">
        <v>0</v>
      </c>
      <c r="O137">
        <v>5</v>
      </c>
      <c r="P137" t="b">
        <v>0</v>
      </c>
      <c r="Q137" t="s">
        <v>8267</v>
      </c>
      <c r="R137" s="10">
        <f>E137/D137*100</f>
        <v>13.433333333333334</v>
      </c>
      <c r="S137" s="7">
        <f>E137/O137</f>
        <v>80.599999999999994</v>
      </c>
      <c r="T137" s="11" t="s">
        <v>8310</v>
      </c>
      <c r="U137" t="s">
        <v>8313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5">
        <f t="shared" si="6"/>
        <v>42140.427777777775</v>
      </c>
      <c r="K138">
        <v>1427968234</v>
      </c>
      <c r="L138" s="16">
        <f t="shared" si="7"/>
        <v>42096.410115740742</v>
      </c>
      <c r="M138" s="16" t="str">
        <f t="shared" si="8"/>
        <v>2015</v>
      </c>
      <c r="N138" t="b">
        <v>0</v>
      </c>
      <c r="O138">
        <v>0</v>
      </c>
      <c r="P138" t="b">
        <v>0</v>
      </c>
      <c r="Q138" t="s">
        <v>8267</v>
      </c>
      <c r="R138" s="10">
        <f>E138/D138*100</f>
        <v>0</v>
      </c>
      <c r="S138" s="7" t="e">
        <f>E138/O138</f>
        <v>#DIV/0!</v>
      </c>
      <c r="T138" s="11" t="s">
        <v>8310</v>
      </c>
      <c r="U138" t="s">
        <v>8313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5">
        <f t="shared" si="6"/>
        <v>42289.573993055557</v>
      </c>
      <c r="K139">
        <v>1440337593</v>
      </c>
      <c r="L139" s="16">
        <f t="shared" si="7"/>
        <v>42239.573993055557</v>
      </c>
      <c r="M139" s="16" t="str">
        <f t="shared" si="8"/>
        <v>2015</v>
      </c>
      <c r="N139" t="b">
        <v>0</v>
      </c>
      <c r="O139">
        <v>0</v>
      </c>
      <c r="P139" t="b">
        <v>0</v>
      </c>
      <c r="Q139" t="s">
        <v>8267</v>
      </c>
      <c r="R139" s="10">
        <f>E139/D139*100</f>
        <v>0</v>
      </c>
      <c r="S139" s="7" t="e">
        <f>E139/O139</f>
        <v>#DIV/0!</v>
      </c>
      <c r="T139" s="11" t="s">
        <v>8310</v>
      </c>
      <c r="U139" t="s">
        <v>8313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5">
        <f t="shared" si="6"/>
        <v>42217.207638888889</v>
      </c>
      <c r="K140">
        <v>1435731041</v>
      </c>
      <c r="L140" s="16">
        <f t="shared" si="7"/>
        <v>42186.257418981477</v>
      </c>
      <c r="M140" s="16" t="str">
        <f t="shared" si="8"/>
        <v>2015</v>
      </c>
      <c r="N140" t="b">
        <v>0</v>
      </c>
      <c r="O140">
        <v>58</v>
      </c>
      <c r="P140" t="b">
        <v>0</v>
      </c>
      <c r="Q140" t="s">
        <v>8267</v>
      </c>
      <c r="R140" s="10">
        <f>E140/D140*100</f>
        <v>3.1413333333333333</v>
      </c>
      <c r="S140" s="7">
        <f>E140/O140</f>
        <v>81.241379310344826</v>
      </c>
      <c r="T140" s="11" t="s">
        <v>8310</v>
      </c>
      <c r="U140" t="s">
        <v>8313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5">
        <f t="shared" si="6"/>
        <v>42197.920972222222</v>
      </c>
      <c r="K141">
        <v>1435874772</v>
      </c>
      <c r="L141" s="16">
        <f t="shared" si="7"/>
        <v>42187.920972222222</v>
      </c>
      <c r="M141" s="16" t="str">
        <f t="shared" si="8"/>
        <v>2015</v>
      </c>
      <c r="N141" t="b">
        <v>0</v>
      </c>
      <c r="O141">
        <v>1</v>
      </c>
      <c r="P141" t="b">
        <v>0</v>
      </c>
      <c r="Q141" t="s">
        <v>8267</v>
      </c>
      <c r="R141" s="10">
        <f>E141/D141*100</f>
        <v>100</v>
      </c>
      <c r="S141" s="7">
        <f>E141/O141</f>
        <v>500</v>
      </c>
      <c r="T141" s="11" t="s">
        <v>8310</v>
      </c>
      <c r="U141" t="s">
        <v>8313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5">
        <f t="shared" si="6"/>
        <v>42083.15662037037</v>
      </c>
      <c r="K142">
        <v>1424234732</v>
      </c>
      <c r="L142" s="16">
        <f t="shared" si="7"/>
        <v>42053.198287037041</v>
      </c>
      <c r="M142" s="16" t="str">
        <f t="shared" si="8"/>
        <v>2015</v>
      </c>
      <c r="N142" t="b">
        <v>0</v>
      </c>
      <c r="O142">
        <v>0</v>
      </c>
      <c r="P142" t="b">
        <v>0</v>
      </c>
      <c r="Q142" t="s">
        <v>8267</v>
      </c>
      <c r="R142" s="10">
        <f>E142/D142*100</f>
        <v>0</v>
      </c>
      <c r="S142" s="7" t="e">
        <f>E142/O142</f>
        <v>#DIV/0!</v>
      </c>
      <c r="T142" s="11" t="s">
        <v>8310</v>
      </c>
      <c r="U142" t="s">
        <v>8313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5">
        <f t="shared" si="6"/>
        <v>42155.153043981481</v>
      </c>
      <c r="K143">
        <v>1429155623</v>
      </c>
      <c r="L143" s="16">
        <f t="shared" si="7"/>
        <v>42110.153043981481</v>
      </c>
      <c r="M143" s="16" t="str">
        <f t="shared" si="8"/>
        <v>2015</v>
      </c>
      <c r="N143" t="b">
        <v>0</v>
      </c>
      <c r="O143">
        <v>28</v>
      </c>
      <c r="P143" t="b">
        <v>0</v>
      </c>
      <c r="Q143" t="s">
        <v>8267</v>
      </c>
      <c r="R143" s="10">
        <f>E143/D143*100</f>
        <v>10.775</v>
      </c>
      <c r="S143" s="7">
        <f>E143/O143</f>
        <v>46.178571428571431</v>
      </c>
      <c r="T143" s="11" t="s">
        <v>8310</v>
      </c>
      <c r="U143" t="s">
        <v>8313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5">
        <f t="shared" si="6"/>
        <v>41959.934930555552</v>
      </c>
      <c r="K144">
        <v>1414358778</v>
      </c>
      <c r="L144" s="16">
        <f t="shared" si="7"/>
        <v>41938.893263888887</v>
      </c>
      <c r="M144" s="16" t="str">
        <f t="shared" si="8"/>
        <v>2014</v>
      </c>
      <c r="N144" t="b">
        <v>0</v>
      </c>
      <c r="O144">
        <v>1</v>
      </c>
      <c r="P144" t="b">
        <v>0</v>
      </c>
      <c r="Q144" t="s">
        <v>8267</v>
      </c>
      <c r="R144" s="10">
        <f>E144/D144*100</f>
        <v>0.33333333333333337</v>
      </c>
      <c r="S144" s="7">
        <f>E144/O144</f>
        <v>10</v>
      </c>
      <c r="T144" s="11" t="s">
        <v>8310</v>
      </c>
      <c r="U144" t="s">
        <v>8313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5">
        <f t="shared" si="6"/>
        <v>42616.246527777781</v>
      </c>
      <c r="K145">
        <v>1467941542</v>
      </c>
      <c r="L145" s="16">
        <f t="shared" si="7"/>
        <v>42559.064143518524</v>
      </c>
      <c r="M145" s="16" t="str">
        <f t="shared" si="8"/>
        <v>2016</v>
      </c>
      <c r="N145" t="b">
        <v>0</v>
      </c>
      <c r="O145">
        <v>0</v>
      </c>
      <c r="P145" t="b">
        <v>0</v>
      </c>
      <c r="Q145" t="s">
        <v>8267</v>
      </c>
      <c r="R145" s="10">
        <f>E145/D145*100</f>
        <v>0</v>
      </c>
      <c r="S145" s="7" t="e">
        <f>E145/O145</f>
        <v>#DIV/0!</v>
      </c>
      <c r="T145" s="11" t="s">
        <v>8310</v>
      </c>
      <c r="U145" t="s">
        <v>8313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5">
        <f t="shared" si="6"/>
        <v>42107.72074074074</v>
      </c>
      <c r="K146">
        <v>1423765072</v>
      </c>
      <c r="L146" s="16">
        <f t="shared" si="7"/>
        <v>42047.762407407412</v>
      </c>
      <c r="M146" s="16" t="str">
        <f t="shared" si="8"/>
        <v>2015</v>
      </c>
      <c r="N146" t="b">
        <v>0</v>
      </c>
      <c r="O146">
        <v>37</v>
      </c>
      <c r="P146" t="b">
        <v>0</v>
      </c>
      <c r="Q146" t="s">
        <v>8267</v>
      </c>
      <c r="R146" s="10">
        <f>E146/D146*100</f>
        <v>27.6</v>
      </c>
      <c r="S146" s="7">
        <f>E146/O146</f>
        <v>55.945945945945944</v>
      </c>
      <c r="T146" s="11" t="s">
        <v>8310</v>
      </c>
      <c r="U146" t="s">
        <v>8313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5">
        <f t="shared" si="6"/>
        <v>42227.542268518519</v>
      </c>
      <c r="K147">
        <v>1436965252</v>
      </c>
      <c r="L147" s="16">
        <f t="shared" si="7"/>
        <v>42200.542268518519</v>
      </c>
      <c r="M147" s="16" t="str">
        <f t="shared" si="8"/>
        <v>2015</v>
      </c>
      <c r="N147" t="b">
        <v>0</v>
      </c>
      <c r="O147">
        <v>9</v>
      </c>
      <c r="P147" t="b">
        <v>0</v>
      </c>
      <c r="Q147" t="s">
        <v>8267</v>
      </c>
      <c r="R147" s="10">
        <f>E147/D147*100</f>
        <v>7.5111111111111111</v>
      </c>
      <c r="S147" s="7">
        <f>E147/O147</f>
        <v>37.555555555555557</v>
      </c>
      <c r="T147" s="11" t="s">
        <v>8310</v>
      </c>
      <c r="U147" t="s">
        <v>8313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5">
        <f t="shared" si="6"/>
        <v>42753.016180555554</v>
      </c>
      <c r="K148">
        <v>1479514998</v>
      </c>
      <c r="L148" s="16">
        <f t="shared" si="7"/>
        <v>42693.016180555554</v>
      </c>
      <c r="M148" s="16" t="str">
        <f t="shared" si="8"/>
        <v>2016</v>
      </c>
      <c r="N148" t="b">
        <v>0</v>
      </c>
      <c r="O148">
        <v>3</v>
      </c>
      <c r="P148" t="b">
        <v>0</v>
      </c>
      <c r="Q148" t="s">
        <v>8267</v>
      </c>
      <c r="R148" s="10">
        <f>E148/D148*100</f>
        <v>0.57499999999999996</v>
      </c>
      <c r="S148" s="7">
        <f>E148/O148</f>
        <v>38.333333333333336</v>
      </c>
      <c r="T148" s="11" t="s">
        <v>8310</v>
      </c>
      <c r="U148" t="s">
        <v>8313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5">
        <f t="shared" si="6"/>
        <v>42012.762499999997</v>
      </c>
      <c r="K149">
        <v>1417026340</v>
      </c>
      <c r="L149" s="16">
        <f t="shared" si="7"/>
        <v>41969.767824074079</v>
      </c>
      <c r="M149" s="16" t="str">
        <f t="shared" si="8"/>
        <v>2014</v>
      </c>
      <c r="N149" t="b">
        <v>0</v>
      </c>
      <c r="O149">
        <v>0</v>
      </c>
      <c r="P149" t="b">
        <v>0</v>
      </c>
      <c r="Q149" t="s">
        <v>8267</v>
      </c>
      <c r="R149" s="10">
        <f>E149/D149*100</f>
        <v>0</v>
      </c>
      <c r="S149" s="7" t="e">
        <f>E149/O149</f>
        <v>#DIV/0!</v>
      </c>
      <c r="T149" s="11" t="s">
        <v>8310</v>
      </c>
      <c r="U149" t="s">
        <v>8313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5">
        <f t="shared" si="6"/>
        <v>42427.281666666662</v>
      </c>
      <c r="K150">
        <v>1453963536</v>
      </c>
      <c r="L150" s="16">
        <f t="shared" si="7"/>
        <v>42397.281666666662</v>
      </c>
      <c r="M150" s="16" t="str">
        <f t="shared" si="8"/>
        <v>2016</v>
      </c>
      <c r="N150" t="b">
        <v>0</v>
      </c>
      <c r="O150">
        <v>2</v>
      </c>
      <c r="P150" t="b">
        <v>0</v>
      </c>
      <c r="Q150" t="s">
        <v>8267</v>
      </c>
      <c r="R150" s="10">
        <f>E150/D150*100</f>
        <v>0.08</v>
      </c>
      <c r="S150" s="7">
        <f>E150/O150</f>
        <v>20</v>
      </c>
      <c r="T150" s="11" t="s">
        <v>8310</v>
      </c>
      <c r="U150" t="s">
        <v>8313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5">
        <f t="shared" si="6"/>
        <v>41998.333333333328</v>
      </c>
      <c r="K151">
        <v>1416888470</v>
      </c>
      <c r="L151" s="16">
        <f t="shared" si="7"/>
        <v>41968.172106481477</v>
      </c>
      <c r="M151" s="16" t="str">
        <f t="shared" si="8"/>
        <v>2014</v>
      </c>
      <c r="N151" t="b">
        <v>0</v>
      </c>
      <c r="O151">
        <v>6</v>
      </c>
      <c r="P151" t="b">
        <v>0</v>
      </c>
      <c r="Q151" t="s">
        <v>8267</v>
      </c>
      <c r="R151" s="10">
        <f>E151/D151*100</f>
        <v>0.91999999999999993</v>
      </c>
      <c r="S151" s="7">
        <f>E151/O151</f>
        <v>15.333333333333334</v>
      </c>
      <c r="T151" s="11" t="s">
        <v>8310</v>
      </c>
      <c r="U151" t="s">
        <v>8313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5">
        <f t="shared" si="6"/>
        <v>42150.161828703705</v>
      </c>
      <c r="K152">
        <v>1427428382</v>
      </c>
      <c r="L152" s="16">
        <f t="shared" si="7"/>
        <v>42090.161828703705</v>
      </c>
      <c r="M152" s="16" t="str">
        <f t="shared" si="8"/>
        <v>2015</v>
      </c>
      <c r="N152" t="b">
        <v>0</v>
      </c>
      <c r="O152">
        <v>67</v>
      </c>
      <c r="P152" t="b">
        <v>0</v>
      </c>
      <c r="Q152" t="s">
        <v>8267</v>
      </c>
      <c r="R152" s="10">
        <f>E152/D152*100</f>
        <v>23.163076923076922</v>
      </c>
      <c r="S152" s="7">
        <f>E152/O152</f>
        <v>449.43283582089555</v>
      </c>
      <c r="T152" s="11" t="s">
        <v>8310</v>
      </c>
      <c r="U152" t="s">
        <v>8313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5">
        <f t="shared" si="6"/>
        <v>42173.550821759258</v>
      </c>
      <c r="K153">
        <v>1429449191</v>
      </c>
      <c r="L153" s="16">
        <f t="shared" si="7"/>
        <v>42113.550821759258</v>
      </c>
      <c r="M153" s="16" t="str">
        <f t="shared" si="8"/>
        <v>2015</v>
      </c>
      <c r="N153" t="b">
        <v>0</v>
      </c>
      <c r="O153">
        <v>5</v>
      </c>
      <c r="P153" t="b">
        <v>0</v>
      </c>
      <c r="Q153" t="s">
        <v>8267</v>
      </c>
      <c r="R153" s="10">
        <f>E153/D153*100</f>
        <v>5.5999999999999994E-2</v>
      </c>
      <c r="S153" s="7">
        <f>E153/O153</f>
        <v>28</v>
      </c>
      <c r="T153" s="11" t="s">
        <v>8310</v>
      </c>
      <c r="U153" t="s">
        <v>8313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5">
        <f t="shared" si="6"/>
        <v>41905.077546296299</v>
      </c>
      <c r="K154">
        <v>1408845100</v>
      </c>
      <c r="L154" s="16">
        <f t="shared" si="7"/>
        <v>41875.077546296299</v>
      </c>
      <c r="M154" s="16" t="str">
        <f t="shared" si="8"/>
        <v>2014</v>
      </c>
      <c r="N154" t="b">
        <v>0</v>
      </c>
      <c r="O154">
        <v>2</v>
      </c>
      <c r="P154" t="b">
        <v>0</v>
      </c>
      <c r="Q154" t="s">
        <v>8267</v>
      </c>
      <c r="R154" s="10">
        <f>E154/D154*100</f>
        <v>7.8947368421052634E-3</v>
      </c>
      <c r="S154" s="7">
        <f>E154/O154</f>
        <v>15</v>
      </c>
      <c r="T154" s="11" t="s">
        <v>8310</v>
      </c>
      <c r="U154" t="s">
        <v>8313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5">
        <f t="shared" si="6"/>
        <v>41975.627824074079</v>
      </c>
      <c r="K155">
        <v>1413900244</v>
      </c>
      <c r="L155" s="16">
        <f t="shared" si="7"/>
        <v>41933.586157407408</v>
      </c>
      <c r="M155" s="16" t="str">
        <f t="shared" si="8"/>
        <v>2014</v>
      </c>
      <c r="N155" t="b">
        <v>0</v>
      </c>
      <c r="O155">
        <v>10</v>
      </c>
      <c r="P155" t="b">
        <v>0</v>
      </c>
      <c r="Q155" t="s">
        <v>8267</v>
      </c>
      <c r="R155" s="10">
        <f>E155/D155*100</f>
        <v>0.71799999999999997</v>
      </c>
      <c r="S155" s="7">
        <f>E155/O155</f>
        <v>35.9</v>
      </c>
      <c r="T155" s="11" t="s">
        <v>8310</v>
      </c>
      <c r="U155" t="s">
        <v>8313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5">
        <f t="shared" si="6"/>
        <v>42158.547395833331</v>
      </c>
      <c r="K156">
        <v>1429621695</v>
      </c>
      <c r="L156" s="16">
        <f t="shared" si="7"/>
        <v>42115.547395833331</v>
      </c>
      <c r="M156" s="16" t="str">
        <f t="shared" si="8"/>
        <v>2015</v>
      </c>
      <c r="N156" t="b">
        <v>0</v>
      </c>
      <c r="O156">
        <v>3</v>
      </c>
      <c r="P156" t="b">
        <v>0</v>
      </c>
      <c r="Q156" t="s">
        <v>8267</v>
      </c>
      <c r="R156" s="10">
        <f>E156/D156*100</f>
        <v>2.666666666666667</v>
      </c>
      <c r="S156" s="7">
        <f>E156/O156</f>
        <v>13.333333333333334</v>
      </c>
      <c r="T156" s="11" t="s">
        <v>8310</v>
      </c>
      <c r="U156" t="s">
        <v>8313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5">
        <f t="shared" si="6"/>
        <v>42208.559432870374</v>
      </c>
      <c r="K157">
        <v>1434201935</v>
      </c>
      <c r="L157" s="16">
        <f t="shared" si="7"/>
        <v>42168.559432870374</v>
      </c>
      <c r="M157" s="16" t="str">
        <f t="shared" si="8"/>
        <v>2015</v>
      </c>
      <c r="N157" t="b">
        <v>0</v>
      </c>
      <c r="O157">
        <v>4</v>
      </c>
      <c r="P157" t="b">
        <v>0</v>
      </c>
      <c r="Q157" t="s">
        <v>8267</v>
      </c>
      <c r="R157" s="10">
        <f>E157/D157*100</f>
        <v>6.0000000000000001E-3</v>
      </c>
      <c r="S157" s="7">
        <f>E157/O157</f>
        <v>20.25</v>
      </c>
      <c r="T157" s="11" t="s">
        <v>8310</v>
      </c>
      <c r="U157" t="s">
        <v>8313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5">
        <f t="shared" si="6"/>
        <v>41854.124953703707</v>
      </c>
      <c r="K158">
        <v>1401850796</v>
      </c>
      <c r="L158" s="16">
        <f t="shared" si="7"/>
        <v>41794.124953703707</v>
      </c>
      <c r="M158" s="16" t="str">
        <f t="shared" si="8"/>
        <v>2014</v>
      </c>
      <c r="N158" t="b">
        <v>0</v>
      </c>
      <c r="O158">
        <v>15</v>
      </c>
      <c r="P158" t="b">
        <v>0</v>
      </c>
      <c r="Q158" t="s">
        <v>8267</v>
      </c>
      <c r="R158" s="10">
        <f>E158/D158*100</f>
        <v>5.0999999999999996</v>
      </c>
      <c r="S158" s="7">
        <f>E158/O158</f>
        <v>119</v>
      </c>
      <c r="T158" s="11" t="s">
        <v>8310</v>
      </c>
      <c r="U158" t="s">
        <v>8313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5">
        <f t="shared" si="6"/>
        <v>42426.911712962959</v>
      </c>
      <c r="K159">
        <v>1453931572</v>
      </c>
      <c r="L159" s="16">
        <f t="shared" si="7"/>
        <v>42396.911712962959</v>
      </c>
      <c r="M159" s="16" t="str">
        <f t="shared" si="8"/>
        <v>2016</v>
      </c>
      <c r="N159" t="b">
        <v>0</v>
      </c>
      <c r="O159">
        <v>2</v>
      </c>
      <c r="P159" t="b">
        <v>0</v>
      </c>
      <c r="Q159" t="s">
        <v>8267</v>
      </c>
      <c r="R159" s="10">
        <f>E159/D159*100</f>
        <v>0.26711185308848079</v>
      </c>
      <c r="S159" s="7">
        <f>E159/O159</f>
        <v>4</v>
      </c>
      <c r="T159" s="11" t="s">
        <v>8310</v>
      </c>
      <c r="U159" t="s">
        <v>8313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5">
        <f t="shared" si="6"/>
        <v>41934.07671296296</v>
      </c>
      <c r="K160">
        <v>1411350628</v>
      </c>
      <c r="L160" s="16">
        <f t="shared" si="7"/>
        <v>41904.07671296296</v>
      </c>
      <c r="M160" s="16" t="str">
        <f t="shared" si="8"/>
        <v>2014</v>
      </c>
      <c r="N160" t="b">
        <v>0</v>
      </c>
      <c r="O160">
        <v>0</v>
      </c>
      <c r="P160" t="b">
        <v>0</v>
      </c>
      <c r="Q160" t="s">
        <v>8267</v>
      </c>
      <c r="R160" s="10">
        <f>E160/D160*100</f>
        <v>0</v>
      </c>
      <c r="S160" s="7" t="e">
        <f>E160/O160</f>
        <v>#DIV/0!</v>
      </c>
      <c r="T160" s="11" t="s">
        <v>8310</v>
      </c>
      <c r="U160" t="s">
        <v>8313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5">
        <f t="shared" si="6"/>
        <v>42554.434548611112</v>
      </c>
      <c r="K161">
        <v>1464085545</v>
      </c>
      <c r="L161" s="16">
        <f t="shared" si="7"/>
        <v>42514.434548611112</v>
      </c>
      <c r="M161" s="16" t="str">
        <f t="shared" si="8"/>
        <v>2016</v>
      </c>
      <c r="N161" t="b">
        <v>0</v>
      </c>
      <c r="O161">
        <v>1</v>
      </c>
      <c r="P161" t="b">
        <v>0</v>
      </c>
      <c r="Q161" t="s">
        <v>8267</v>
      </c>
      <c r="R161" s="10">
        <f>E161/D161*100</f>
        <v>2E-3</v>
      </c>
      <c r="S161" s="7">
        <f>E161/O161</f>
        <v>10</v>
      </c>
      <c r="T161" s="11" t="s">
        <v>8310</v>
      </c>
      <c r="U161" t="s">
        <v>8313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5">
        <f t="shared" si="6"/>
        <v>42231.913090277783</v>
      </c>
      <c r="K162">
        <v>1434491691</v>
      </c>
      <c r="L162" s="16">
        <f t="shared" si="7"/>
        <v>42171.913090277783</v>
      </c>
      <c r="M162" s="16" t="str">
        <f t="shared" si="8"/>
        <v>2015</v>
      </c>
      <c r="N162" t="b">
        <v>0</v>
      </c>
      <c r="O162">
        <v>0</v>
      </c>
      <c r="P162" t="b">
        <v>0</v>
      </c>
      <c r="Q162" t="s">
        <v>8268</v>
      </c>
      <c r="R162" s="10">
        <f>E162/D162*100</f>
        <v>0</v>
      </c>
      <c r="S162" s="7" t="e">
        <f>E162/O162</f>
        <v>#DIV/0!</v>
      </c>
      <c r="T162" s="11" t="s">
        <v>8310</v>
      </c>
      <c r="U162" t="s">
        <v>8314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5">
        <f t="shared" si="6"/>
        <v>41822.687442129631</v>
      </c>
      <c r="K163">
        <v>1401726595</v>
      </c>
      <c r="L163" s="16">
        <f t="shared" si="7"/>
        <v>41792.687442129631</v>
      </c>
      <c r="M163" s="16" t="str">
        <f t="shared" si="8"/>
        <v>2014</v>
      </c>
      <c r="N163" t="b">
        <v>0</v>
      </c>
      <c r="O163">
        <v>1</v>
      </c>
      <c r="P163" t="b">
        <v>0</v>
      </c>
      <c r="Q163" t="s">
        <v>8268</v>
      </c>
      <c r="R163" s="10">
        <f>E163/D163*100</f>
        <v>0.01</v>
      </c>
      <c r="S163" s="7">
        <f>E163/O163</f>
        <v>5</v>
      </c>
      <c r="T163" s="11" t="s">
        <v>8310</v>
      </c>
      <c r="U163" t="s">
        <v>8314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5">
        <f t="shared" si="6"/>
        <v>41867.987500000003</v>
      </c>
      <c r="K164">
        <v>1405393356</v>
      </c>
      <c r="L164" s="16">
        <f t="shared" si="7"/>
        <v>41835.126805555556</v>
      </c>
      <c r="M164" s="16" t="str">
        <f t="shared" si="8"/>
        <v>2014</v>
      </c>
      <c r="N164" t="b">
        <v>0</v>
      </c>
      <c r="O164">
        <v>10</v>
      </c>
      <c r="P164" t="b">
        <v>0</v>
      </c>
      <c r="Q164" t="s">
        <v>8268</v>
      </c>
      <c r="R164" s="10">
        <f>E164/D164*100</f>
        <v>15.535714285714286</v>
      </c>
      <c r="S164" s="7">
        <f>E164/O164</f>
        <v>43.5</v>
      </c>
      <c r="T164" s="11" t="s">
        <v>8310</v>
      </c>
      <c r="U164" t="s">
        <v>8314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5">
        <f t="shared" si="6"/>
        <v>42278</v>
      </c>
      <c r="K165">
        <v>1440716654</v>
      </c>
      <c r="L165" s="16">
        <f t="shared" si="7"/>
        <v>42243.961273148147</v>
      </c>
      <c r="M165" s="16" t="str">
        <f t="shared" si="8"/>
        <v>2015</v>
      </c>
      <c r="N165" t="b">
        <v>0</v>
      </c>
      <c r="O165">
        <v>0</v>
      </c>
      <c r="P165" t="b">
        <v>0</v>
      </c>
      <c r="Q165" t="s">
        <v>8268</v>
      </c>
      <c r="R165" s="10">
        <f>E165/D165*100</f>
        <v>0</v>
      </c>
      <c r="S165" s="7" t="e">
        <f>E165/O165</f>
        <v>#DIV/0!</v>
      </c>
      <c r="T165" s="11" t="s">
        <v>8310</v>
      </c>
      <c r="U165" t="s">
        <v>8314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5">
        <f t="shared" si="6"/>
        <v>41901.762743055559</v>
      </c>
      <c r="K166">
        <v>1405966701</v>
      </c>
      <c r="L166" s="16">
        <f t="shared" si="7"/>
        <v>41841.762743055559</v>
      </c>
      <c r="M166" s="16" t="str">
        <f t="shared" si="8"/>
        <v>2014</v>
      </c>
      <c r="N166" t="b">
        <v>0</v>
      </c>
      <c r="O166">
        <v>7</v>
      </c>
      <c r="P166" t="b">
        <v>0</v>
      </c>
      <c r="Q166" t="s">
        <v>8268</v>
      </c>
      <c r="R166" s="10">
        <f>E166/D166*100</f>
        <v>0.53333333333333333</v>
      </c>
      <c r="S166" s="7">
        <f>E166/O166</f>
        <v>91.428571428571431</v>
      </c>
      <c r="T166" s="11" t="s">
        <v>8310</v>
      </c>
      <c r="U166" t="s">
        <v>8314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5">
        <f t="shared" si="6"/>
        <v>42381.658842592587</v>
      </c>
      <c r="K167">
        <v>1450021724</v>
      </c>
      <c r="L167" s="16">
        <f t="shared" si="7"/>
        <v>42351.658842592587</v>
      </c>
      <c r="M167" s="16" t="str">
        <f t="shared" si="8"/>
        <v>2015</v>
      </c>
      <c r="N167" t="b">
        <v>0</v>
      </c>
      <c r="O167">
        <v>0</v>
      </c>
      <c r="P167" t="b">
        <v>0</v>
      </c>
      <c r="Q167" t="s">
        <v>8268</v>
      </c>
      <c r="R167" s="10">
        <f>E167/D167*100</f>
        <v>0</v>
      </c>
      <c r="S167" s="7" t="e">
        <f>E167/O167</f>
        <v>#DIV/0!</v>
      </c>
      <c r="T167" s="11" t="s">
        <v>8310</v>
      </c>
      <c r="U167" t="s">
        <v>8314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5">
        <f t="shared" si="6"/>
        <v>42751.075949074075</v>
      </c>
      <c r="K168">
        <v>1481939362</v>
      </c>
      <c r="L168" s="16">
        <f t="shared" si="7"/>
        <v>42721.075949074075</v>
      </c>
      <c r="M168" s="16" t="str">
        <f t="shared" si="8"/>
        <v>2016</v>
      </c>
      <c r="N168" t="b">
        <v>0</v>
      </c>
      <c r="O168">
        <v>1</v>
      </c>
      <c r="P168" t="b">
        <v>0</v>
      </c>
      <c r="Q168" t="s">
        <v>8268</v>
      </c>
      <c r="R168" s="10">
        <f>E168/D168*100</f>
        <v>60</v>
      </c>
      <c r="S168" s="7">
        <f>E168/O168</f>
        <v>3000</v>
      </c>
      <c r="T168" s="11" t="s">
        <v>8310</v>
      </c>
      <c r="U168" t="s">
        <v>8314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5">
        <f t="shared" si="6"/>
        <v>42220.927488425921</v>
      </c>
      <c r="K169">
        <v>1433542535</v>
      </c>
      <c r="L169" s="16">
        <f t="shared" si="7"/>
        <v>42160.927488425921</v>
      </c>
      <c r="M169" s="16" t="str">
        <f t="shared" si="8"/>
        <v>2015</v>
      </c>
      <c r="N169" t="b">
        <v>0</v>
      </c>
      <c r="O169">
        <v>2</v>
      </c>
      <c r="P169" t="b">
        <v>0</v>
      </c>
      <c r="Q169" t="s">
        <v>8268</v>
      </c>
      <c r="R169" s="10">
        <f>E169/D169*100</f>
        <v>0.01</v>
      </c>
      <c r="S169" s="7">
        <f>E169/O169</f>
        <v>5.5</v>
      </c>
      <c r="T169" s="11" t="s">
        <v>8310</v>
      </c>
      <c r="U169" t="s">
        <v>8314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5">
        <f t="shared" si="6"/>
        <v>42082.793634259258</v>
      </c>
      <c r="K170">
        <v>1424203370</v>
      </c>
      <c r="L170" s="16">
        <f t="shared" si="7"/>
        <v>42052.83530092593</v>
      </c>
      <c r="M170" s="16" t="str">
        <f t="shared" si="8"/>
        <v>2015</v>
      </c>
      <c r="N170" t="b">
        <v>0</v>
      </c>
      <c r="O170">
        <v>3</v>
      </c>
      <c r="P170" t="b">
        <v>0</v>
      </c>
      <c r="Q170" t="s">
        <v>8268</v>
      </c>
      <c r="R170" s="10">
        <f>E170/D170*100</f>
        <v>4.0625</v>
      </c>
      <c r="S170" s="7">
        <f>E170/O170</f>
        <v>108.33333333333333</v>
      </c>
      <c r="T170" s="11" t="s">
        <v>8310</v>
      </c>
      <c r="U170" t="s">
        <v>8314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5">
        <f t="shared" si="6"/>
        <v>41930.505312499998</v>
      </c>
      <c r="K171">
        <v>1411042059</v>
      </c>
      <c r="L171" s="16">
        <f t="shared" si="7"/>
        <v>41900.505312499998</v>
      </c>
      <c r="M171" s="16" t="str">
        <f t="shared" si="8"/>
        <v>2014</v>
      </c>
      <c r="N171" t="b">
        <v>0</v>
      </c>
      <c r="O171">
        <v>10</v>
      </c>
      <c r="P171" t="b">
        <v>0</v>
      </c>
      <c r="Q171" t="s">
        <v>8268</v>
      </c>
      <c r="R171" s="10">
        <f>E171/D171*100</f>
        <v>22.400000000000002</v>
      </c>
      <c r="S171" s="7">
        <f>E171/O171</f>
        <v>56</v>
      </c>
      <c r="T171" s="11" t="s">
        <v>8310</v>
      </c>
      <c r="U171" t="s">
        <v>8314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5">
        <f t="shared" si="6"/>
        <v>42246.227777777778</v>
      </c>
      <c r="K172">
        <v>1438385283</v>
      </c>
      <c r="L172" s="16">
        <f t="shared" si="7"/>
        <v>42216.977812500001</v>
      </c>
      <c r="M172" s="16" t="str">
        <f t="shared" si="8"/>
        <v>2015</v>
      </c>
      <c r="N172" t="b">
        <v>0</v>
      </c>
      <c r="O172">
        <v>10</v>
      </c>
      <c r="P172" t="b">
        <v>0</v>
      </c>
      <c r="Q172" t="s">
        <v>8268</v>
      </c>
      <c r="R172" s="10">
        <f>E172/D172*100</f>
        <v>3.25</v>
      </c>
      <c r="S172" s="7">
        <f>E172/O172</f>
        <v>32.5</v>
      </c>
      <c r="T172" s="11" t="s">
        <v>8310</v>
      </c>
      <c r="U172" t="s">
        <v>8314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5">
        <f t="shared" si="6"/>
        <v>42594.180717592593</v>
      </c>
      <c r="K173">
        <v>1465791614</v>
      </c>
      <c r="L173" s="16">
        <f t="shared" si="7"/>
        <v>42534.180717592593</v>
      </c>
      <c r="M173" s="16" t="str">
        <f t="shared" si="8"/>
        <v>2016</v>
      </c>
      <c r="N173" t="b">
        <v>0</v>
      </c>
      <c r="O173">
        <v>1</v>
      </c>
      <c r="P173" t="b">
        <v>0</v>
      </c>
      <c r="Q173" t="s">
        <v>8268</v>
      </c>
      <c r="R173" s="10">
        <f>E173/D173*100</f>
        <v>2E-3</v>
      </c>
      <c r="S173" s="7">
        <f>E173/O173</f>
        <v>1</v>
      </c>
      <c r="T173" s="11" t="s">
        <v>8310</v>
      </c>
      <c r="U173" t="s">
        <v>8314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5">
        <f t="shared" si="6"/>
        <v>42082.353275462956</v>
      </c>
      <c r="K174">
        <v>1423733323</v>
      </c>
      <c r="L174" s="16">
        <f t="shared" si="7"/>
        <v>42047.394942129627</v>
      </c>
      <c r="M174" s="16" t="str">
        <f t="shared" si="8"/>
        <v>2015</v>
      </c>
      <c r="N174" t="b">
        <v>0</v>
      </c>
      <c r="O174">
        <v>0</v>
      </c>
      <c r="P174" t="b">
        <v>0</v>
      </c>
      <c r="Q174" t="s">
        <v>8268</v>
      </c>
      <c r="R174" s="10">
        <f>E174/D174*100</f>
        <v>0</v>
      </c>
      <c r="S174" s="7" t="e">
        <f>E174/O174</f>
        <v>#DIV/0!</v>
      </c>
      <c r="T174" s="11" t="s">
        <v>8310</v>
      </c>
      <c r="U174" t="s">
        <v>8314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5">
        <f t="shared" si="6"/>
        <v>42063.573009259257</v>
      </c>
      <c r="K175">
        <v>1422539108</v>
      </c>
      <c r="L175" s="16">
        <f t="shared" si="7"/>
        <v>42033.573009259257</v>
      </c>
      <c r="M175" s="16" t="str">
        <f t="shared" si="8"/>
        <v>2015</v>
      </c>
      <c r="N175" t="b">
        <v>0</v>
      </c>
      <c r="O175">
        <v>0</v>
      </c>
      <c r="P175" t="b">
        <v>0</v>
      </c>
      <c r="Q175" t="s">
        <v>8268</v>
      </c>
      <c r="R175" s="10">
        <f>E175/D175*100</f>
        <v>0</v>
      </c>
      <c r="S175" s="7" t="e">
        <f>E175/O175</f>
        <v>#DIV/0!</v>
      </c>
      <c r="T175" s="11" t="s">
        <v>8310</v>
      </c>
      <c r="U175" t="s">
        <v>8314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5">
        <f t="shared" si="6"/>
        <v>42132.758981481486</v>
      </c>
      <c r="K176">
        <v>1425924776</v>
      </c>
      <c r="L176" s="16">
        <f t="shared" si="7"/>
        <v>42072.758981481486</v>
      </c>
      <c r="M176" s="16" t="str">
        <f t="shared" si="8"/>
        <v>2015</v>
      </c>
      <c r="N176" t="b">
        <v>0</v>
      </c>
      <c r="O176">
        <v>0</v>
      </c>
      <c r="P176" t="b">
        <v>0</v>
      </c>
      <c r="Q176" t="s">
        <v>8268</v>
      </c>
      <c r="R176" s="10">
        <f>E176/D176*100</f>
        <v>0</v>
      </c>
      <c r="S176" s="7" t="e">
        <f>E176/O176</f>
        <v>#DIV/0!</v>
      </c>
      <c r="T176" s="11" t="s">
        <v>8310</v>
      </c>
      <c r="U176" t="s">
        <v>8314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5">
        <f t="shared" si="6"/>
        <v>41880.777905092589</v>
      </c>
      <c r="K177">
        <v>1407177611</v>
      </c>
      <c r="L177" s="16">
        <f t="shared" si="7"/>
        <v>41855.777905092589</v>
      </c>
      <c r="M177" s="16" t="str">
        <f t="shared" si="8"/>
        <v>2014</v>
      </c>
      <c r="N177" t="b">
        <v>0</v>
      </c>
      <c r="O177">
        <v>26</v>
      </c>
      <c r="P177" t="b">
        <v>0</v>
      </c>
      <c r="Q177" t="s">
        <v>8268</v>
      </c>
      <c r="R177" s="10">
        <f>E177/D177*100</f>
        <v>6.4850000000000003</v>
      </c>
      <c r="S177" s="7">
        <f>E177/O177</f>
        <v>49.884615384615387</v>
      </c>
      <c r="T177" s="11" t="s">
        <v>8310</v>
      </c>
      <c r="U177" t="s">
        <v>8314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5">
        <f t="shared" si="6"/>
        <v>42221.824062500003</v>
      </c>
      <c r="K178">
        <v>1436211999</v>
      </c>
      <c r="L178" s="16">
        <f t="shared" si="7"/>
        <v>42191.824062500003</v>
      </c>
      <c r="M178" s="16" t="str">
        <f t="shared" si="8"/>
        <v>2015</v>
      </c>
      <c r="N178" t="b">
        <v>0</v>
      </c>
      <c r="O178">
        <v>0</v>
      </c>
      <c r="P178" t="b">
        <v>0</v>
      </c>
      <c r="Q178" t="s">
        <v>8268</v>
      </c>
      <c r="R178" s="10">
        <f>E178/D178*100</f>
        <v>0</v>
      </c>
      <c r="S178" s="7" t="e">
        <f>E178/O178</f>
        <v>#DIV/0!</v>
      </c>
      <c r="T178" s="11" t="s">
        <v>8310</v>
      </c>
      <c r="U178" t="s">
        <v>8314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5">
        <f t="shared" si="6"/>
        <v>42087.00608796296</v>
      </c>
      <c r="K179">
        <v>1425690526</v>
      </c>
      <c r="L179" s="16">
        <f t="shared" si="7"/>
        <v>42070.047754629632</v>
      </c>
      <c r="M179" s="16" t="str">
        <f t="shared" si="8"/>
        <v>2015</v>
      </c>
      <c r="N179" t="b">
        <v>0</v>
      </c>
      <c r="O179">
        <v>7</v>
      </c>
      <c r="P179" t="b">
        <v>0</v>
      </c>
      <c r="Q179" t="s">
        <v>8268</v>
      </c>
      <c r="R179" s="10">
        <f>E179/D179*100</f>
        <v>40</v>
      </c>
      <c r="S179" s="7">
        <f>E179/O179</f>
        <v>25.714285714285715</v>
      </c>
      <c r="T179" s="11" t="s">
        <v>8310</v>
      </c>
      <c r="U179" t="s">
        <v>8314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5">
        <f t="shared" si="6"/>
        <v>42334.997048611112</v>
      </c>
      <c r="K180">
        <v>1445986545</v>
      </c>
      <c r="L180" s="16">
        <f t="shared" si="7"/>
        <v>42304.955381944441</v>
      </c>
      <c r="M180" s="16" t="str">
        <f t="shared" si="8"/>
        <v>2015</v>
      </c>
      <c r="N180" t="b">
        <v>0</v>
      </c>
      <c r="O180">
        <v>0</v>
      </c>
      <c r="P180" t="b">
        <v>0</v>
      </c>
      <c r="Q180" t="s">
        <v>8268</v>
      </c>
      <c r="R180" s="10">
        <f>E180/D180*100</f>
        <v>0</v>
      </c>
      <c r="S180" s="7" t="e">
        <f>E180/O180</f>
        <v>#DIV/0!</v>
      </c>
      <c r="T180" s="11" t="s">
        <v>8310</v>
      </c>
      <c r="U180" t="s">
        <v>8314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5">
        <f t="shared" si="6"/>
        <v>42433.080497685187</v>
      </c>
      <c r="K181">
        <v>1454464555</v>
      </c>
      <c r="L181" s="16">
        <f t="shared" si="7"/>
        <v>42403.080497685187</v>
      </c>
      <c r="M181" s="16" t="str">
        <f t="shared" si="8"/>
        <v>2016</v>
      </c>
      <c r="N181" t="b">
        <v>0</v>
      </c>
      <c r="O181">
        <v>2</v>
      </c>
      <c r="P181" t="b">
        <v>0</v>
      </c>
      <c r="Q181" t="s">
        <v>8268</v>
      </c>
      <c r="R181" s="10">
        <f>E181/D181*100</f>
        <v>20</v>
      </c>
      <c r="S181" s="7">
        <f>E181/O181</f>
        <v>100</v>
      </c>
      <c r="T181" s="11" t="s">
        <v>8310</v>
      </c>
      <c r="U181" t="s">
        <v>8314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5">
        <f t="shared" si="6"/>
        <v>42107.791666666672</v>
      </c>
      <c r="K182">
        <v>1425512843</v>
      </c>
      <c r="L182" s="16">
        <f t="shared" si="7"/>
        <v>42067.991238425922</v>
      </c>
      <c r="M182" s="16" t="str">
        <f t="shared" si="8"/>
        <v>2015</v>
      </c>
      <c r="N182" t="b">
        <v>0</v>
      </c>
      <c r="O182">
        <v>13</v>
      </c>
      <c r="P182" t="b">
        <v>0</v>
      </c>
      <c r="Q182" t="s">
        <v>8268</v>
      </c>
      <c r="R182" s="10">
        <f>E182/D182*100</f>
        <v>33.416666666666664</v>
      </c>
      <c r="S182" s="7">
        <f>E182/O182</f>
        <v>30.846153846153847</v>
      </c>
      <c r="T182" s="11" t="s">
        <v>8310</v>
      </c>
      <c r="U182" t="s">
        <v>8314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5">
        <f t="shared" si="6"/>
        <v>42177.741840277777</v>
      </c>
      <c r="K183">
        <v>1432403295</v>
      </c>
      <c r="L183" s="16">
        <f t="shared" si="7"/>
        <v>42147.741840277777</v>
      </c>
      <c r="M183" s="16" t="str">
        <f t="shared" si="8"/>
        <v>2015</v>
      </c>
      <c r="N183" t="b">
        <v>0</v>
      </c>
      <c r="O183">
        <v>4</v>
      </c>
      <c r="P183" t="b">
        <v>0</v>
      </c>
      <c r="Q183" t="s">
        <v>8268</v>
      </c>
      <c r="R183" s="10">
        <f>E183/D183*100</f>
        <v>21.092608822670172</v>
      </c>
      <c r="S183" s="7">
        <f>E183/O183</f>
        <v>180.5</v>
      </c>
      <c r="T183" s="11" t="s">
        <v>8310</v>
      </c>
      <c r="U183" t="s">
        <v>8314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5">
        <f t="shared" si="6"/>
        <v>42742.011944444443</v>
      </c>
      <c r="K184">
        <v>1481156232</v>
      </c>
      <c r="L184" s="16">
        <f t="shared" si="7"/>
        <v>42712.011944444443</v>
      </c>
      <c r="M184" s="16" t="str">
        <f t="shared" si="8"/>
        <v>2016</v>
      </c>
      <c r="N184" t="b">
        <v>0</v>
      </c>
      <c r="O184">
        <v>0</v>
      </c>
      <c r="P184" t="b">
        <v>0</v>
      </c>
      <c r="Q184" t="s">
        <v>8268</v>
      </c>
      <c r="R184" s="10">
        <f>E184/D184*100</f>
        <v>0</v>
      </c>
      <c r="S184" s="7" t="e">
        <f>E184/O184</f>
        <v>#DIV/0!</v>
      </c>
      <c r="T184" s="11" t="s">
        <v>8310</v>
      </c>
      <c r="U184" t="s">
        <v>8314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5">
        <f t="shared" si="6"/>
        <v>41969.851967592593</v>
      </c>
      <c r="K185">
        <v>1414438010</v>
      </c>
      <c r="L185" s="16">
        <f t="shared" si="7"/>
        <v>41939.810300925928</v>
      </c>
      <c r="M185" s="16" t="str">
        <f t="shared" si="8"/>
        <v>2014</v>
      </c>
      <c r="N185" t="b">
        <v>0</v>
      </c>
      <c r="O185">
        <v>12</v>
      </c>
      <c r="P185" t="b">
        <v>0</v>
      </c>
      <c r="Q185" t="s">
        <v>8268</v>
      </c>
      <c r="R185" s="10">
        <f>E185/D185*100</f>
        <v>35.856000000000002</v>
      </c>
      <c r="S185" s="7">
        <f>E185/O185</f>
        <v>373.5</v>
      </c>
      <c r="T185" s="11" t="s">
        <v>8310</v>
      </c>
      <c r="U185" t="s">
        <v>8314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5">
        <f t="shared" si="6"/>
        <v>41883.165972222225</v>
      </c>
      <c r="K186">
        <v>1404586762</v>
      </c>
      <c r="L186" s="16">
        <f t="shared" si="7"/>
        <v>41825.791226851856</v>
      </c>
      <c r="M186" s="16" t="str">
        <f t="shared" si="8"/>
        <v>2014</v>
      </c>
      <c r="N186" t="b">
        <v>0</v>
      </c>
      <c r="O186">
        <v>2</v>
      </c>
      <c r="P186" t="b">
        <v>0</v>
      </c>
      <c r="Q186" t="s">
        <v>8268</v>
      </c>
      <c r="R186" s="10">
        <f>E186/D186*100</f>
        <v>3.4000000000000004</v>
      </c>
      <c r="S186" s="7">
        <f>E186/O186</f>
        <v>25.5</v>
      </c>
      <c r="T186" s="11" t="s">
        <v>8310</v>
      </c>
      <c r="U186" t="s">
        <v>8314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5">
        <f t="shared" si="6"/>
        <v>42600.91133101852</v>
      </c>
      <c r="K187">
        <v>1468965139</v>
      </c>
      <c r="L187" s="16">
        <f t="shared" si="7"/>
        <v>42570.91133101852</v>
      </c>
      <c r="M187" s="16" t="str">
        <f t="shared" si="8"/>
        <v>2016</v>
      </c>
      <c r="N187" t="b">
        <v>0</v>
      </c>
      <c r="O187">
        <v>10</v>
      </c>
      <c r="P187" t="b">
        <v>0</v>
      </c>
      <c r="Q187" t="s">
        <v>8268</v>
      </c>
      <c r="R187" s="10">
        <f>E187/D187*100</f>
        <v>5.5</v>
      </c>
      <c r="S187" s="7">
        <f>E187/O187</f>
        <v>220</v>
      </c>
      <c r="T187" s="11" t="s">
        <v>8310</v>
      </c>
      <c r="U187" t="s">
        <v>8314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5">
        <f t="shared" si="6"/>
        <v>42797.833333333328</v>
      </c>
      <c r="K188">
        <v>1485977434</v>
      </c>
      <c r="L188" s="16">
        <f t="shared" si="7"/>
        <v>42767.812893518523</v>
      </c>
      <c r="M188" s="16" t="str">
        <f t="shared" si="8"/>
        <v>2017</v>
      </c>
      <c r="N188" t="b">
        <v>0</v>
      </c>
      <c r="O188">
        <v>0</v>
      </c>
      <c r="P188" t="b">
        <v>0</v>
      </c>
      <c r="Q188" t="s">
        <v>8268</v>
      </c>
      <c r="R188" s="10">
        <f>E188/D188*100</f>
        <v>0</v>
      </c>
      <c r="S188" s="7" t="e">
        <f>E188/O188</f>
        <v>#DIV/0!</v>
      </c>
      <c r="T188" s="11" t="s">
        <v>8310</v>
      </c>
      <c r="U188" t="s">
        <v>8314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5">
        <f t="shared" si="6"/>
        <v>42206.290972222225</v>
      </c>
      <c r="K189">
        <v>1435383457</v>
      </c>
      <c r="L189" s="16">
        <f t="shared" si="7"/>
        <v>42182.234456018516</v>
      </c>
      <c r="M189" s="16" t="str">
        <f t="shared" si="8"/>
        <v>2015</v>
      </c>
      <c r="N189" t="b">
        <v>0</v>
      </c>
      <c r="O189">
        <v>5</v>
      </c>
      <c r="P189" t="b">
        <v>0</v>
      </c>
      <c r="Q189" t="s">
        <v>8268</v>
      </c>
      <c r="R189" s="10">
        <f>E189/D189*100</f>
        <v>16</v>
      </c>
      <c r="S189" s="7">
        <f>E189/O189</f>
        <v>160</v>
      </c>
      <c r="T189" s="11" t="s">
        <v>8310</v>
      </c>
      <c r="U189" t="s">
        <v>8314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5">
        <f t="shared" si="6"/>
        <v>41887.18304398148</v>
      </c>
      <c r="K190">
        <v>1407299015</v>
      </c>
      <c r="L190" s="16">
        <f t="shared" si="7"/>
        <v>41857.18304398148</v>
      </c>
      <c r="M190" s="16" t="str">
        <f t="shared" si="8"/>
        <v>2014</v>
      </c>
      <c r="N190" t="b">
        <v>0</v>
      </c>
      <c r="O190">
        <v>0</v>
      </c>
      <c r="P190" t="b">
        <v>0</v>
      </c>
      <c r="Q190" t="s">
        <v>8268</v>
      </c>
      <c r="R190" s="10">
        <f>E190/D190*100</f>
        <v>0</v>
      </c>
      <c r="S190" s="7" t="e">
        <f>E190/O190</f>
        <v>#DIV/0!</v>
      </c>
      <c r="T190" s="11" t="s">
        <v>8310</v>
      </c>
      <c r="U190" t="s">
        <v>8314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5">
        <f t="shared" si="6"/>
        <v>42616.690706018519</v>
      </c>
      <c r="K191">
        <v>1467736477</v>
      </c>
      <c r="L191" s="16">
        <f t="shared" si="7"/>
        <v>42556.690706018519</v>
      </c>
      <c r="M191" s="16" t="str">
        <f t="shared" si="8"/>
        <v>2016</v>
      </c>
      <c r="N191" t="b">
        <v>0</v>
      </c>
      <c r="O191">
        <v>5</v>
      </c>
      <c r="P191" t="b">
        <v>0</v>
      </c>
      <c r="Q191" t="s">
        <v>8268</v>
      </c>
      <c r="R191" s="10">
        <f>E191/D191*100</f>
        <v>6.8999999999999992E-2</v>
      </c>
      <c r="S191" s="7">
        <f>E191/O191</f>
        <v>69</v>
      </c>
      <c r="T191" s="11" t="s">
        <v>8310</v>
      </c>
      <c r="U191" t="s">
        <v>8314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5">
        <f t="shared" si="6"/>
        <v>42537.650995370372</v>
      </c>
      <c r="K192">
        <v>1465227446</v>
      </c>
      <c r="L192" s="16">
        <f t="shared" si="7"/>
        <v>42527.650995370372</v>
      </c>
      <c r="M192" s="16" t="str">
        <f t="shared" si="8"/>
        <v>2016</v>
      </c>
      <c r="N192" t="b">
        <v>0</v>
      </c>
      <c r="O192">
        <v>1</v>
      </c>
      <c r="P192" t="b">
        <v>0</v>
      </c>
      <c r="Q192" t="s">
        <v>8268</v>
      </c>
      <c r="R192" s="10">
        <f>E192/D192*100</f>
        <v>0.41666666666666669</v>
      </c>
      <c r="S192" s="7">
        <f>E192/O192</f>
        <v>50</v>
      </c>
      <c r="T192" s="11" t="s">
        <v>8310</v>
      </c>
      <c r="U192" t="s">
        <v>8314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5">
        <f t="shared" si="6"/>
        <v>42279.441412037035</v>
      </c>
      <c r="K193">
        <v>1440326138</v>
      </c>
      <c r="L193" s="16">
        <f t="shared" si="7"/>
        <v>42239.441412037035</v>
      </c>
      <c r="M193" s="16" t="str">
        <f t="shared" si="8"/>
        <v>2015</v>
      </c>
      <c r="N193" t="b">
        <v>0</v>
      </c>
      <c r="O193">
        <v>3</v>
      </c>
      <c r="P193" t="b">
        <v>0</v>
      </c>
      <c r="Q193" t="s">
        <v>8268</v>
      </c>
      <c r="R193" s="10">
        <f>E193/D193*100</f>
        <v>5</v>
      </c>
      <c r="S193" s="7">
        <f>E193/O193</f>
        <v>83.333333333333329</v>
      </c>
      <c r="T193" s="11" t="s">
        <v>8310</v>
      </c>
      <c r="U193" t="s">
        <v>8314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5">
        <f t="shared" si="6"/>
        <v>41929.792037037041</v>
      </c>
      <c r="K194">
        <v>1410980432</v>
      </c>
      <c r="L194" s="16">
        <f t="shared" si="7"/>
        <v>41899.792037037041</v>
      </c>
      <c r="M194" s="16" t="str">
        <f t="shared" si="8"/>
        <v>2014</v>
      </c>
      <c r="N194" t="b">
        <v>0</v>
      </c>
      <c r="O194">
        <v>3</v>
      </c>
      <c r="P194" t="b">
        <v>0</v>
      </c>
      <c r="Q194" t="s">
        <v>8268</v>
      </c>
      <c r="R194" s="10">
        <f>E194/D194*100</f>
        <v>1.6999999999999999E-3</v>
      </c>
      <c r="S194" s="7">
        <f>E194/O194</f>
        <v>5.666666666666667</v>
      </c>
      <c r="T194" s="11" t="s">
        <v>8310</v>
      </c>
      <c r="U194" t="s">
        <v>8314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5">
        <f t="shared" ref="J195:J258" si="9">(((I195/60)/60)/24)+DATE(1970,1,1)</f>
        <v>41971.976458333331</v>
      </c>
      <c r="K195">
        <v>1412029566</v>
      </c>
      <c r="L195" s="16">
        <f t="shared" ref="L195:L258" si="10">(((K195/60)/60)/24)+DATE(1970,1,1)</f>
        <v>41911.934791666667</v>
      </c>
      <c r="M195" s="16" t="str">
        <f t="shared" ref="M195:M258" si="11">TEXT(L195,"yyyy")</f>
        <v>2014</v>
      </c>
      <c r="N195" t="b">
        <v>0</v>
      </c>
      <c r="O195">
        <v>0</v>
      </c>
      <c r="P195" t="b">
        <v>0</v>
      </c>
      <c r="Q195" t="s">
        <v>8268</v>
      </c>
      <c r="R195" s="10">
        <f>E195/D195*100</f>
        <v>0</v>
      </c>
      <c r="S195" s="7" t="e">
        <f>E195/O195</f>
        <v>#DIV/0!</v>
      </c>
      <c r="T195" s="11" t="s">
        <v>8310</v>
      </c>
      <c r="U195" t="s">
        <v>8314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5">
        <f t="shared" si="9"/>
        <v>42435.996886574074</v>
      </c>
      <c r="K196">
        <v>1452124531</v>
      </c>
      <c r="L196" s="16">
        <f t="shared" si="10"/>
        <v>42375.996886574074</v>
      </c>
      <c r="M196" s="16" t="str">
        <f t="shared" si="11"/>
        <v>2016</v>
      </c>
      <c r="N196" t="b">
        <v>0</v>
      </c>
      <c r="O196">
        <v>3</v>
      </c>
      <c r="P196" t="b">
        <v>0</v>
      </c>
      <c r="Q196" t="s">
        <v>8268</v>
      </c>
      <c r="R196" s="10">
        <f>E196/D196*100</f>
        <v>0.12</v>
      </c>
      <c r="S196" s="7">
        <f>E196/O196</f>
        <v>1</v>
      </c>
      <c r="T196" s="11" t="s">
        <v>8310</v>
      </c>
      <c r="U196" t="s">
        <v>8314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5">
        <f t="shared" si="9"/>
        <v>42195.67050925926</v>
      </c>
      <c r="K197">
        <v>1431360332</v>
      </c>
      <c r="L197" s="16">
        <f t="shared" si="10"/>
        <v>42135.67050925926</v>
      </c>
      <c r="M197" s="16" t="str">
        <f t="shared" si="11"/>
        <v>2015</v>
      </c>
      <c r="N197" t="b">
        <v>0</v>
      </c>
      <c r="O197">
        <v>0</v>
      </c>
      <c r="P197" t="b">
        <v>0</v>
      </c>
      <c r="Q197" t="s">
        <v>8268</v>
      </c>
      <c r="R197" s="10">
        <f>E197/D197*100</f>
        <v>0</v>
      </c>
      <c r="S197" s="7" t="e">
        <f>E197/O197</f>
        <v>#DIV/0!</v>
      </c>
      <c r="T197" s="11" t="s">
        <v>8310</v>
      </c>
      <c r="U197" t="s">
        <v>8314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5">
        <f t="shared" si="9"/>
        <v>42287.875</v>
      </c>
      <c r="K198">
        <v>1442062898</v>
      </c>
      <c r="L198" s="16">
        <f t="shared" si="10"/>
        <v>42259.542800925927</v>
      </c>
      <c r="M198" s="16" t="str">
        <f t="shared" si="11"/>
        <v>2015</v>
      </c>
      <c r="N198" t="b">
        <v>0</v>
      </c>
      <c r="O198">
        <v>19</v>
      </c>
      <c r="P198" t="b">
        <v>0</v>
      </c>
      <c r="Q198" t="s">
        <v>8268</v>
      </c>
      <c r="R198" s="10">
        <f>E198/D198*100</f>
        <v>41.857142857142861</v>
      </c>
      <c r="S198" s="7">
        <f>E198/O198</f>
        <v>77.10526315789474</v>
      </c>
      <c r="T198" s="11" t="s">
        <v>8310</v>
      </c>
      <c r="U198" t="s">
        <v>8314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5">
        <f t="shared" si="9"/>
        <v>42783.875</v>
      </c>
      <c r="K199">
        <v>1483734100</v>
      </c>
      <c r="L199" s="16">
        <f t="shared" si="10"/>
        <v>42741.848379629635</v>
      </c>
      <c r="M199" s="16" t="str">
        <f t="shared" si="11"/>
        <v>2017</v>
      </c>
      <c r="N199" t="b">
        <v>0</v>
      </c>
      <c r="O199">
        <v>8</v>
      </c>
      <c r="P199" t="b">
        <v>0</v>
      </c>
      <c r="Q199" t="s">
        <v>8268</v>
      </c>
      <c r="R199" s="10">
        <f>E199/D199*100</f>
        <v>10.48</v>
      </c>
      <c r="S199" s="7">
        <f>E199/O199</f>
        <v>32.75</v>
      </c>
      <c r="T199" s="11" t="s">
        <v>8310</v>
      </c>
      <c r="U199" t="s">
        <v>8314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5">
        <f t="shared" si="9"/>
        <v>41917.383356481485</v>
      </c>
      <c r="K200">
        <v>1409908322</v>
      </c>
      <c r="L200" s="16">
        <f t="shared" si="10"/>
        <v>41887.383356481485</v>
      </c>
      <c r="M200" s="16" t="str">
        <f t="shared" si="11"/>
        <v>2014</v>
      </c>
      <c r="N200" t="b">
        <v>0</v>
      </c>
      <c r="O200">
        <v>6</v>
      </c>
      <c r="P200" t="b">
        <v>0</v>
      </c>
      <c r="Q200" t="s">
        <v>8268</v>
      </c>
      <c r="R200" s="10">
        <f>E200/D200*100</f>
        <v>1.1159999999999999</v>
      </c>
      <c r="S200" s="7">
        <f>E200/O200</f>
        <v>46.5</v>
      </c>
      <c r="T200" s="11" t="s">
        <v>8310</v>
      </c>
      <c r="U200" t="s">
        <v>8314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5">
        <f t="shared" si="9"/>
        <v>42614.123865740738</v>
      </c>
      <c r="K201">
        <v>1470106702</v>
      </c>
      <c r="L201" s="16">
        <f t="shared" si="10"/>
        <v>42584.123865740738</v>
      </c>
      <c r="M201" s="16" t="str">
        <f t="shared" si="11"/>
        <v>2016</v>
      </c>
      <c r="N201" t="b">
        <v>0</v>
      </c>
      <c r="O201">
        <v>0</v>
      </c>
      <c r="P201" t="b">
        <v>0</v>
      </c>
      <c r="Q201" t="s">
        <v>8268</v>
      </c>
      <c r="R201" s="10">
        <f>E201/D201*100</f>
        <v>0</v>
      </c>
      <c r="S201" s="7" t="e">
        <f>E201/O201</f>
        <v>#DIV/0!</v>
      </c>
      <c r="T201" s="11" t="s">
        <v>8310</v>
      </c>
      <c r="U201" t="s">
        <v>8314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5">
        <f t="shared" si="9"/>
        <v>41897.083368055559</v>
      </c>
      <c r="K202">
        <v>1408154403</v>
      </c>
      <c r="L202" s="16">
        <f t="shared" si="10"/>
        <v>41867.083368055559</v>
      </c>
      <c r="M202" s="16" t="str">
        <f t="shared" si="11"/>
        <v>2014</v>
      </c>
      <c r="N202" t="b">
        <v>0</v>
      </c>
      <c r="O202">
        <v>18</v>
      </c>
      <c r="P202" t="b">
        <v>0</v>
      </c>
      <c r="Q202" t="s">
        <v>8268</v>
      </c>
      <c r="R202" s="10">
        <f>E202/D202*100</f>
        <v>26.192500000000003</v>
      </c>
      <c r="S202" s="7">
        <f>E202/O202</f>
        <v>87.308333333333337</v>
      </c>
      <c r="T202" s="11" t="s">
        <v>8310</v>
      </c>
      <c r="U202" t="s">
        <v>8314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5">
        <f t="shared" si="9"/>
        <v>42043.818622685183</v>
      </c>
      <c r="K203">
        <v>1421696329</v>
      </c>
      <c r="L203" s="16">
        <f t="shared" si="10"/>
        <v>42023.818622685183</v>
      </c>
      <c r="M203" s="16" t="str">
        <f t="shared" si="11"/>
        <v>2015</v>
      </c>
      <c r="N203" t="b">
        <v>0</v>
      </c>
      <c r="O203">
        <v>7</v>
      </c>
      <c r="P203" t="b">
        <v>0</v>
      </c>
      <c r="Q203" t="s">
        <v>8268</v>
      </c>
      <c r="R203" s="10">
        <f>E203/D203*100</f>
        <v>58.461538461538467</v>
      </c>
      <c r="S203" s="7">
        <f>E203/O203</f>
        <v>54.285714285714285</v>
      </c>
      <c r="T203" s="11" t="s">
        <v>8310</v>
      </c>
      <c r="U203" t="s">
        <v>8314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5">
        <f t="shared" si="9"/>
        <v>42285.874305555553</v>
      </c>
      <c r="K204">
        <v>1441750564</v>
      </c>
      <c r="L204" s="16">
        <f t="shared" si="10"/>
        <v>42255.927824074075</v>
      </c>
      <c r="M204" s="16" t="str">
        <f t="shared" si="11"/>
        <v>2015</v>
      </c>
      <c r="N204" t="b">
        <v>0</v>
      </c>
      <c r="O204">
        <v>0</v>
      </c>
      <c r="P204" t="b">
        <v>0</v>
      </c>
      <c r="Q204" t="s">
        <v>8268</v>
      </c>
      <c r="R204" s="10">
        <f>E204/D204*100</f>
        <v>0</v>
      </c>
      <c r="S204" s="7" t="e">
        <f>E204/O204</f>
        <v>#DIV/0!</v>
      </c>
      <c r="T204" s="11" t="s">
        <v>8310</v>
      </c>
      <c r="U204" t="s">
        <v>8314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5">
        <f t="shared" si="9"/>
        <v>42033.847962962958</v>
      </c>
      <c r="K205">
        <v>1417378864</v>
      </c>
      <c r="L205" s="16">
        <f t="shared" si="10"/>
        <v>41973.847962962958</v>
      </c>
      <c r="M205" s="16" t="str">
        <f t="shared" si="11"/>
        <v>2014</v>
      </c>
      <c r="N205" t="b">
        <v>0</v>
      </c>
      <c r="O205">
        <v>8</v>
      </c>
      <c r="P205" t="b">
        <v>0</v>
      </c>
      <c r="Q205" t="s">
        <v>8268</v>
      </c>
      <c r="R205" s="10">
        <f>E205/D205*100</f>
        <v>29.84</v>
      </c>
      <c r="S205" s="7">
        <f>E205/O205</f>
        <v>93.25</v>
      </c>
      <c r="T205" s="11" t="s">
        <v>8310</v>
      </c>
      <c r="U205" t="s">
        <v>8314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5">
        <f t="shared" si="9"/>
        <v>42586.583368055552</v>
      </c>
      <c r="K206">
        <v>1467727203</v>
      </c>
      <c r="L206" s="16">
        <f t="shared" si="10"/>
        <v>42556.583368055552</v>
      </c>
      <c r="M206" s="16" t="str">
        <f t="shared" si="11"/>
        <v>2016</v>
      </c>
      <c r="N206" t="b">
        <v>0</v>
      </c>
      <c r="O206">
        <v>1293</v>
      </c>
      <c r="P206" t="b">
        <v>0</v>
      </c>
      <c r="Q206" t="s">
        <v>8268</v>
      </c>
      <c r="R206" s="10">
        <f>E206/D206*100</f>
        <v>50.721666666666664</v>
      </c>
      <c r="S206" s="7">
        <f>E206/O206</f>
        <v>117.68368136117556</v>
      </c>
      <c r="T206" s="11" t="s">
        <v>8310</v>
      </c>
      <c r="U206" t="s">
        <v>8314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5">
        <f t="shared" si="9"/>
        <v>42283.632199074069</v>
      </c>
      <c r="K207">
        <v>1441120222</v>
      </c>
      <c r="L207" s="16">
        <f t="shared" si="10"/>
        <v>42248.632199074069</v>
      </c>
      <c r="M207" s="16" t="str">
        <f t="shared" si="11"/>
        <v>2015</v>
      </c>
      <c r="N207" t="b">
        <v>0</v>
      </c>
      <c r="O207">
        <v>17</v>
      </c>
      <c r="P207" t="b">
        <v>0</v>
      </c>
      <c r="Q207" t="s">
        <v>8268</v>
      </c>
      <c r="R207" s="10">
        <f>E207/D207*100</f>
        <v>16.25</v>
      </c>
      <c r="S207" s="7">
        <f>E207/O207</f>
        <v>76.470588235294116</v>
      </c>
      <c r="T207" s="11" t="s">
        <v>8310</v>
      </c>
      <c r="U207" t="s">
        <v>8314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5">
        <f t="shared" si="9"/>
        <v>42588.004432870366</v>
      </c>
      <c r="K208">
        <v>1468627583</v>
      </c>
      <c r="L208" s="16">
        <f t="shared" si="10"/>
        <v>42567.004432870366</v>
      </c>
      <c r="M208" s="16" t="str">
        <f t="shared" si="11"/>
        <v>2016</v>
      </c>
      <c r="N208" t="b">
        <v>0</v>
      </c>
      <c r="O208">
        <v>0</v>
      </c>
      <c r="P208" t="b">
        <v>0</v>
      </c>
      <c r="Q208" t="s">
        <v>8268</v>
      </c>
      <c r="R208" s="10">
        <f>E208/D208*100</f>
        <v>0</v>
      </c>
      <c r="S208" s="7" t="e">
        <f>E208/O208</f>
        <v>#DIV/0!</v>
      </c>
      <c r="T208" s="11" t="s">
        <v>8310</v>
      </c>
      <c r="U208" t="s">
        <v>8314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5">
        <f t="shared" si="9"/>
        <v>42008.197199074071</v>
      </c>
      <c r="K209">
        <v>1417754638</v>
      </c>
      <c r="L209" s="16">
        <f t="shared" si="10"/>
        <v>41978.197199074071</v>
      </c>
      <c r="M209" s="16" t="str">
        <f t="shared" si="11"/>
        <v>2014</v>
      </c>
      <c r="N209" t="b">
        <v>0</v>
      </c>
      <c r="O209">
        <v>13</v>
      </c>
      <c r="P209" t="b">
        <v>0</v>
      </c>
      <c r="Q209" t="s">
        <v>8268</v>
      </c>
      <c r="R209" s="10">
        <f>E209/D209*100</f>
        <v>15.214285714285714</v>
      </c>
      <c r="S209" s="7">
        <f>E209/O209</f>
        <v>163.84615384615384</v>
      </c>
      <c r="T209" s="11" t="s">
        <v>8310</v>
      </c>
      <c r="U209" t="s">
        <v>8314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5">
        <f t="shared" si="9"/>
        <v>41989.369988425926</v>
      </c>
      <c r="K210">
        <v>1416127967</v>
      </c>
      <c r="L210" s="16">
        <f t="shared" si="10"/>
        <v>41959.369988425926</v>
      </c>
      <c r="M210" s="16" t="str">
        <f t="shared" si="11"/>
        <v>2014</v>
      </c>
      <c r="N210" t="b">
        <v>0</v>
      </c>
      <c r="O210">
        <v>0</v>
      </c>
      <c r="P210" t="b">
        <v>0</v>
      </c>
      <c r="Q210" t="s">
        <v>8268</v>
      </c>
      <c r="R210" s="10">
        <f>E210/D210*100</f>
        <v>0</v>
      </c>
      <c r="S210" s="7" t="e">
        <f>E210/O210</f>
        <v>#DIV/0!</v>
      </c>
      <c r="T210" s="11" t="s">
        <v>8310</v>
      </c>
      <c r="U210" t="s">
        <v>8314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5">
        <f t="shared" si="9"/>
        <v>42195.922858796301</v>
      </c>
      <c r="K211">
        <v>1433974135</v>
      </c>
      <c r="L211" s="16">
        <f t="shared" si="10"/>
        <v>42165.922858796301</v>
      </c>
      <c r="M211" s="16" t="str">
        <f t="shared" si="11"/>
        <v>2015</v>
      </c>
      <c r="N211" t="b">
        <v>0</v>
      </c>
      <c r="O211">
        <v>0</v>
      </c>
      <c r="P211" t="b">
        <v>0</v>
      </c>
      <c r="Q211" t="s">
        <v>8268</v>
      </c>
      <c r="R211" s="10">
        <f>E211/D211*100</f>
        <v>0</v>
      </c>
      <c r="S211" s="7" t="e">
        <f>E211/O211</f>
        <v>#DIV/0!</v>
      </c>
      <c r="T211" s="11" t="s">
        <v>8310</v>
      </c>
      <c r="U211" t="s">
        <v>8314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5">
        <f t="shared" si="9"/>
        <v>42278.208333333328</v>
      </c>
      <c r="K212">
        <v>1441157592</v>
      </c>
      <c r="L212" s="16">
        <f t="shared" si="10"/>
        <v>42249.064722222218</v>
      </c>
      <c r="M212" s="16" t="str">
        <f t="shared" si="11"/>
        <v>2015</v>
      </c>
      <c r="N212" t="b">
        <v>0</v>
      </c>
      <c r="O212">
        <v>33</v>
      </c>
      <c r="P212" t="b">
        <v>0</v>
      </c>
      <c r="Q212" t="s">
        <v>8268</v>
      </c>
      <c r="R212" s="10">
        <f>E212/D212*100</f>
        <v>25.25</v>
      </c>
      <c r="S212" s="7">
        <f>E212/O212</f>
        <v>91.818181818181813</v>
      </c>
      <c r="T212" s="11" t="s">
        <v>8310</v>
      </c>
      <c r="U212" t="s">
        <v>8314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5">
        <f t="shared" si="9"/>
        <v>42266.159918981488</v>
      </c>
      <c r="K213">
        <v>1440042617</v>
      </c>
      <c r="L213" s="16">
        <f t="shared" si="10"/>
        <v>42236.159918981488</v>
      </c>
      <c r="M213" s="16" t="str">
        <f t="shared" si="11"/>
        <v>2015</v>
      </c>
      <c r="N213" t="b">
        <v>0</v>
      </c>
      <c r="O213">
        <v>12</v>
      </c>
      <c r="P213" t="b">
        <v>0</v>
      </c>
      <c r="Q213" t="s">
        <v>8268</v>
      </c>
      <c r="R213" s="10">
        <f>E213/D213*100</f>
        <v>44.6</v>
      </c>
      <c r="S213" s="7">
        <f>E213/O213</f>
        <v>185.83333333333334</v>
      </c>
      <c r="T213" s="11" t="s">
        <v>8310</v>
      </c>
      <c r="U213" t="s">
        <v>8314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5">
        <f t="shared" si="9"/>
        <v>42476.839351851857</v>
      </c>
      <c r="K214">
        <v>1455656920</v>
      </c>
      <c r="L214" s="16">
        <f t="shared" si="10"/>
        <v>42416.881018518514</v>
      </c>
      <c r="M214" s="16" t="str">
        <f t="shared" si="11"/>
        <v>2016</v>
      </c>
      <c r="N214" t="b">
        <v>0</v>
      </c>
      <c r="O214">
        <v>1</v>
      </c>
      <c r="P214" t="b">
        <v>0</v>
      </c>
      <c r="Q214" t="s">
        <v>8268</v>
      </c>
      <c r="R214" s="10">
        <f>E214/D214*100</f>
        <v>1.5873015873015872E-2</v>
      </c>
      <c r="S214" s="7">
        <f>E214/O214</f>
        <v>1</v>
      </c>
      <c r="T214" s="11" t="s">
        <v>8310</v>
      </c>
      <c r="U214" t="s">
        <v>8314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5">
        <f t="shared" si="9"/>
        <v>42232.587974537033</v>
      </c>
      <c r="K215">
        <v>1437142547</v>
      </c>
      <c r="L215" s="16">
        <f t="shared" si="10"/>
        <v>42202.594293981485</v>
      </c>
      <c r="M215" s="16" t="str">
        <f t="shared" si="11"/>
        <v>2015</v>
      </c>
      <c r="N215" t="b">
        <v>0</v>
      </c>
      <c r="O215">
        <v>1</v>
      </c>
      <c r="P215" t="b">
        <v>0</v>
      </c>
      <c r="Q215" t="s">
        <v>8268</v>
      </c>
      <c r="R215" s="10">
        <f>E215/D215*100</f>
        <v>0.04</v>
      </c>
      <c r="S215" s="7">
        <f>E215/O215</f>
        <v>20</v>
      </c>
      <c r="T215" s="11" t="s">
        <v>8310</v>
      </c>
      <c r="U215" t="s">
        <v>8314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5">
        <f t="shared" si="9"/>
        <v>42069.64061342593</v>
      </c>
      <c r="K216">
        <v>1420471349</v>
      </c>
      <c r="L216" s="16">
        <f t="shared" si="10"/>
        <v>42009.64061342593</v>
      </c>
      <c r="M216" s="16" t="str">
        <f t="shared" si="11"/>
        <v>2015</v>
      </c>
      <c r="N216" t="b">
        <v>0</v>
      </c>
      <c r="O216">
        <v>1</v>
      </c>
      <c r="P216" t="b">
        <v>0</v>
      </c>
      <c r="Q216" t="s">
        <v>8268</v>
      </c>
      <c r="R216" s="10">
        <f>E216/D216*100</f>
        <v>8.0000000000000002E-3</v>
      </c>
      <c r="S216" s="7">
        <f>E216/O216</f>
        <v>1</v>
      </c>
      <c r="T216" s="11" t="s">
        <v>8310</v>
      </c>
      <c r="U216" t="s">
        <v>8314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5">
        <f t="shared" si="9"/>
        <v>42417.999305555553</v>
      </c>
      <c r="K217">
        <v>1452058282</v>
      </c>
      <c r="L217" s="16">
        <f t="shared" si="10"/>
        <v>42375.230115740742</v>
      </c>
      <c r="M217" s="16" t="str">
        <f t="shared" si="11"/>
        <v>2016</v>
      </c>
      <c r="N217" t="b">
        <v>0</v>
      </c>
      <c r="O217">
        <v>1</v>
      </c>
      <c r="P217" t="b">
        <v>0</v>
      </c>
      <c r="Q217" t="s">
        <v>8268</v>
      </c>
      <c r="R217" s="10">
        <f>E217/D217*100</f>
        <v>0.22727272727272727</v>
      </c>
      <c r="S217" s="7">
        <f>E217/O217</f>
        <v>10</v>
      </c>
      <c r="T217" s="11" t="s">
        <v>8310</v>
      </c>
      <c r="U217" t="s">
        <v>8314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5">
        <f t="shared" si="9"/>
        <v>42116.917094907403</v>
      </c>
      <c r="K218">
        <v>1425423637</v>
      </c>
      <c r="L218" s="16">
        <f t="shared" si="10"/>
        <v>42066.958761574075</v>
      </c>
      <c r="M218" s="16" t="str">
        <f t="shared" si="11"/>
        <v>2015</v>
      </c>
      <c r="N218" t="b">
        <v>0</v>
      </c>
      <c r="O218">
        <v>84</v>
      </c>
      <c r="P218" t="b">
        <v>0</v>
      </c>
      <c r="Q218" t="s">
        <v>8268</v>
      </c>
      <c r="R218" s="10">
        <f>E218/D218*100</f>
        <v>55.698440000000005</v>
      </c>
      <c r="S218" s="7">
        <f>E218/O218</f>
        <v>331.53833333333336</v>
      </c>
      <c r="T218" s="11" t="s">
        <v>8310</v>
      </c>
      <c r="U218" t="s">
        <v>8314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5">
        <f t="shared" si="9"/>
        <v>42001.64061342593</v>
      </c>
      <c r="K219">
        <v>1417101749</v>
      </c>
      <c r="L219" s="16">
        <f t="shared" si="10"/>
        <v>41970.64061342593</v>
      </c>
      <c r="M219" s="16" t="str">
        <f t="shared" si="11"/>
        <v>2014</v>
      </c>
      <c r="N219" t="b">
        <v>0</v>
      </c>
      <c r="O219">
        <v>38</v>
      </c>
      <c r="P219" t="b">
        <v>0</v>
      </c>
      <c r="Q219" t="s">
        <v>8268</v>
      </c>
      <c r="R219" s="10">
        <f>E219/D219*100</f>
        <v>11.943</v>
      </c>
      <c r="S219" s="7">
        <f>E219/O219</f>
        <v>314.28947368421052</v>
      </c>
      <c r="T219" s="11" t="s">
        <v>8310</v>
      </c>
      <c r="U219" t="s">
        <v>8314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5">
        <f t="shared" si="9"/>
        <v>42139.628344907411</v>
      </c>
      <c r="K220">
        <v>1426518289</v>
      </c>
      <c r="L220" s="16">
        <f t="shared" si="10"/>
        <v>42079.628344907411</v>
      </c>
      <c r="M220" s="16" t="str">
        <f t="shared" si="11"/>
        <v>2015</v>
      </c>
      <c r="N220" t="b">
        <v>0</v>
      </c>
      <c r="O220">
        <v>1</v>
      </c>
      <c r="P220" t="b">
        <v>0</v>
      </c>
      <c r="Q220" t="s">
        <v>8268</v>
      </c>
      <c r="R220" s="10">
        <f>E220/D220*100</f>
        <v>2</v>
      </c>
      <c r="S220" s="7">
        <f>E220/O220</f>
        <v>100</v>
      </c>
      <c r="T220" s="11" t="s">
        <v>8310</v>
      </c>
      <c r="U220" t="s">
        <v>8314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5">
        <f t="shared" si="9"/>
        <v>42461.290972222225</v>
      </c>
      <c r="K221">
        <v>1456732225</v>
      </c>
      <c r="L221" s="16">
        <f t="shared" si="10"/>
        <v>42429.326678240745</v>
      </c>
      <c r="M221" s="16" t="str">
        <f t="shared" si="11"/>
        <v>2016</v>
      </c>
      <c r="N221" t="b">
        <v>0</v>
      </c>
      <c r="O221">
        <v>76</v>
      </c>
      <c r="P221" t="b">
        <v>0</v>
      </c>
      <c r="Q221" t="s">
        <v>8268</v>
      </c>
      <c r="R221" s="10">
        <f>E221/D221*100</f>
        <v>17.630000000000003</v>
      </c>
      <c r="S221" s="7">
        <f>E221/O221</f>
        <v>115.98684210526316</v>
      </c>
      <c r="T221" s="11" t="s">
        <v>8310</v>
      </c>
      <c r="U221" t="s">
        <v>8314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5">
        <f t="shared" si="9"/>
        <v>42236.837499999994</v>
      </c>
      <c r="K222">
        <v>1436542030</v>
      </c>
      <c r="L222" s="16">
        <f t="shared" si="10"/>
        <v>42195.643865740742</v>
      </c>
      <c r="M222" s="16" t="str">
        <f t="shared" si="11"/>
        <v>2015</v>
      </c>
      <c r="N222" t="b">
        <v>0</v>
      </c>
      <c r="O222">
        <v>3</v>
      </c>
      <c r="P222" t="b">
        <v>0</v>
      </c>
      <c r="Q222" t="s">
        <v>8268</v>
      </c>
      <c r="R222" s="10">
        <f>E222/D222*100</f>
        <v>0.72</v>
      </c>
      <c r="S222" s="7">
        <f>E222/O222</f>
        <v>120</v>
      </c>
      <c r="T222" s="11" t="s">
        <v>8310</v>
      </c>
      <c r="U222" t="s">
        <v>8314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5">
        <f t="shared" si="9"/>
        <v>42091.79587962963</v>
      </c>
      <c r="K223">
        <v>1422389164</v>
      </c>
      <c r="L223" s="16">
        <f t="shared" si="10"/>
        <v>42031.837546296301</v>
      </c>
      <c r="M223" s="16" t="str">
        <f t="shared" si="11"/>
        <v>2015</v>
      </c>
      <c r="N223" t="b">
        <v>0</v>
      </c>
      <c r="O223">
        <v>0</v>
      </c>
      <c r="P223" t="b">
        <v>0</v>
      </c>
      <c r="Q223" t="s">
        <v>8268</v>
      </c>
      <c r="R223" s="10">
        <f>E223/D223*100</f>
        <v>0</v>
      </c>
      <c r="S223" s="7" t="e">
        <f>E223/O223</f>
        <v>#DIV/0!</v>
      </c>
      <c r="T223" s="11" t="s">
        <v>8310</v>
      </c>
      <c r="U223" t="s">
        <v>8314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5">
        <f t="shared" si="9"/>
        <v>42090.110416666663</v>
      </c>
      <c r="K224">
        <v>1422383318</v>
      </c>
      <c r="L224" s="16">
        <f t="shared" si="10"/>
        <v>42031.769884259258</v>
      </c>
      <c r="M224" s="16" t="str">
        <f t="shared" si="11"/>
        <v>2015</v>
      </c>
      <c r="N224" t="b">
        <v>0</v>
      </c>
      <c r="O224">
        <v>2</v>
      </c>
      <c r="P224" t="b">
        <v>0</v>
      </c>
      <c r="Q224" t="s">
        <v>8268</v>
      </c>
      <c r="R224" s="10">
        <f>E224/D224*100</f>
        <v>13</v>
      </c>
      <c r="S224" s="7">
        <f>E224/O224</f>
        <v>65</v>
      </c>
      <c r="T224" s="11" t="s">
        <v>8310</v>
      </c>
      <c r="U224" t="s">
        <v>8314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5">
        <f t="shared" si="9"/>
        <v>42512.045138888891</v>
      </c>
      <c r="K225">
        <v>1461287350</v>
      </c>
      <c r="L225" s="16">
        <f t="shared" si="10"/>
        <v>42482.048032407409</v>
      </c>
      <c r="M225" s="16" t="str">
        <f t="shared" si="11"/>
        <v>2016</v>
      </c>
      <c r="N225" t="b">
        <v>0</v>
      </c>
      <c r="O225">
        <v>0</v>
      </c>
      <c r="P225" t="b">
        <v>0</v>
      </c>
      <c r="Q225" t="s">
        <v>8268</v>
      </c>
      <c r="R225" s="10">
        <f>E225/D225*100</f>
        <v>0</v>
      </c>
      <c r="S225" s="7" t="e">
        <f>E225/O225</f>
        <v>#DIV/0!</v>
      </c>
      <c r="T225" s="11" t="s">
        <v>8310</v>
      </c>
      <c r="U225" t="s">
        <v>8314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5">
        <f t="shared" si="9"/>
        <v>42195.235254629632</v>
      </c>
      <c r="K226">
        <v>1431322726</v>
      </c>
      <c r="L226" s="16">
        <f t="shared" si="10"/>
        <v>42135.235254629632</v>
      </c>
      <c r="M226" s="16" t="str">
        <f t="shared" si="11"/>
        <v>2015</v>
      </c>
      <c r="N226" t="b">
        <v>0</v>
      </c>
      <c r="O226">
        <v>0</v>
      </c>
      <c r="P226" t="b">
        <v>0</v>
      </c>
      <c r="Q226" t="s">
        <v>8268</v>
      </c>
      <c r="R226" s="10">
        <f>E226/D226*100</f>
        <v>0</v>
      </c>
      <c r="S226" s="7" t="e">
        <f>E226/O226</f>
        <v>#DIV/0!</v>
      </c>
      <c r="T226" s="11" t="s">
        <v>8310</v>
      </c>
      <c r="U226" t="s">
        <v>8314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5">
        <f t="shared" si="9"/>
        <v>42468.919606481482</v>
      </c>
      <c r="K227">
        <v>1457564654</v>
      </c>
      <c r="L227" s="16">
        <f t="shared" si="10"/>
        <v>42438.961273148147</v>
      </c>
      <c r="M227" s="16" t="str">
        <f t="shared" si="11"/>
        <v>2016</v>
      </c>
      <c r="N227" t="b">
        <v>0</v>
      </c>
      <c r="O227">
        <v>0</v>
      </c>
      <c r="P227" t="b">
        <v>0</v>
      </c>
      <c r="Q227" t="s">
        <v>8268</v>
      </c>
      <c r="R227" s="10">
        <f>E227/D227*100</f>
        <v>0</v>
      </c>
      <c r="S227" s="7" t="e">
        <f>E227/O227</f>
        <v>#DIV/0!</v>
      </c>
      <c r="T227" s="11" t="s">
        <v>8310</v>
      </c>
      <c r="U227" t="s">
        <v>8314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5">
        <f t="shared" si="9"/>
        <v>42155.395138888889</v>
      </c>
      <c r="K228">
        <v>1428854344</v>
      </c>
      <c r="L228" s="16">
        <f t="shared" si="10"/>
        <v>42106.666018518517</v>
      </c>
      <c r="M228" s="16" t="str">
        <f t="shared" si="11"/>
        <v>2015</v>
      </c>
      <c r="N228" t="b">
        <v>0</v>
      </c>
      <c r="O228">
        <v>2</v>
      </c>
      <c r="P228" t="b">
        <v>0</v>
      </c>
      <c r="Q228" t="s">
        <v>8268</v>
      </c>
      <c r="R228" s="10">
        <f>E228/D228*100</f>
        <v>0.86206896551724133</v>
      </c>
      <c r="S228" s="7">
        <f>E228/O228</f>
        <v>125</v>
      </c>
      <c r="T228" s="11" t="s">
        <v>8310</v>
      </c>
      <c r="U228" t="s">
        <v>8314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5">
        <f t="shared" si="9"/>
        <v>42194.893993055557</v>
      </c>
      <c r="K229">
        <v>1433885241</v>
      </c>
      <c r="L229" s="16">
        <f t="shared" si="10"/>
        <v>42164.893993055557</v>
      </c>
      <c r="M229" s="16" t="str">
        <f t="shared" si="11"/>
        <v>2015</v>
      </c>
      <c r="N229" t="b">
        <v>0</v>
      </c>
      <c r="O229">
        <v>0</v>
      </c>
      <c r="P229" t="b">
        <v>0</v>
      </c>
      <c r="Q229" t="s">
        <v>8268</v>
      </c>
      <c r="R229" s="10">
        <f>E229/D229*100</f>
        <v>0</v>
      </c>
      <c r="S229" s="7" t="e">
        <f>E229/O229</f>
        <v>#DIV/0!</v>
      </c>
      <c r="T229" s="11" t="s">
        <v>8310</v>
      </c>
      <c r="U229" t="s">
        <v>8314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5">
        <f t="shared" si="9"/>
        <v>42156.686400462961</v>
      </c>
      <c r="K230">
        <v>1427992105</v>
      </c>
      <c r="L230" s="16">
        <f t="shared" si="10"/>
        <v>42096.686400462961</v>
      </c>
      <c r="M230" s="16" t="str">
        <f t="shared" si="11"/>
        <v>2015</v>
      </c>
      <c r="N230" t="b">
        <v>0</v>
      </c>
      <c r="O230">
        <v>0</v>
      </c>
      <c r="P230" t="b">
        <v>0</v>
      </c>
      <c r="Q230" t="s">
        <v>8268</v>
      </c>
      <c r="R230" s="10">
        <f>E230/D230*100</f>
        <v>0</v>
      </c>
      <c r="S230" s="7" t="e">
        <f>E230/O230</f>
        <v>#DIV/0!</v>
      </c>
      <c r="T230" s="11" t="s">
        <v>8310</v>
      </c>
      <c r="U230" t="s">
        <v>8314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5">
        <f t="shared" si="9"/>
        <v>42413.933993055558</v>
      </c>
      <c r="K231">
        <v>1452810297</v>
      </c>
      <c r="L231" s="16">
        <f t="shared" si="10"/>
        <v>42383.933993055558</v>
      </c>
      <c r="M231" s="16" t="str">
        <f t="shared" si="11"/>
        <v>2016</v>
      </c>
      <c r="N231" t="b">
        <v>0</v>
      </c>
      <c r="O231">
        <v>0</v>
      </c>
      <c r="P231" t="b">
        <v>0</v>
      </c>
      <c r="Q231" t="s">
        <v>8268</v>
      </c>
      <c r="R231" s="10">
        <f>E231/D231*100</f>
        <v>0</v>
      </c>
      <c r="S231" s="7" t="e">
        <f>E231/O231</f>
        <v>#DIV/0!</v>
      </c>
      <c r="T231" s="11" t="s">
        <v>8310</v>
      </c>
      <c r="U231" t="s">
        <v>8314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5">
        <f t="shared" si="9"/>
        <v>42159.777210648142</v>
      </c>
      <c r="K232">
        <v>1430851151</v>
      </c>
      <c r="L232" s="16">
        <f t="shared" si="10"/>
        <v>42129.777210648142</v>
      </c>
      <c r="M232" s="16" t="str">
        <f t="shared" si="11"/>
        <v>2015</v>
      </c>
      <c r="N232" t="b">
        <v>0</v>
      </c>
      <c r="O232">
        <v>2</v>
      </c>
      <c r="P232" t="b">
        <v>0</v>
      </c>
      <c r="Q232" t="s">
        <v>8268</v>
      </c>
      <c r="R232" s="10">
        <f>E232/D232*100</f>
        <v>0.4</v>
      </c>
      <c r="S232" s="7">
        <f>E232/O232</f>
        <v>30</v>
      </c>
      <c r="T232" s="11" t="s">
        <v>8310</v>
      </c>
      <c r="U232" t="s">
        <v>8314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5">
        <f t="shared" si="9"/>
        <v>42371.958923611113</v>
      </c>
      <c r="K233">
        <v>1449183651</v>
      </c>
      <c r="L233" s="16">
        <f t="shared" si="10"/>
        <v>42341.958923611113</v>
      </c>
      <c r="M233" s="16" t="str">
        <f t="shared" si="11"/>
        <v>2015</v>
      </c>
      <c r="N233" t="b">
        <v>0</v>
      </c>
      <c r="O233">
        <v>0</v>
      </c>
      <c r="P233" t="b">
        <v>0</v>
      </c>
      <c r="Q233" t="s">
        <v>8268</v>
      </c>
      <c r="R233" s="10">
        <f>E233/D233*100</f>
        <v>0</v>
      </c>
      <c r="S233" s="7" t="e">
        <f>E233/O233</f>
        <v>#DIV/0!</v>
      </c>
      <c r="T233" s="11" t="s">
        <v>8310</v>
      </c>
      <c r="U233" t="s">
        <v>8314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5">
        <f t="shared" si="9"/>
        <v>42062.82576388889</v>
      </c>
      <c r="K234">
        <v>1422474546</v>
      </c>
      <c r="L234" s="16">
        <f t="shared" si="10"/>
        <v>42032.82576388889</v>
      </c>
      <c r="M234" s="16" t="str">
        <f t="shared" si="11"/>
        <v>2015</v>
      </c>
      <c r="N234" t="b">
        <v>0</v>
      </c>
      <c r="O234">
        <v>7</v>
      </c>
      <c r="P234" t="b">
        <v>0</v>
      </c>
      <c r="Q234" t="s">
        <v>8268</v>
      </c>
      <c r="R234" s="10">
        <f>E234/D234*100</f>
        <v>2.75</v>
      </c>
      <c r="S234" s="7">
        <f>E234/O234</f>
        <v>15.714285714285714</v>
      </c>
      <c r="T234" s="11" t="s">
        <v>8310</v>
      </c>
      <c r="U234" t="s">
        <v>8314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5">
        <f t="shared" si="9"/>
        <v>42642.911712962959</v>
      </c>
      <c r="K235">
        <v>1472593972</v>
      </c>
      <c r="L235" s="16">
        <f t="shared" si="10"/>
        <v>42612.911712962959</v>
      </c>
      <c r="M235" s="16" t="str">
        <f t="shared" si="11"/>
        <v>2016</v>
      </c>
      <c r="N235" t="b">
        <v>0</v>
      </c>
      <c r="O235">
        <v>0</v>
      </c>
      <c r="P235" t="b">
        <v>0</v>
      </c>
      <c r="Q235" t="s">
        <v>8268</v>
      </c>
      <c r="R235" s="10">
        <f>E235/D235*100</f>
        <v>0</v>
      </c>
      <c r="S235" s="7" t="e">
        <f>E235/O235</f>
        <v>#DIV/0!</v>
      </c>
      <c r="T235" s="11" t="s">
        <v>8310</v>
      </c>
      <c r="U235" t="s">
        <v>8314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5">
        <f t="shared" si="9"/>
        <v>42176.035405092596</v>
      </c>
      <c r="K236">
        <v>1431391859</v>
      </c>
      <c r="L236" s="16">
        <f t="shared" si="10"/>
        <v>42136.035405092596</v>
      </c>
      <c r="M236" s="16" t="str">
        <f t="shared" si="11"/>
        <v>2015</v>
      </c>
      <c r="N236" t="b">
        <v>0</v>
      </c>
      <c r="O236">
        <v>5</v>
      </c>
      <c r="P236" t="b">
        <v>0</v>
      </c>
      <c r="Q236" t="s">
        <v>8268</v>
      </c>
      <c r="R236" s="10">
        <f>E236/D236*100</f>
        <v>40.1</v>
      </c>
      <c r="S236" s="7">
        <f>E236/O236</f>
        <v>80.2</v>
      </c>
      <c r="T236" s="11" t="s">
        <v>8310</v>
      </c>
      <c r="U236" t="s">
        <v>8314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5">
        <f t="shared" si="9"/>
        <v>42194.908530092594</v>
      </c>
      <c r="K237">
        <v>1433886497</v>
      </c>
      <c r="L237" s="16">
        <f t="shared" si="10"/>
        <v>42164.908530092594</v>
      </c>
      <c r="M237" s="16" t="str">
        <f t="shared" si="11"/>
        <v>2015</v>
      </c>
      <c r="N237" t="b">
        <v>0</v>
      </c>
      <c r="O237">
        <v>0</v>
      </c>
      <c r="P237" t="b">
        <v>0</v>
      </c>
      <c r="Q237" t="s">
        <v>8268</v>
      </c>
      <c r="R237" s="10">
        <f>E237/D237*100</f>
        <v>0</v>
      </c>
      <c r="S237" s="7" t="e">
        <f>E237/O237</f>
        <v>#DIV/0!</v>
      </c>
      <c r="T237" s="11" t="s">
        <v>8310</v>
      </c>
      <c r="U237" t="s">
        <v>8314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5">
        <f t="shared" si="9"/>
        <v>42374</v>
      </c>
      <c r="K238">
        <v>1447380099</v>
      </c>
      <c r="L238" s="16">
        <f t="shared" si="10"/>
        <v>42321.08447916666</v>
      </c>
      <c r="M238" s="16" t="str">
        <f t="shared" si="11"/>
        <v>2015</v>
      </c>
      <c r="N238" t="b">
        <v>0</v>
      </c>
      <c r="O238">
        <v>0</v>
      </c>
      <c r="P238" t="b">
        <v>0</v>
      </c>
      <c r="Q238" t="s">
        <v>8268</v>
      </c>
      <c r="R238" s="10">
        <f>E238/D238*100</f>
        <v>0</v>
      </c>
      <c r="S238" s="7" t="e">
        <f>E238/O238</f>
        <v>#DIV/0!</v>
      </c>
      <c r="T238" s="11" t="s">
        <v>8310</v>
      </c>
      <c r="U238" t="s">
        <v>8314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5">
        <f t="shared" si="9"/>
        <v>42437.577187499999</v>
      </c>
      <c r="K239">
        <v>1452261069</v>
      </c>
      <c r="L239" s="16">
        <f t="shared" si="10"/>
        <v>42377.577187499999</v>
      </c>
      <c r="M239" s="16" t="str">
        <f t="shared" si="11"/>
        <v>2016</v>
      </c>
      <c r="N239" t="b">
        <v>0</v>
      </c>
      <c r="O239">
        <v>1</v>
      </c>
      <c r="P239" t="b">
        <v>0</v>
      </c>
      <c r="Q239" t="s">
        <v>8268</v>
      </c>
      <c r="R239" s="10">
        <f>E239/D239*100</f>
        <v>0.33333333333333337</v>
      </c>
      <c r="S239" s="7">
        <f>E239/O239</f>
        <v>50</v>
      </c>
      <c r="T239" s="11" t="s">
        <v>8310</v>
      </c>
      <c r="U239" t="s">
        <v>8314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5">
        <f t="shared" si="9"/>
        <v>42734.375</v>
      </c>
      <c r="K240">
        <v>1481324760</v>
      </c>
      <c r="L240" s="16">
        <f t="shared" si="10"/>
        <v>42713.962499999994</v>
      </c>
      <c r="M240" s="16" t="str">
        <f t="shared" si="11"/>
        <v>2016</v>
      </c>
      <c r="N240" t="b">
        <v>0</v>
      </c>
      <c r="O240">
        <v>0</v>
      </c>
      <c r="P240" t="b">
        <v>0</v>
      </c>
      <c r="Q240" t="s">
        <v>8268</v>
      </c>
      <c r="R240" s="10">
        <f>E240/D240*100</f>
        <v>0</v>
      </c>
      <c r="S240" s="7" t="e">
        <f>E240/O240</f>
        <v>#DIV/0!</v>
      </c>
      <c r="T240" s="11" t="s">
        <v>8310</v>
      </c>
      <c r="U240" t="s">
        <v>8314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5">
        <f t="shared" si="9"/>
        <v>42316.5</v>
      </c>
      <c r="K241">
        <v>1445308730</v>
      </c>
      <c r="L241" s="16">
        <f t="shared" si="10"/>
        <v>42297.110300925924</v>
      </c>
      <c r="M241" s="16" t="str">
        <f t="shared" si="11"/>
        <v>2015</v>
      </c>
      <c r="N241" t="b">
        <v>0</v>
      </c>
      <c r="O241">
        <v>5</v>
      </c>
      <c r="P241" t="b">
        <v>0</v>
      </c>
      <c r="Q241" t="s">
        <v>8268</v>
      </c>
      <c r="R241" s="10">
        <f>E241/D241*100</f>
        <v>25</v>
      </c>
      <c r="S241" s="7">
        <f>E241/O241</f>
        <v>50</v>
      </c>
      <c r="T241" s="11" t="s">
        <v>8310</v>
      </c>
      <c r="U241" t="s">
        <v>8314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5">
        <f t="shared" si="9"/>
        <v>41399.708460648151</v>
      </c>
      <c r="K242">
        <v>1363885211</v>
      </c>
      <c r="L242" s="16">
        <f t="shared" si="10"/>
        <v>41354.708460648151</v>
      </c>
      <c r="M242" s="16" t="str">
        <f t="shared" si="11"/>
        <v>2013</v>
      </c>
      <c r="N242" t="b">
        <v>1</v>
      </c>
      <c r="O242">
        <v>137</v>
      </c>
      <c r="P242" t="b">
        <v>1</v>
      </c>
      <c r="Q242" t="s">
        <v>8269</v>
      </c>
      <c r="R242" s="10">
        <f>E242/D242*100</f>
        <v>107.63413333333334</v>
      </c>
      <c r="S242" s="7">
        <f>E242/O242</f>
        <v>117.84759124087591</v>
      </c>
      <c r="T242" s="11" t="s">
        <v>8310</v>
      </c>
      <c r="U242" t="s">
        <v>8315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5">
        <f t="shared" si="9"/>
        <v>41994.697962962964</v>
      </c>
      <c r="K243">
        <v>1415292304</v>
      </c>
      <c r="L243" s="16">
        <f t="shared" si="10"/>
        <v>41949.697962962964</v>
      </c>
      <c r="M243" s="16" t="str">
        <f t="shared" si="11"/>
        <v>2014</v>
      </c>
      <c r="N243" t="b">
        <v>1</v>
      </c>
      <c r="O243">
        <v>376</v>
      </c>
      <c r="P243" t="b">
        <v>1</v>
      </c>
      <c r="Q243" t="s">
        <v>8269</v>
      </c>
      <c r="R243" s="10">
        <f>E243/D243*100</f>
        <v>112.63736263736264</v>
      </c>
      <c r="S243" s="7">
        <f>E243/O243</f>
        <v>109.04255319148936</v>
      </c>
      <c r="T243" s="11" t="s">
        <v>8310</v>
      </c>
      <c r="U243" t="s">
        <v>8315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5">
        <f t="shared" si="9"/>
        <v>40897.492939814816</v>
      </c>
      <c r="K244">
        <v>1321357790</v>
      </c>
      <c r="L244" s="16">
        <f t="shared" si="10"/>
        <v>40862.492939814816</v>
      </c>
      <c r="M244" s="16" t="str">
        <f t="shared" si="11"/>
        <v>2011</v>
      </c>
      <c r="N244" t="b">
        <v>1</v>
      </c>
      <c r="O244">
        <v>202</v>
      </c>
      <c r="P244" t="b">
        <v>1</v>
      </c>
      <c r="Q244" t="s">
        <v>8269</v>
      </c>
      <c r="R244" s="10">
        <f>E244/D244*100</f>
        <v>113.46153846153845</v>
      </c>
      <c r="S244" s="7">
        <f>E244/O244</f>
        <v>73.019801980198025</v>
      </c>
      <c r="T244" s="11" t="s">
        <v>8310</v>
      </c>
      <c r="U244" t="s">
        <v>8315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5">
        <f t="shared" si="9"/>
        <v>41692.047500000001</v>
      </c>
      <c r="K245">
        <v>1390439304</v>
      </c>
      <c r="L245" s="16">
        <f t="shared" si="10"/>
        <v>41662.047500000001</v>
      </c>
      <c r="M245" s="16" t="str">
        <f t="shared" si="11"/>
        <v>2014</v>
      </c>
      <c r="N245" t="b">
        <v>1</v>
      </c>
      <c r="O245">
        <v>328</v>
      </c>
      <c r="P245" t="b">
        <v>1</v>
      </c>
      <c r="Q245" t="s">
        <v>8269</v>
      </c>
      <c r="R245" s="10">
        <f>E245/D245*100</f>
        <v>102.592</v>
      </c>
      <c r="S245" s="7">
        <f>E245/O245</f>
        <v>78.195121951219505</v>
      </c>
      <c r="T245" s="11" t="s">
        <v>8310</v>
      </c>
      <c r="U245" t="s">
        <v>8315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5">
        <f t="shared" si="9"/>
        <v>40253.29583333333</v>
      </c>
      <c r="K246">
        <v>1265269559</v>
      </c>
      <c r="L246" s="16">
        <f t="shared" si="10"/>
        <v>40213.323599537034</v>
      </c>
      <c r="M246" s="16" t="str">
        <f t="shared" si="11"/>
        <v>2010</v>
      </c>
      <c r="N246" t="b">
        <v>1</v>
      </c>
      <c r="O246">
        <v>84</v>
      </c>
      <c r="P246" t="b">
        <v>1</v>
      </c>
      <c r="Q246" t="s">
        <v>8269</v>
      </c>
      <c r="R246" s="10">
        <f>E246/D246*100</f>
        <v>113.75714285714287</v>
      </c>
      <c r="S246" s="7">
        <f>E246/O246</f>
        <v>47.398809523809526</v>
      </c>
      <c r="T246" s="11" t="s">
        <v>8310</v>
      </c>
      <c r="U246" t="s">
        <v>8315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5">
        <f t="shared" si="9"/>
        <v>41137.053067129629</v>
      </c>
      <c r="K247">
        <v>1342487785</v>
      </c>
      <c r="L247" s="16">
        <f t="shared" si="10"/>
        <v>41107.053067129629</v>
      </c>
      <c r="M247" s="16" t="str">
        <f t="shared" si="11"/>
        <v>2012</v>
      </c>
      <c r="N247" t="b">
        <v>1</v>
      </c>
      <c r="O247">
        <v>96</v>
      </c>
      <c r="P247" t="b">
        <v>1</v>
      </c>
      <c r="Q247" t="s">
        <v>8269</v>
      </c>
      <c r="R247" s="10">
        <f>E247/D247*100</f>
        <v>103.71999999999998</v>
      </c>
      <c r="S247" s="7">
        <f>E247/O247</f>
        <v>54.020833333333336</v>
      </c>
      <c r="T247" s="11" t="s">
        <v>8310</v>
      </c>
      <c r="U247" t="s">
        <v>8315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5">
        <f t="shared" si="9"/>
        <v>40530.405150462961</v>
      </c>
      <c r="K248">
        <v>1288341805</v>
      </c>
      <c r="L248" s="16">
        <f t="shared" si="10"/>
        <v>40480.363483796296</v>
      </c>
      <c r="M248" s="16" t="str">
        <f t="shared" si="11"/>
        <v>2010</v>
      </c>
      <c r="N248" t="b">
        <v>1</v>
      </c>
      <c r="O248">
        <v>223</v>
      </c>
      <c r="P248" t="b">
        <v>1</v>
      </c>
      <c r="Q248" t="s">
        <v>8269</v>
      </c>
      <c r="R248" s="10">
        <f>E248/D248*100</f>
        <v>305.46000000000004</v>
      </c>
      <c r="S248" s="7">
        <f>E248/O248</f>
        <v>68.488789237668158</v>
      </c>
      <c r="T248" s="11" t="s">
        <v>8310</v>
      </c>
      <c r="U248" t="s">
        <v>8315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5">
        <f t="shared" si="9"/>
        <v>40467.152083333334</v>
      </c>
      <c r="K249">
        <v>1284042614</v>
      </c>
      <c r="L249" s="16">
        <f t="shared" si="10"/>
        <v>40430.604328703703</v>
      </c>
      <c r="M249" s="16" t="str">
        <f t="shared" si="11"/>
        <v>2010</v>
      </c>
      <c r="N249" t="b">
        <v>1</v>
      </c>
      <c r="O249">
        <v>62</v>
      </c>
      <c r="P249" t="b">
        <v>1</v>
      </c>
      <c r="Q249" t="s">
        <v>8269</v>
      </c>
      <c r="R249" s="10">
        <f>E249/D249*100</f>
        <v>134.1</v>
      </c>
      <c r="S249" s="7">
        <f>E249/O249</f>
        <v>108.14516129032258</v>
      </c>
      <c r="T249" s="11" t="s">
        <v>8310</v>
      </c>
      <c r="U249" t="s">
        <v>8315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5">
        <f t="shared" si="9"/>
        <v>40915.774409722224</v>
      </c>
      <c r="K250">
        <v>1322073309</v>
      </c>
      <c r="L250" s="16">
        <f t="shared" si="10"/>
        <v>40870.774409722224</v>
      </c>
      <c r="M250" s="16" t="str">
        <f t="shared" si="11"/>
        <v>2011</v>
      </c>
      <c r="N250" t="b">
        <v>1</v>
      </c>
      <c r="O250">
        <v>146</v>
      </c>
      <c r="P250" t="b">
        <v>1</v>
      </c>
      <c r="Q250" t="s">
        <v>8269</v>
      </c>
      <c r="R250" s="10">
        <f>E250/D250*100</f>
        <v>101.33294117647058</v>
      </c>
      <c r="S250" s="7">
        <f>E250/O250</f>
        <v>589.95205479452056</v>
      </c>
      <c r="T250" s="11" t="s">
        <v>8310</v>
      </c>
      <c r="U250" t="s">
        <v>8315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5">
        <f t="shared" si="9"/>
        <v>40412.736111111109</v>
      </c>
      <c r="K251">
        <v>1275603020</v>
      </c>
      <c r="L251" s="16">
        <f t="shared" si="10"/>
        <v>40332.923842592594</v>
      </c>
      <c r="M251" s="16" t="str">
        <f t="shared" si="11"/>
        <v>2010</v>
      </c>
      <c r="N251" t="b">
        <v>1</v>
      </c>
      <c r="O251">
        <v>235</v>
      </c>
      <c r="P251" t="b">
        <v>1</v>
      </c>
      <c r="Q251" t="s">
        <v>8269</v>
      </c>
      <c r="R251" s="10">
        <f>E251/D251*100</f>
        <v>112.92</v>
      </c>
      <c r="S251" s="7">
        <f>E251/O251</f>
        <v>48.051063829787232</v>
      </c>
      <c r="T251" s="11" t="s">
        <v>8310</v>
      </c>
      <c r="U251" t="s">
        <v>8315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5">
        <f t="shared" si="9"/>
        <v>41431.565868055557</v>
      </c>
      <c r="K252">
        <v>1367933691</v>
      </c>
      <c r="L252" s="16">
        <f t="shared" si="10"/>
        <v>41401.565868055557</v>
      </c>
      <c r="M252" s="16" t="str">
        <f t="shared" si="11"/>
        <v>2013</v>
      </c>
      <c r="N252" t="b">
        <v>1</v>
      </c>
      <c r="O252">
        <v>437</v>
      </c>
      <c r="P252" t="b">
        <v>1</v>
      </c>
      <c r="Q252" t="s">
        <v>8269</v>
      </c>
      <c r="R252" s="10">
        <f>E252/D252*100</f>
        <v>105.58333333333334</v>
      </c>
      <c r="S252" s="7">
        <f>E252/O252</f>
        <v>72.482837528604122</v>
      </c>
      <c r="T252" s="11" t="s">
        <v>8310</v>
      </c>
      <c r="U252" t="s">
        <v>8315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5">
        <f t="shared" si="9"/>
        <v>41045.791666666664</v>
      </c>
      <c r="K253">
        <v>1334429646</v>
      </c>
      <c r="L253" s="16">
        <f t="shared" si="10"/>
        <v>41013.787569444445</v>
      </c>
      <c r="M253" s="16" t="str">
        <f t="shared" si="11"/>
        <v>2012</v>
      </c>
      <c r="N253" t="b">
        <v>1</v>
      </c>
      <c r="O253">
        <v>77</v>
      </c>
      <c r="P253" t="b">
        <v>1</v>
      </c>
      <c r="Q253" t="s">
        <v>8269</v>
      </c>
      <c r="R253" s="10">
        <f>E253/D253*100</f>
        <v>125.57142857142858</v>
      </c>
      <c r="S253" s="7">
        <f>E253/O253</f>
        <v>57.077922077922075</v>
      </c>
      <c r="T253" s="11" t="s">
        <v>8310</v>
      </c>
      <c r="U253" t="s">
        <v>8315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5">
        <f t="shared" si="9"/>
        <v>40330.165972222225</v>
      </c>
      <c r="K254">
        <v>1269878058</v>
      </c>
      <c r="L254" s="16">
        <f t="shared" si="10"/>
        <v>40266.662708333337</v>
      </c>
      <c r="M254" s="16" t="str">
        <f t="shared" si="11"/>
        <v>2010</v>
      </c>
      <c r="N254" t="b">
        <v>1</v>
      </c>
      <c r="O254">
        <v>108</v>
      </c>
      <c r="P254" t="b">
        <v>1</v>
      </c>
      <c r="Q254" t="s">
        <v>8269</v>
      </c>
      <c r="R254" s="10">
        <f>E254/D254*100</f>
        <v>184.56</v>
      </c>
      <c r="S254" s="7">
        <f>E254/O254</f>
        <v>85.444444444444443</v>
      </c>
      <c r="T254" s="11" t="s">
        <v>8310</v>
      </c>
      <c r="U254" t="s">
        <v>8315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5">
        <f t="shared" si="9"/>
        <v>40954.650868055556</v>
      </c>
      <c r="K255">
        <v>1326728235</v>
      </c>
      <c r="L255" s="16">
        <f t="shared" si="10"/>
        <v>40924.650868055556</v>
      </c>
      <c r="M255" s="16" t="str">
        <f t="shared" si="11"/>
        <v>2012</v>
      </c>
      <c r="N255" t="b">
        <v>1</v>
      </c>
      <c r="O255">
        <v>7</v>
      </c>
      <c r="P255" t="b">
        <v>1</v>
      </c>
      <c r="Q255" t="s">
        <v>8269</v>
      </c>
      <c r="R255" s="10">
        <f>E255/D255*100</f>
        <v>100.73333333333335</v>
      </c>
      <c r="S255" s="7">
        <f>E255/O255</f>
        <v>215.85714285714286</v>
      </c>
      <c r="T255" s="11" t="s">
        <v>8310</v>
      </c>
      <c r="U255" t="s">
        <v>8315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5">
        <f t="shared" si="9"/>
        <v>42294.083333333328</v>
      </c>
      <c r="K256">
        <v>1442443910</v>
      </c>
      <c r="L256" s="16">
        <f t="shared" si="10"/>
        <v>42263.952662037031</v>
      </c>
      <c r="M256" s="16" t="str">
        <f t="shared" si="11"/>
        <v>2015</v>
      </c>
      <c r="N256" t="b">
        <v>1</v>
      </c>
      <c r="O256">
        <v>314</v>
      </c>
      <c r="P256" t="b">
        <v>1</v>
      </c>
      <c r="Q256" t="s">
        <v>8269</v>
      </c>
      <c r="R256" s="10">
        <f>E256/D256*100</f>
        <v>116.94725</v>
      </c>
      <c r="S256" s="7">
        <f>E256/O256</f>
        <v>89.38643312101911</v>
      </c>
      <c r="T256" s="11" t="s">
        <v>8310</v>
      </c>
      <c r="U256" t="s">
        <v>8315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5">
        <f t="shared" si="9"/>
        <v>40618.48474537037</v>
      </c>
      <c r="K257">
        <v>1297687082</v>
      </c>
      <c r="L257" s="16">
        <f t="shared" si="10"/>
        <v>40588.526412037041</v>
      </c>
      <c r="M257" s="16" t="str">
        <f t="shared" si="11"/>
        <v>2011</v>
      </c>
      <c r="N257" t="b">
        <v>1</v>
      </c>
      <c r="O257">
        <v>188</v>
      </c>
      <c r="P257" t="b">
        <v>1</v>
      </c>
      <c r="Q257" t="s">
        <v>8269</v>
      </c>
      <c r="R257" s="10">
        <f>E257/D257*100</f>
        <v>106.73325</v>
      </c>
      <c r="S257" s="7">
        <f>E257/O257</f>
        <v>45.418404255319146</v>
      </c>
      <c r="T257" s="11" t="s">
        <v>8310</v>
      </c>
      <c r="U257" t="s">
        <v>8315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5">
        <f t="shared" si="9"/>
        <v>41349.769293981481</v>
      </c>
      <c r="K258">
        <v>1360866467</v>
      </c>
      <c r="L258" s="16">
        <f t="shared" si="10"/>
        <v>41319.769293981481</v>
      </c>
      <c r="M258" s="16" t="str">
        <f t="shared" si="11"/>
        <v>2013</v>
      </c>
      <c r="N258" t="b">
        <v>1</v>
      </c>
      <c r="O258">
        <v>275</v>
      </c>
      <c r="P258" t="b">
        <v>1</v>
      </c>
      <c r="Q258" t="s">
        <v>8269</v>
      </c>
      <c r="R258" s="10">
        <f>E258/D258*100</f>
        <v>139.1</v>
      </c>
      <c r="S258" s="7">
        <f>E258/O258</f>
        <v>65.756363636363631</v>
      </c>
      <c r="T258" s="11" t="s">
        <v>8310</v>
      </c>
      <c r="U258" t="s">
        <v>8315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5">
        <f t="shared" ref="J259:J322" si="12">(((I259/60)/60)/24)+DATE(1970,1,1)</f>
        <v>42509.626875000002</v>
      </c>
      <c r="K259">
        <v>1461078162</v>
      </c>
      <c r="L259" s="16">
        <f t="shared" ref="L259:L322" si="13">(((K259/60)/60)/24)+DATE(1970,1,1)</f>
        <v>42479.626875000002</v>
      </c>
      <c r="M259" s="16" t="str">
        <f t="shared" ref="M259:M322" si="14">TEXT(L259,"yyyy")</f>
        <v>2016</v>
      </c>
      <c r="N259" t="b">
        <v>1</v>
      </c>
      <c r="O259">
        <v>560</v>
      </c>
      <c r="P259" t="b">
        <v>1</v>
      </c>
      <c r="Q259" t="s">
        <v>8269</v>
      </c>
      <c r="R259" s="10">
        <f>E259/D259*100</f>
        <v>106.72648571428572</v>
      </c>
      <c r="S259" s="7">
        <f>E259/O259</f>
        <v>66.70405357142856</v>
      </c>
      <c r="T259" s="11" t="s">
        <v>8310</v>
      </c>
      <c r="U259" t="s">
        <v>8315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5">
        <f t="shared" si="12"/>
        <v>40712.051689814813</v>
      </c>
      <c r="K260">
        <v>1305767666</v>
      </c>
      <c r="L260" s="16">
        <f t="shared" si="13"/>
        <v>40682.051689814813</v>
      </c>
      <c r="M260" s="16" t="str">
        <f t="shared" si="14"/>
        <v>2011</v>
      </c>
      <c r="N260" t="b">
        <v>1</v>
      </c>
      <c r="O260">
        <v>688</v>
      </c>
      <c r="P260" t="b">
        <v>1</v>
      </c>
      <c r="Q260" t="s">
        <v>8269</v>
      </c>
      <c r="R260" s="10">
        <f>E260/D260*100</f>
        <v>191.14</v>
      </c>
      <c r="S260" s="7">
        <f>E260/O260</f>
        <v>83.345930232558146</v>
      </c>
      <c r="T260" s="11" t="s">
        <v>8310</v>
      </c>
      <c r="U260" t="s">
        <v>8315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5">
        <f t="shared" si="12"/>
        <v>42102.738067129627</v>
      </c>
      <c r="K261">
        <v>1425922969</v>
      </c>
      <c r="L261" s="16">
        <f t="shared" si="13"/>
        <v>42072.738067129627</v>
      </c>
      <c r="M261" s="16" t="str">
        <f t="shared" si="14"/>
        <v>2015</v>
      </c>
      <c r="N261" t="b">
        <v>1</v>
      </c>
      <c r="O261">
        <v>942</v>
      </c>
      <c r="P261" t="b">
        <v>1</v>
      </c>
      <c r="Q261" t="s">
        <v>8269</v>
      </c>
      <c r="R261" s="10">
        <f>E261/D261*100</f>
        <v>131.93789333333334</v>
      </c>
      <c r="S261" s="7">
        <f>E261/O261</f>
        <v>105.04609341825902</v>
      </c>
      <c r="T261" s="11" t="s">
        <v>8310</v>
      </c>
      <c r="U261" t="s">
        <v>8315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5">
        <f t="shared" si="12"/>
        <v>40376.415972222225</v>
      </c>
      <c r="K262">
        <v>1275415679</v>
      </c>
      <c r="L262" s="16">
        <f t="shared" si="13"/>
        <v>40330.755543981482</v>
      </c>
      <c r="M262" s="16" t="str">
        <f t="shared" si="14"/>
        <v>2010</v>
      </c>
      <c r="N262" t="b">
        <v>1</v>
      </c>
      <c r="O262">
        <v>88</v>
      </c>
      <c r="P262" t="b">
        <v>1</v>
      </c>
      <c r="Q262" t="s">
        <v>8269</v>
      </c>
      <c r="R262" s="10">
        <f>E262/D262*100</f>
        <v>106.4</v>
      </c>
      <c r="S262" s="7">
        <f>E262/O262</f>
        <v>120.90909090909091</v>
      </c>
      <c r="T262" s="11" t="s">
        <v>8310</v>
      </c>
      <c r="U262" t="s">
        <v>8315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5">
        <f t="shared" si="12"/>
        <v>41067.621527777781</v>
      </c>
      <c r="K263">
        <v>1334783704</v>
      </c>
      <c r="L263" s="16">
        <f t="shared" si="13"/>
        <v>41017.885462962964</v>
      </c>
      <c r="M263" s="16" t="str">
        <f t="shared" si="14"/>
        <v>2012</v>
      </c>
      <c r="N263" t="b">
        <v>1</v>
      </c>
      <c r="O263">
        <v>220</v>
      </c>
      <c r="P263" t="b">
        <v>1</v>
      </c>
      <c r="Q263" t="s">
        <v>8269</v>
      </c>
      <c r="R263" s="10">
        <f>E263/D263*100</f>
        <v>107.4</v>
      </c>
      <c r="S263" s="7">
        <f>E263/O263</f>
        <v>97.63636363636364</v>
      </c>
      <c r="T263" s="11" t="s">
        <v>8310</v>
      </c>
      <c r="U263" t="s">
        <v>8315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5">
        <f t="shared" si="12"/>
        <v>40600.24800925926</v>
      </c>
      <c r="K264">
        <v>1294811828</v>
      </c>
      <c r="L264" s="16">
        <f t="shared" si="13"/>
        <v>40555.24800925926</v>
      </c>
      <c r="M264" s="16" t="str">
        <f t="shared" si="14"/>
        <v>2011</v>
      </c>
      <c r="N264" t="b">
        <v>1</v>
      </c>
      <c r="O264">
        <v>145</v>
      </c>
      <c r="P264" t="b">
        <v>1</v>
      </c>
      <c r="Q264" t="s">
        <v>8269</v>
      </c>
      <c r="R264" s="10">
        <f>E264/D264*100</f>
        <v>240</v>
      </c>
      <c r="S264" s="7">
        <f>E264/O264</f>
        <v>41.379310344827587</v>
      </c>
      <c r="T264" s="11" t="s">
        <v>8310</v>
      </c>
      <c r="U264" t="s">
        <v>8315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5">
        <f t="shared" si="12"/>
        <v>41179.954791666663</v>
      </c>
      <c r="K265">
        <v>1346194494</v>
      </c>
      <c r="L265" s="16">
        <f t="shared" si="13"/>
        <v>41149.954791666663</v>
      </c>
      <c r="M265" s="16" t="str">
        <f t="shared" si="14"/>
        <v>2012</v>
      </c>
      <c r="N265" t="b">
        <v>1</v>
      </c>
      <c r="O265">
        <v>963</v>
      </c>
      <c r="P265" t="b">
        <v>1</v>
      </c>
      <c r="Q265" t="s">
        <v>8269</v>
      </c>
      <c r="R265" s="10">
        <f>E265/D265*100</f>
        <v>118.08108</v>
      </c>
      <c r="S265" s="7">
        <f>E265/O265</f>
        <v>30.654485981308412</v>
      </c>
      <c r="T265" s="11" t="s">
        <v>8310</v>
      </c>
      <c r="U265" t="s">
        <v>8315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5">
        <f t="shared" si="12"/>
        <v>41040.620312500003</v>
      </c>
      <c r="K266">
        <v>1334155995</v>
      </c>
      <c r="L266" s="16">
        <f t="shared" si="13"/>
        <v>41010.620312500003</v>
      </c>
      <c r="M266" s="16" t="str">
        <f t="shared" si="14"/>
        <v>2012</v>
      </c>
      <c r="N266" t="b">
        <v>1</v>
      </c>
      <c r="O266">
        <v>91</v>
      </c>
      <c r="P266" t="b">
        <v>1</v>
      </c>
      <c r="Q266" t="s">
        <v>8269</v>
      </c>
      <c r="R266" s="10">
        <f>E266/D266*100</f>
        <v>118.19999999999999</v>
      </c>
      <c r="S266" s="7">
        <f>E266/O266</f>
        <v>64.945054945054949</v>
      </c>
      <c r="T266" s="11" t="s">
        <v>8310</v>
      </c>
      <c r="U266" t="s">
        <v>8315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5">
        <f t="shared" si="12"/>
        <v>40308.844444444447</v>
      </c>
      <c r="K267">
        <v>1269928430</v>
      </c>
      <c r="L267" s="16">
        <f t="shared" si="13"/>
        <v>40267.245717592588</v>
      </c>
      <c r="M267" s="16" t="str">
        <f t="shared" si="14"/>
        <v>2010</v>
      </c>
      <c r="N267" t="b">
        <v>1</v>
      </c>
      <c r="O267">
        <v>58</v>
      </c>
      <c r="P267" t="b">
        <v>1</v>
      </c>
      <c r="Q267" t="s">
        <v>8269</v>
      </c>
      <c r="R267" s="10">
        <f>E267/D267*100</f>
        <v>111.1</v>
      </c>
      <c r="S267" s="7">
        <f>E267/O267</f>
        <v>95.775862068965523</v>
      </c>
      <c r="T267" s="11" t="s">
        <v>8310</v>
      </c>
      <c r="U267" t="s">
        <v>8315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5">
        <f t="shared" si="12"/>
        <v>40291.160416666666</v>
      </c>
      <c r="K268">
        <v>1264565507</v>
      </c>
      <c r="L268" s="16">
        <f t="shared" si="13"/>
        <v>40205.174849537041</v>
      </c>
      <c r="M268" s="16" t="str">
        <f t="shared" si="14"/>
        <v>2010</v>
      </c>
      <c r="N268" t="b">
        <v>1</v>
      </c>
      <c r="O268">
        <v>36</v>
      </c>
      <c r="P268" t="b">
        <v>1</v>
      </c>
      <c r="Q268" t="s">
        <v>8269</v>
      </c>
      <c r="R268" s="10">
        <f>E268/D268*100</f>
        <v>145.5</v>
      </c>
      <c r="S268" s="7">
        <f>E268/O268</f>
        <v>40.416666666666664</v>
      </c>
      <c r="T268" s="11" t="s">
        <v>8310</v>
      </c>
      <c r="U268" t="s">
        <v>8315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5">
        <f t="shared" si="12"/>
        <v>41815.452534722222</v>
      </c>
      <c r="K269">
        <v>1401101499</v>
      </c>
      <c r="L269" s="16">
        <f t="shared" si="13"/>
        <v>41785.452534722222</v>
      </c>
      <c r="M269" s="16" t="str">
        <f t="shared" si="14"/>
        <v>2014</v>
      </c>
      <c r="N269" t="b">
        <v>1</v>
      </c>
      <c r="O269">
        <v>165</v>
      </c>
      <c r="P269" t="b">
        <v>1</v>
      </c>
      <c r="Q269" t="s">
        <v>8269</v>
      </c>
      <c r="R269" s="10">
        <f>E269/D269*100</f>
        <v>131.62883248730967</v>
      </c>
      <c r="S269" s="7">
        <f>E269/O269</f>
        <v>78.578424242424248</v>
      </c>
      <c r="T269" s="11" t="s">
        <v>8310</v>
      </c>
      <c r="U269" t="s">
        <v>8315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5">
        <f t="shared" si="12"/>
        <v>40854.194189814814</v>
      </c>
      <c r="K270">
        <v>1316749178</v>
      </c>
      <c r="L270" s="16">
        <f t="shared" si="13"/>
        <v>40809.15252314815</v>
      </c>
      <c r="M270" s="16" t="str">
        <f t="shared" si="14"/>
        <v>2011</v>
      </c>
      <c r="N270" t="b">
        <v>1</v>
      </c>
      <c r="O270">
        <v>111</v>
      </c>
      <c r="P270" t="b">
        <v>1</v>
      </c>
      <c r="Q270" t="s">
        <v>8269</v>
      </c>
      <c r="R270" s="10">
        <f>E270/D270*100</f>
        <v>111.4</v>
      </c>
      <c r="S270" s="7">
        <f>E270/O270</f>
        <v>50.18018018018018</v>
      </c>
      <c r="T270" s="11" t="s">
        <v>8310</v>
      </c>
      <c r="U270" t="s">
        <v>8315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5">
        <f t="shared" si="12"/>
        <v>42788.197013888886</v>
      </c>
      <c r="K271">
        <v>1485146622</v>
      </c>
      <c r="L271" s="16">
        <f t="shared" si="13"/>
        <v>42758.197013888886</v>
      </c>
      <c r="M271" s="16" t="str">
        <f t="shared" si="14"/>
        <v>2017</v>
      </c>
      <c r="N271" t="b">
        <v>1</v>
      </c>
      <c r="O271">
        <v>1596</v>
      </c>
      <c r="P271" t="b">
        <v>1</v>
      </c>
      <c r="Q271" t="s">
        <v>8269</v>
      </c>
      <c r="R271" s="10">
        <f>E271/D271*100</f>
        <v>147.23376999999999</v>
      </c>
      <c r="S271" s="7">
        <f>E271/O271</f>
        <v>92.251735588972423</v>
      </c>
      <c r="T271" s="11" t="s">
        <v>8310</v>
      </c>
      <c r="U271" t="s">
        <v>8315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5">
        <f t="shared" si="12"/>
        <v>40688.166666666664</v>
      </c>
      <c r="K272">
        <v>1301950070</v>
      </c>
      <c r="L272" s="16">
        <f t="shared" si="13"/>
        <v>40637.866550925923</v>
      </c>
      <c r="M272" s="16" t="str">
        <f t="shared" si="14"/>
        <v>2011</v>
      </c>
      <c r="N272" t="b">
        <v>1</v>
      </c>
      <c r="O272">
        <v>61</v>
      </c>
      <c r="P272" t="b">
        <v>1</v>
      </c>
      <c r="Q272" t="s">
        <v>8269</v>
      </c>
      <c r="R272" s="10">
        <f>E272/D272*100</f>
        <v>152.60869565217391</v>
      </c>
      <c r="S272" s="7">
        <f>E272/O272</f>
        <v>57.540983606557376</v>
      </c>
      <c r="T272" s="11" t="s">
        <v>8310</v>
      </c>
      <c r="U272" t="s">
        <v>8315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5">
        <f t="shared" si="12"/>
        <v>41641.333333333336</v>
      </c>
      <c r="K273">
        <v>1386123861</v>
      </c>
      <c r="L273" s="16">
        <f t="shared" si="13"/>
        <v>41612.10024305556</v>
      </c>
      <c r="M273" s="16" t="str">
        <f t="shared" si="14"/>
        <v>2013</v>
      </c>
      <c r="N273" t="b">
        <v>1</v>
      </c>
      <c r="O273">
        <v>287</v>
      </c>
      <c r="P273" t="b">
        <v>1</v>
      </c>
      <c r="Q273" t="s">
        <v>8269</v>
      </c>
      <c r="R273" s="10">
        <f>E273/D273*100</f>
        <v>104.67999999999999</v>
      </c>
      <c r="S273" s="7">
        <f>E273/O273</f>
        <v>109.42160278745645</v>
      </c>
      <c r="T273" s="11" t="s">
        <v>8310</v>
      </c>
      <c r="U273" t="s">
        <v>8315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5">
        <f t="shared" si="12"/>
        <v>40296.78402777778</v>
      </c>
      <c r="K274">
        <v>1267220191</v>
      </c>
      <c r="L274" s="16">
        <f t="shared" si="13"/>
        <v>40235.900358796294</v>
      </c>
      <c r="M274" s="16" t="str">
        <f t="shared" si="14"/>
        <v>2010</v>
      </c>
      <c r="N274" t="b">
        <v>1</v>
      </c>
      <c r="O274">
        <v>65</v>
      </c>
      <c r="P274" t="b">
        <v>1</v>
      </c>
      <c r="Q274" t="s">
        <v>8269</v>
      </c>
      <c r="R274" s="10">
        <f>E274/D274*100</f>
        <v>177.43366666666668</v>
      </c>
      <c r="S274" s="7">
        <f>E274/O274</f>
        <v>81.892461538461546</v>
      </c>
      <c r="T274" s="11" t="s">
        <v>8310</v>
      </c>
      <c r="U274" t="s">
        <v>8315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5">
        <f t="shared" si="12"/>
        <v>40727.498449074075</v>
      </c>
      <c r="K275">
        <v>1307102266</v>
      </c>
      <c r="L275" s="16">
        <f t="shared" si="13"/>
        <v>40697.498449074075</v>
      </c>
      <c r="M275" s="16" t="str">
        <f t="shared" si="14"/>
        <v>2011</v>
      </c>
      <c r="N275" t="b">
        <v>1</v>
      </c>
      <c r="O275">
        <v>118</v>
      </c>
      <c r="P275" t="b">
        <v>1</v>
      </c>
      <c r="Q275" t="s">
        <v>8269</v>
      </c>
      <c r="R275" s="10">
        <f>E275/D275*100</f>
        <v>107.7758</v>
      </c>
      <c r="S275" s="7">
        <f>E275/O275</f>
        <v>45.667711864406776</v>
      </c>
      <c r="T275" s="11" t="s">
        <v>8310</v>
      </c>
      <c r="U275" t="s">
        <v>8315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5">
        <f t="shared" si="12"/>
        <v>41004.290972222225</v>
      </c>
      <c r="K276">
        <v>1330638829</v>
      </c>
      <c r="L276" s="16">
        <f t="shared" si="13"/>
        <v>40969.912372685183</v>
      </c>
      <c r="M276" s="16" t="str">
        <f t="shared" si="14"/>
        <v>2012</v>
      </c>
      <c r="N276" t="b">
        <v>1</v>
      </c>
      <c r="O276">
        <v>113</v>
      </c>
      <c r="P276" t="b">
        <v>1</v>
      </c>
      <c r="Q276" t="s">
        <v>8269</v>
      </c>
      <c r="R276" s="10">
        <f>E276/D276*100</f>
        <v>156</v>
      </c>
      <c r="S276" s="7">
        <f>E276/O276</f>
        <v>55.221238938053098</v>
      </c>
      <c r="T276" s="11" t="s">
        <v>8310</v>
      </c>
      <c r="U276" t="s">
        <v>8315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5">
        <f t="shared" si="12"/>
        <v>41223.073680555557</v>
      </c>
      <c r="K277">
        <v>1349916366</v>
      </c>
      <c r="L277" s="16">
        <f t="shared" si="13"/>
        <v>41193.032013888893</v>
      </c>
      <c r="M277" s="16" t="str">
        <f t="shared" si="14"/>
        <v>2012</v>
      </c>
      <c r="N277" t="b">
        <v>1</v>
      </c>
      <c r="O277">
        <v>332</v>
      </c>
      <c r="P277" t="b">
        <v>1</v>
      </c>
      <c r="Q277" t="s">
        <v>8269</v>
      </c>
      <c r="R277" s="10">
        <f>E277/D277*100</f>
        <v>108.395</v>
      </c>
      <c r="S277" s="7">
        <f>E277/O277</f>
        <v>65.298192771084331</v>
      </c>
      <c r="T277" s="11" t="s">
        <v>8310</v>
      </c>
      <c r="U277" t="s">
        <v>8315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5">
        <f t="shared" si="12"/>
        <v>41027.040208333332</v>
      </c>
      <c r="K278">
        <v>1330394274</v>
      </c>
      <c r="L278" s="16">
        <f t="shared" si="13"/>
        <v>40967.081874999996</v>
      </c>
      <c r="M278" s="16" t="str">
        <f t="shared" si="14"/>
        <v>2012</v>
      </c>
      <c r="N278" t="b">
        <v>1</v>
      </c>
      <c r="O278">
        <v>62</v>
      </c>
      <c r="P278" t="b">
        <v>1</v>
      </c>
      <c r="Q278" t="s">
        <v>8269</v>
      </c>
      <c r="R278" s="10">
        <f>E278/D278*100</f>
        <v>147.6</v>
      </c>
      <c r="S278" s="7">
        <f>E278/O278</f>
        <v>95.225806451612897</v>
      </c>
      <c r="T278" s="11" t="s">
        <v>8310</v>
      </c>
      <c r="U278" t="s">
        <v>8315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5">
        <f t="shared" si="12"/>
        <v>42147.891423611116</v>
      </c>
      <c r="K279">
        <v>1429824219</v>
      </c>
      <c r="L279" s="16">
        <f t="shared" si="13"/>
        <v>42117.891423611116</v>
      </c>
      <c r="M279" s="16" t="str">
        <f t="shared" si="14"/>
        <v>2015</v>
      </c>
      <c r="N279" t="b">
        <v>1</v>
      </c>
      <c r="O279">
        <v>951</v>
      </c>
      <c r="P279" t="b">
        <v>1</v>
      </c>
      <c r="Q279" t="s">
        <v>8269</v>
      </c>
      <c r="R279" s="10">
        <f>E279/D279*100</f>
        <v>110.38153846153847</v>
      </c>
      <c r="S279" s="7">
        <f>E279/O279</f>
        <v>75.444794952681391</v>
      </c>
      <c r="T279" s="11" t="s">
        <v>8310</v>
      </c>
      <c r="U279" t="s">
        <v>8315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5">
        <f t="shared" si="12"/>
        <v>41194.040960648148</v>
      </c>
      <c r="K280">
        <v>1347411539</v>
      </c>
      <c r="L280" s="16">
        <f t="shared" si="13"/>
        <v>41164.040960648148</v>
      </c>
      <c r="M280" s="16" t="str">
        <f t="shared" si="14"/>
        <v>2012</v>
      </c>
      <c r="N280" t="b">
        <v>1</v>
      </c>
      <c r="O280">
        <v>415</v>
      </c>
      <c r="P280" t="b">
        <v>1</v>
      </c>
      <c r="Q280" t="s">
        <v>8269</v>
      </c>
      <c r="R280" s="10">
        <f>E280/D280*100</f>
        <v>150.34814814814814</v>
      </c>
      <c r="S280" s="7">
        <f>E280/O280</f>
        <v>97.816867469879512</v>
      </c>
      <c r="T280" s="11" t="s">
        <v>8310</v>
      </c>
      <c r="U280" t="s">
        <v>8315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5">
        <f t="shared" si="12"/>
        <v>42793.084027777775</v>
      </c>
      <c r="K281">
        <v>1485237096</v>
      </c>
      <c r="L281" s="16">
        <f t="shared" si="13"/>
        <v>42759.244166666671</v>
      </c>
      <c r="M281" s="16" t="str">
        <f t="shared" si="14"/>
        <v>2017</v>
      </c>
      <c r="N281" t="b">
        <v>1</v>
      </c>
      <c r="O281">
        <v>305</v>
      </c>
      <c r="P281" t="b">
        <v>1</v>
      </c>
      <c r="Q281" t="s">
        <v>8269</v>
      </c>
      <c r="R281" s="10">
        <f>E281/D281*100</f>
        <v>157.31829411764707</v>
      </c>
      <c r="S281" s="7">
        <f>E281/O281</f>
        <v>87.685606557377056</v>
      </c>
      <c r="T281" s="11" t="s">
        <v>8310</v>
      </c>
      <c r="U281" t="s">
        <v>8315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5">
        <f t="shared" si="12"/>
        <v>41789.590682870366</v>
      </c>
      <c r="K282">
        <v>1397571035</v>
      </c>
      <c r="L282" s="16">
        <f t="shared" si="13"/>
        <v>41744.590682870366</v>
      </c>
      <c r="M282" s="16" t="str">
        <f t="shared" si="14"/>
        <v>2014</v>
      </c>
      <c r="N282" t="b">
        <v>1</v>
      </c>
      <c r="O282">
        <v>2139</v>
      </c>
      <c r="P282" t="b">
        <v>1</v>
      </c>
      <c r="Q282" t="s">
        <v>8269</v>
      </c>
      <c r="R282" s="10">
        <f>E282/D282*100</f>
        <v>156.14400000000001</v>
      </c>
      <c r="S282" s="7">
        <f>E282/O282</f>
        <v>54.748948106591868</v>
      </c>
      <c r="T282" s="11" t="s">
        <v>8310</v>
      </c>
      <c r="U282" t="s">
        <v>8315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5">
        <f t="shared" si="12"/>
        <v>40035.80972222222</v>
      </c>
      <c r="K283">
        <v>1242532513</v>
      </c>
      <c r="L283" s="16">
        <f t="shared" si="13"/>
        <v>39950.163344907407</v>
      </c>
      <c r="M283" s="16" t="str">
        <f t="shared" si="14"/>
        <v>2009</v>
      </c>
      <c r="N283" t="b">
        <v>1</v>
      </c>
      <c r="O283">
        <v>79</v>
      </c>
      <c r="P283" t="b">
        <v>1</v>
      </c>
      <c r="Q283" t="s">
        <v>8269</v>
      </c>
      <c r="R283" s="10">
        <f>E283/D283*100</f>
        <v>120.58763636363636</v>
      </c>
      <c r="S283" s="7">
        <f>E283/O283</f>
        <v>83.953417721518989</v>
      </c>
      <c r="T283" s="11" t="s">
        <v>8310</v>
      </c>
      <c r="U283" t="s">
        <v>8315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5">
        <f t="shared" si="12"/>
        <v>40231.916666666664</v>
      </c>
      <c r="K284">
        <v>1263679492</v>
      </c>
      <c r="L284" s="16">
        <f t="shared" si="13"/>
        <v>40194.920046296298</v>
      </c>
      <c r="M284" s="16" t="str">
        <f t="shared" si="14"/>
        <v>2010</v>
      </c>
      <c r="N284" t="b">
        <v>1</v>
      </c>
      <c r="O284">
        <v>179</v>
      </c>
      <c r="P284" t="b">
        <v>1</v>
      </c>
      <c r="Q284" t="s">
        <v>8269</v>
      </c>
      <c r="R284" s="10">
        <f>E284/D284*100</f>
        <v>101.18888888888888</v>
      </c>
      <c r="S284" s="7">
        <f>E284/O284</f>
        <v>254.38547486033519</v>
      </c>
      <c r="T284" s="11" t="s">
        <v>8310</v>
      </c>
      <c r="U284" t="s">
        <v>8315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5">
        <f t="shared" si="12"/>
        <v>40695.207638888889</v>
      </c>
      <c r="K285">
        <v>1305219744</v>
      </c>
      <c r="L285" s="16">
        <f t="shared" si="13"/>
        <v>40675.71</v>
      </c>
      <c r="M285" s="16" t="str">
        <f t="shared" si="14"/>
        <v>2011</v>
      </c>
      <c r="N285" t="b">
        <v>1</v>
      </c>
      <c r="O285">
        <v>202</v>
      </c>
      <c r="P285" t="b">
        <v>1</v>
      </c>
      <c r="Q285" t="s">
        <v>8269</v>
      </c>
      <c r="R285" s="10">
        <f>E285/D285*100</f>
        <v>114.27249999999999</v>
      </c>
      <c r="S285" s="7">
        <f>E285/O285</f>
        <v>101.8269801980198</v>
      </c>
      <c r="T285" s="11" t="s">
        <v>8310</v>
      </c>
      <c r="U285" t="s">
        <v>8315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5">
        <f t="shared" si="12"/>
        <v>40929.738194444442</v>
      </c>
      <c r="K286">
        <v>1325007780</v>
      </c>
      <c r="L286" s="16">
        <f t="shared" si="13"/>
        <v>40904.738194444442</v>
      </c>
      <c r="M286" s="16" t="str">
        <f t="shared" si="14"/>
        <v>2011</v>
      </c>
      <c r="N286" t="b">
        <v>1</v>
      </c>
      <c r="O286">
        <v>760</v>
      </c>
      <c r="P286" t="b">
        <v>1</v>
      </c>
      <c r="Q286" t="s">
        <v>8269</v>
      </c>
      <c r="R286" s="10">
        <f>E286/D286*100</f>
        <v>104.62615</v>
      </c>
      <c r="S286" s="7">
        <f>E286/O286</f>
        <v>55.066394736842106</v>
      </c>
      <c r="T286" s="11" t="s">
        <v>8310</v>
      </c>
      <c r="U286" t="s">
        <v>8315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5">
        <f t="shared" si="12"/>
        <v>41536.756111111114</v>
      </c>
      <c r="K287">
        <v>1377022128</v>
      </c>
      <c r="L287" s="16">
        <f t="shared" si="13"/>
        <v>41506.756111111114</v>
      </c>
      <c r="M287" s="16" t="str">
        <f t="shared" si="14"/>
        <v>2013</v>
      </c>
      <c r="N287" t="b">
        <v>1</v>
      </c>
      <c r="O287">
        <v>563</v>
      </c>
      <c r="P287" t="b">
        <v>1</v>
      </c>
      <c r="Q287" t="s">
        <v>8269</v>
      </c>
      <c r="R287" s="10">
        <f>E287/D287*100</f>
        <v>228.82507142857142</v>
      </c>
      <c r="S287" s="7">
        <f>E287/O287</f>
        <v>56.901438721136763</v>
      </c>
      <c r="T287" s="11" t="s">
        <v>8310</v>
      </c>
      <c r="U287" t="s">
        <v>8315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5">
        <f t="shared" si="12"/>
        <v>41358.774583333332</v>
      </c>
      <c r="K288">
        <v>1360352124</v>
      </c>
      <c r="L288" s="16">
        <f t="shared" si="13"/>
        <v>41313.816249999996</v>
      </c>
      <c r="M288" s="16" t="str">
        <f t="shared" si="14"/>
        <v>2013</v>
      </c>
      <c r="N288" t="b">
        <v>1</v>
      </c>
      <c r="O288">
        <v>135</v>
      </c>
      <c r="P288" t="b">
        <v>1</v>
      </c>
      <c r="Q288" t="s">
        <v>8269</v>
      </c>
      <c r="R288" s="10">
        <f>E288/D288*100</f>
        <v>109.15333333333332</v>
      </c>
      <c r="S288" s="7">
        <f>E288/O288</f>
        <v>121.28148148148148</v>
      </c>
      <c r="T288" s="11" t="s">
        <v>8310</v>
      </c>
      <c r="U288" t="s">
        <v>8315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5">
        <f t="shared" si="12"/>
        <v>41215.166666666664</v>
      </c>
      <c r="K289">
        <v>1349160018</v>
      </c>
      <c r="L289" s="16">
        <f t="shared" si="13"/>
        <v>41184.277986111112</v>
      </c>
      <c r="M289" s="16" t="str">
        <f t="shared" si="14"/>
        <v>2012</v>
      </c>
      <c r="N289" t="b">
        <v>1</v>
      </c>
      <c r="O289">
        <v>290</v>
      </c>
      <c r="P289" t="b">
        <v>1</v>
      </c>
      <c r="Q289" t="s">
        <v>8269</v>
      </c>
      <c r="R289" s="10">
        <f>E289/D289*100</f>
        <v>176.29999999999998</v>
      </c>
      <c r="S289" s="7">
        <f>E289/O289</f>
        <v>91.189655172413794</v>
      </c>
      <c r="T289" s="11" t="s">
        <v>8310</v>
      </c>
      <c r="U289" t="s">
        <v>8315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5">
        <f t="shared" si="12"/>
        <v>41086.168900462959</v>
      </c>
      <c r="K290">
        <v>1337659393</v>
      </c>
      <c r="L290" s="16">
        <f t="shared" si="13"/>
        <v>41051.168900462959</v>
      </c>
      <c r="M290" s="16" t="str">
        <f t="shared" si="14"/>
        <v>2012</v>
      </c>
      <c r="N290" t="b">
        <v>1</v>
      </c>
      <c r="O290">
        <v>447</v>
      </c>
      <c r="P290" t="b">
        <v>1</v>
      </c>
      <c r="Q290" t="s">
        <v>8269</v>
      </c>
      <c r="R290" s="10">
        <f>E290/D290*100</f>
        <v>103.21061999999999</v>
      </c>
      <c r="S290" s="7">
        <f>E290/O290</f>
        <v>115.44812080536913</v>
      </c>
      <c r="T290" s="11" t="s">
        <v>8310</v>
      </c>
      <c r="U290" t="s">
        <v>8315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5">
        <f t="shared" si="12"/>
        <v>41580.456412037034</v>
      </c>
      <c r="K291">
        <v>1380797834</v>
      </c>
      <c r="L291" s="16">
        <f t="shared" si="13"/>
        <v>41550.456412037034</v>
      </c>
      <c r="M291" s="16" t="str">
        <f t="shared" si="14"/>
        <v>2013</v>
      </c>
      <c r="N291" t="b">
        <v>1</v>
      </c>
      <c r="O291">
        <v>232</v>
      </c>
      <c r="P291" t="b">
        <v>1</v>
      </c>
      <c r="Q291" t="s">
        <v>8269</v>
      </c>
      <c r="R291" s="10">
        <f>E291/D291*100</f>
        <v>104.82000000000001</v>
      </c>
      <c r="S291" s="7">
        <f>E291/O291</f>
        <v>67.771551724137936</v>
      </c>
      <c r="T291" s="11" t="s">
        <v>8310</v>
      </c>
      <c r="U291" t="s">
        <v>8315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5">
        <f t="shared" si="12"/>
        <v>40576.332638888889</v>
      </c>
      <c r="K292">
        <v>1292316697</v>
      </c>
      <c r="L292" s="16">
        <f t="shared" si="13"/>
        <v>40526.36917824074</v>
      </c>
      <c r="M292" s="16" t="str">
        <f t="shared" si="14"/>
        <v>2010</v>
      </c>
      <c r="N292" t="b">
        <v>1</v>
      </c>
      <c r="O292">
        <v>168</v>
      </c>
      <c r="P292" t="b">
        <v>1</v>
      </c>
      <c r="Q292" t="s">
        <v>8269</v>
      </c>
      <c r="R292" s="10">
        <f>E292/D292*100</f>
        <v>106.68444444444445</v>
      </c>
      <c r="S292" s="7">
        <f>E292/O292</f>
        <v>28.576190476190476</v>
      </c>
      <c r="T292" s="11" t="s">
        <v>8310</v>
      </c>
      <c r="U292" t="s">
        <v>8315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5">
        <f t="shared" si="12"/>
        <v>41395.000694444447</v>
      </c>
      <c r="K293">
        <v>1365791246</v>
      </c>
      <c r="L293" s="16">
        <f t="shared" si="13"/>
        <v>41376.769050925926</v>
      </c>
      <c r="M293" s="16" t="str">
        <f t="shared" si="14"/>
        <v>2013</v>
      </c>
      <c r="N293" t="b">
        <v>1</v>
      </c>
      <c r="O293">
        <v>128</v>
      </c>
      <c r="P293" t="b">
        <v>1</v>
      </c>
      <c r="Q293" t="s">
        <v>8269</v>
      </c>
      <c r="R293" s="10">
        <f>E293/D293*100</f>
        <v>120.02</v>
      </c>
      <c r="S293" s="7">
        <f>E293/O293</f>
        <v>46.8828125</v>
      </c>
      <c r="T293" s="11" t="s">
        <v>8310</v>
      </c>
      <c r="U293" t="s">
        <v>8315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5">
        <f t="shared" si="12"/>
        <v>40845.165972222225</v>
      </c>
      <c r="K294">
        <v>1317064599</v>
      </c>
      <c r="L294" s="16">
        <f t="shared" si="13"/>
        <v>40812.803229166668</v>
      </c>
      <c r="M294" s="16" t="str">
        <f t="shared" si="14"/>
        <v>2011</v>
      </c>
      <c r="N294" t="b">
        <v>1</v>
      </c>
      <c r="O294">
        <v>493</v>
      </c>
      <c r="P294" t="b">
        <v>1</v>
      </c>
      <c r="Q294" t="s">
        <v>8269</v>
      </c>
      <c r="R294" s="10">
        <f>E294/D294*100</f>
        <v>101.50693333333334</v>
      </c>
      <c r="S294" s="7">
        <f>E294/O294</f>
        <v>154.42231237322514</v>
      </c>
      <c r="T294" s="11" t="s">
        <v>8310</v>
      </c>
      <c r="U294" t="s">
        <v>8315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5">
        <f t="shared" si="12"/>
        <v>41749.667986111112</v>
      </c>
      <c r="K295">
        <v>1395417714</v>
      </c>
      <c r="L295" s="16">
        <f t="shared" si="13"/>
        <v>41719.667986111112</v>
      </c>
      <c r="M295" s="16" t="str">
        <f t="shared" si="14"/>
        <v>2014</v>
      </c>
      <c r="N295" t="b">
        <v>1</v>
      </c>
      <c r="O295">
        <v>131</v>
      </c>
      <c r="P295" t="b">
        <v>1</v>
      </c>
      <c r="Q295" t="s">
        <v>8269</v>
      </c>
      <c r="R295" s="10">
        <f>E295/D295*100</f>
        <v>101.38461538461539</v>
      </c>
      <c r="S295" s="7">
        <f>E295/O295</f>
        <v>201.22137404580153</v>
      </c>
      <c r="T295" s="11" t="s">
        <v>8310</v>
      </c>
      <c r="U295" t="s">
        <v>8315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5">
        <f t="shared" si="12"/>
        <v>40378.666666666664</v>
      </c>
      <c r="K296">
        <v>1276480894</v>
      </c>
      <c r="L296" s="16">
        <f t="shared" si="13"/>
        <v>40343.084421296298</v>
      </c>
      <c r="M296" s="16" t="str">
        <f t="shared" si="14"/>
        <v>2010</v>
      </c>
      <c r="N296" t="b">
        <v>1</v>
      </c>
      <c r="O296">
        <v>50</v>
      </c>
      <c r="P296" t="b">
        <v>1</v>
      </c>
      <c r="Q296" t="s">
        <v>8269</v>
      </c>
      <c r="R296" s="10">
        <f>E296/D296*100</f>
        <v>100</v>
      </c>
      <c r="S296" s="7">
        <f>E296/O296</f>
        <v>100</v>
      </c>
      <c r="T296" s="11" t="s">
        <v>8310</v>
      </c>
      <c r="U296" t="s">
        <v>8315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5">
        <f t="shared" si="12"/>
        <v>41579</v>
      </c>
      <c r="K297">
        <v>1378080409</v>
      </c>
      <c r="L297" s="16">
        <f t="shared" si="13"/>
        <v>41519.004733796297</v>
      </c>
      <c r="M297" s="16" t="str">
        <f t="shared" si="14"/>
        <v>2013</v>
      </c>
      <c r="N297" t="b">
        <v>1</v>
      </c>
      <c r="O297">
        <v>665</v>
      </c>
      <c r="P297" t="b">
        <v>1</v>
      </c>
      <c r="Q297" t="s">
        <v>8269</v>
      </c>
      <c r="R297" s="10">
        <f>E297/D297*100</f>
        <v>133.10911999999999</v>
      </c>
      <c r="S297" s="7">
        <f>E297/O297</f>
        <v>100.08204511278196</v>
      </c>
      <c r="T297" s="11" t="s">
        <v>8310</v>
      </c>
      <c r="U297" t="s">
        <v>8315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5">
        <f t="shared" si="12"/>
        <v>41159.475497685184</v>
      </c>
      <c r="K298">
        <v>1344857083</v>
      </c>
      <c r="L298" s="16">
        <f t="shared" si="13"/>
        <v>41134.475497685184</v>
      </c>
      <c r="M298" s="16" t="str">
        <f t="shared" si="14"/>
        <v>2012</v>
      </c>
      <c r="N298" t="b">
        <v>1</v>
      </c>
      <c r="O298">
        <v>129</v>
      </c>
      <c r="P298" t="b">
        <v>1</v>
      </c>
      <c r="Q298" t="s">
        <v>8269</v>
      </c>
      <c r="R298" s="10">
        <f>E298/D298*100</f>
        <v>118.72620000000001</v>
      </c>
      <c r="S298" s="7">
        <f>E298/O298</f>
        <v>230.08953488372092</v>
      </c>
      <c r="T298" s="11" t="s">
        <v>8310</v>
      </c>
      <c r="U298" t="s">
        <v>8315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5">
        <f t="shared" si="12"/>
        <v>42125.165972222225</v>
      </c>
      <c r="K299">
        <v>1427390901</v>
      </c>
      <c r="L299" s="16">
        <f t="shared" si="13"/>
        <v>42089.72802083334</v>
      </c>
      <c r="M299" s="16" t="str">
        <f t="shared" si="14"/>
        <v>2015</v>
      </c>
      <c r="N299" t="b">
        <v>1</v>
      </c>
      <c r="O299">
        <v>142</v>
      </c>
      <c r="P299" t="b">
        <v>1</v>
      </c>
      <c r="Q299" t="s">
        <v>8269</v>
      </c>
      <c r="R299" s="10">
        <f>E299/D299*100</f>
        <v>100.64</v>
      </c>
      <c r="S299" s="7">
        <f>E299/O299</f>
        <v>141.74647887323943</v>
      </c>
      <c r="T299" s="11" t="s">
        <v>8310</v>
      </c>
      <c r="U299" t="s">
        <v>8315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5">
        <f t="shared" si="12"/>
        <v>41768.875</v>
      </c>
      <c r="K300">
        <v>1394536048</v>
      </c>
      <c r="L300" s="16">
        <f t="shared" si="13"/>
        <v>41709.463518518518</v>
      </c>
      <c r="M300" s="16" t="str">
        <f t="shared" si="14"/>
        <v>2014</v>
      </c>
      <c r="N300" t="b">
        <v>1</v>
      </c>
      <c r="O300">
        <v>2436</v>
      </c>
      <c r="P300" t="b">
        <v>1</v>
      </c>
      <c r="Q300" t="s">
        <v>8269</v>
      </c>
      <c r="R300" s="10">
        <f>E300/D300*100</f>
        <v>108.93241269841269</v>
      </c>
      <c r="S300" s="7">
        <f>E300/O300</f>
        <v>56.344351395730705</v>
      </c>
      <c r="T300" s="11" t="s">
        <v>8310</v>
      </c>
      <c r="U300" t="s">
        <v>8315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5">
        <f t="shared" si="12"/>
        <v>40499.266898148147</v>
      </c>
      <c r="K301">
        <v>1287379460</v>
      </c>
      <c r="L301" s="16">
        <f t="shared" si="13"/>
        <v>40469.225231481483</v>
      </c>
      <c r="M301" s="16" t="str">
        <f t="shared" si="14"/>
        <v>2010</v>
      </c>
      <c r="N301" t="b">
        <v>1</v>
      </c>
      <c r="O301">
        <v>244</v>
      </c>
      <c r="P301" t="b">
        <v>1</v>
      </c>
      <c r="Q301" t="s">
        <v>8269</v>
      </c>
      <c r="R301" s="10">
        <f>E301/D301*100</f>
        <v>178.95250000000001</v>
      </c>
      <c r="S301" s="7">
        <f>E301/O301</f>
        <v>73.341188524590166</v>
      </c>
      <c r="T301" s="11" t="s">
        <v>8310</v>
      </c>
      <c r="U301" t="s">
        <v>8315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5">
        <f t="shared" si="12"/>
        <v>40657.959930555553</v>
      </c>
      <c r="K302">
        <v>1301007738</v>
      </c>
      <c r="L302" s="16">
        <f t="shared" si="13"/>
        <v>40626.959930555553</v>
      </c>
      <c r="M302" s="16" t="str">
        <f t="shared" si="14"/>
        <v>2011</v>
      </c>
      <c r="N302" t="b">
        <v>1</v>
      </c>
      <c r="O302">
        <v>298</v>
      </c>
      <c r="P302" t="b">
        <v>1</v>
      </c>
      <c r="Q302" t="s">
        <v>8269</v>
      </c>
      <c r="R302" s="10">
        <f>E302/D302*100</f>
        <v>101.72264</v>
      </c>
      <c r="S302" s="7">
        <f>E302/O302</f>
        <v>85.337785234899329</v>
      </c>
      <c r="T302" s="11" t="s">
        <v>8310</v>
      </c>
      <c r="U302" t="s">
        <v>8315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5">
        <f t="shared" si="12"/>
        <v>41352.696006944447</v>
      </c>
      <c r="K303">
        <v>1360258935</v>
      </c>
      <c r="L303" s="16">
        <f t="shared" si="13"/>
        <v>41312.737673611111</v>
      </c>
      <c r="M303" s="16" t="str">
        <f t="shared" si="14"/>
        <v>2013</v>
      </c>
      <c r="N303" t="b">
        <v>1</v>
      </c>
      <c r="O303">
        <v>251</v>
      </c>
      <c r="P303" t="b">
        <v>1</v>
      </c>
      <c r="Q303" t="s">
        <v>8269</v>
      </c>
      <c r="R303" s="10">
        <f>E303/D303*100</f>
        <v>118.73499999999999</v>
      </c>
      <c r="S303" s="7">
        <f>E303/O303</f>
        <v>61.496215139442228</v>
      </c>
      <c r="T303" s="11" t="s">
        <v>8310</v>
      </c>
      <c r="U303" t="s">
        <v>8315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5">
        <f t="shared" si="12"/>
        <v>40963.856921296298</v>
      </c>
      <c r="K304">
        <v>1327523638</v>
      </c>
      <c r="L304" s="16">
        <f t="shared" si="13"/>
        <v>40933.856921296298</v>
      </c>
      <c r="M304" s="16" t="str">
        <f t="shared" si="14"/>
        <v>2012</v>
      </c>
      <c r="N304" t="b">
        <v>1</v>
      </c>
      <c r="O304">
        <v>108</v>
      </c>
      <c r="P304" t="b">
        <v>1</v>
      </c>
      <c r="Q304" t="s">
        <v>8269</v>
      </c>
      <c r="R304" s="10">
        <f>E304/D304*100</f>
        <v>100.46</v>
      </c>
      <c r="S304" s="7">
        <f>E304/O304</f>
        <v>93.018518518518519</v>
      </c>
      <c r="T304" s="11" t="s">
        <v>8310</v>
      </c>
      <c r="U304" t="s">
        <v>8315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5">
        <f t="shared" si="12"/>
        <v>41062.071134259262</v>
      </c>
      <c r="K305">
        <v>1336009346</v>
      </c>
      <c r="L305" s="16">
        <f t="shared" si="13"/>
        <v>41032.071134259262</v>
      </c>
      <c r="M305" s="16" t="str">
        <f t="shared" si="14"/>
        <v>2012</v>
      </c>
      <c r="N305" t="b">
        <v>1</v>
      </c>
      <c r="O305">
        <v>82</v>
      </c>
      <c r="P305" t="b">
        <v>1</v>
      </c>
      <c r="Q305" t="s">
        <v>8269</v>
      </c>
      <c r="R305" s="10">
        <f>E305/D305*100</f>
        <v>137.46666666666667</v>
      </c>
      <c r="S305" s="7">
        <f>E305/O305</f>
        <v>50.292682926829265</v>
      </c>
      <c r="T305" s="11" t="s">
        <v>8310</v>
      </c>
      <c r="U305" t="s">
        <v>8315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5">
        <f t="shared" si="12"/>
        <v>41153.083333333336</v>
      </c>
      <c r="K306">
        <v>1343096197</v>
      </c>
      <c r="L306" s="16">
        <f t="shared" si="13"/>
        <v>41114.094872685186</v>
      </c>
      <c r="M306" s="16" t="str">
        <f t="shared" si="14"/>
        <v>2012</v>
      </c>
      <c r="N306" t="b">
        <v>1</v>
      </c>
      <c r="O306">
        <v>74</v>
      </c>
      <c r="P306" t="b">
        <v>1</v>
      </c>
      <c r="Q306" t="s">
        <v>8269</v>
      </c>
      <c r="R306" s="10">
        <f>E306/D306*100</f>
        <v>231.64705882352939</v>
      </c>
      <c r="S306" s="7">
        <f>E306/O306</f>
        <v>106.43243243243244</v>
      </c>
      <c r="T306" s="11" t="s">
        <v>8310</v>
      </c>
      <c r="U306" t="s">
        <v>8315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5">
        <f t="shared" si="12"/>
        <v>40978.630196759259</v>
      </c>
      <c r="K307">
        <v>1328800049</v>
      </c>
      <c r="L307" s="16">
        <f t="shared" si="13"/>
        <v>40948.630196759259</v>
      </c>
      <c r="M307" s="16" t="str">
        <f t="shared" si="14"/>
        <v>2012</v>
      </c>
      <c r="N307" t="b">
        <v>1</v>
      </c>
      <c r="O307">
        <v>189</v>
      </c>
      <c r="P307" t="b">
        <v>1</v>
      </c>
      <c r="Q307" t="s">
        <v>8269</v>
      </c>
      <c r="R307" s="10">
        <f>E307/D307*100</f>
        <v>130.33333333333331</v>
      </c>
      <c r="S307" s="7">
        <f>E307/O307</f>
        <v>51.719576719576722</v>
      </c>
      <c r="T307" s="11" t="s">
        <v>8310</v>
      </c>
      <c r="U307" t="s">
        <v>8315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5">
        <f t="shared" si="12"/>
        <v>41353.795520833337</v>
      </c>
      <c r="K308">
        <v>1362081933</v>
      </c>
      <c r="L308" s="16">
        <f t="shared" si="13"/>
        <v>41333.837187500001</v>
      </c>
      <c r="M308" s="16" t="str">
        <f t="shared" si="14"/>
        <v>2013</v>
      </c>
      <c r="N308" t="b">
        <v>1</v>
      </c>
      <c r="O308">
        <v>80</v>
      </c>
      <c r="P308" t="b">
        <v>1</v>
      </c>
      <c r="Q308" t="s">
        <v>8269</v>
      </c>
      <c r="R308" s="10">
        <f>E308/D308*100</f>
        <v>292.89999999999998</v>
      </c>
      <c r="S308" s="7">
        <f>E308/O308</f>
        <v>36.612499999999997</v>
      </c>
      <c r="T308" s="11" t="s">
        <v>8310</v>
      </c>
      <c r="U308" t="s">
        <v>8315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5">
        <f t="shared" si="12"/>
        <v>41312.944456018515</v>
      </c>
      <c r="K309">
        <v>1357684801</v>
      </c>
      <c r="L309" s="16">
        <f t="shared" si="13"/>
        <v>41282.944456018515</v>
      </c>
      <c r="M309" s="16" t="str">
        <f t="shared" si="14"/>
        <v>2013</v>
      </c>
      <c r="N309" t="b">
        <v>1</v>
      </c>
      <c r="O309">
        <v>576</v>
      </c>
      <c r="P309" t="b">
        <v>1</v>
      </c>
      <c r="Q309" t="s">
        <v>8269</v>
      </c>
      <c r="R309" s="10">
        <f>E309/D309*100</f>
        <v>111.31818181818183</v>
      </c>
      <c r="S309" s="7">
        <f>E309/O309</f>
        <v>42.517361111111114</v>
      </c>
      <c r="T309" s="11" t="s">
        <v>8310</v>
      </c>
      <c r="U309" t="s">
        <v>8315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5">
        <f t="shared" si="12"/>
        <v>40612.694560185184</v>
      </c>
      <c r="K310">
        <v>1295887210</v>
      </c>
      <c r="L310" s="16">
        <f t="shared" si="13"/>
        <v>40567.694560185184</v>
      </c>
      <c r="M310" s="16" t="str">
        <f t="shared" si="14"/>
        <v>2011</v>
      </c>
      <c r="N310" t="b">
        <v>1</v>
      </c>
      <c r="O310">
        <v>202</v>
      </c>
      <c r="P310" t="b">
        <v>1</v>
      </c>
      <c r="Q310" t="s">
        <v>8269</v>
      </c>
      <c r="R310" s="10">
        <f>E310/D310*100</f>
        <v>105.56666666666668</v>
      </c>
      <c r="S310" s="7">
        <f>E310/O310</f>
        <v>62.712871287128714</v>
      </c>
      <c r="T310" s="11" t="s">
        <v>8310</v>
      </c>
      <c r="U310" t="s">
        <v>8315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5">
        <f t="shared" si="12"/>
        <v>41155.751550925925</v>
      </c>
      <c r="K311">
        <v>1344880934</v>
      </c>
      <c r="L311" s="16">
        <f t="shared" si="13"/>
        <v>41134.751550925925</v>
      </c>
      <c r="M311" s="16" t="str">
        <f t="shared" si="14"/>
        <v>2012</v>
      </c>
      <c r="N311" t="b">
        <v>1</v>
      </c>
      <c r="O311">
        <v>238</v>
      </c>
      <c r="P311" t="b">
        <v>1</v>
      </c>
      <c r="Q311" t="s">
        <v>8269</v>
      </c>
      <c r="R311" s="10">
        <f>E311/D311*100</f>
        <v>118.94444444444446</v>
      </c>
      <c r="S311" s="7">
        <f>E311/O311</f>
        <v>89.957983193277315</v>
      </c>
      <c r="T311" s="11" t="s">
        <v>8310</v>
      </c>
      <c r="U311" t="s">
        <v>8315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5">
        <f t="shared" si="12"/>
        <v>40836.083333333336</v>
      </c>
      <c r="K312">
        <v>1317788623</v>
      </c>
      <c r="L312" s="16">
        <f t="shared" si="13"/>
        <v>40821.183136574073</v>
      </c>
      <c r="M312" s="16" t="str">
        <f t="shared" si="14"/>
        <v>2011</v>
      </c>
      <c r="N312" t="b">
        <v>1</v>
      </c>
      <c r="O312">
        <v>36</v>
      </c>
      <c r="P312" t="b">
        <v>1</v>
      </c>
      <c r="Q312" t="s">
        <v>8269</v>
      </c>
      <c r="R312" s="10">
        <f>E312/D312*100</f>
        <v>104.129</v>
      </c>
      <c r="S312" s="7">
        <f>E312/O312</f>
        <v>28.924722222222222</v>
      </c>
      <c r="T312" s="11" t="s">
        <v>8310</v>
      </c>
      <c r="U312" t="s">
        <v>8315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5">
        <f t="shared" si="12"/>
        <v>40909.332638888889</v>
      </c>
      <c r="K313">
        <v>1321852592</v>
      </c>
      <c r="L313" s="16">
        <f t="shared" si="13"/>
        <v>40868.219814814816</v>
      </c>
      <c r="M313" s="16" t="str">
        <f t="shared" si="14"/>
        <v>2011</v>
      </c>
      <c r="N313" t="b">
        <v>1</v>
      </c>
      <c r="O313">
        <v>150</v>
      </c>
      <c r="P313" t="b">
        <v>1</v>
      </c>
      <c r="Q313" t="s">
        <v>8269</v>
      </c>
      <c r="R313" s="10">
        <f>E313/D313*100</f>
        <v>104.10165000000001</v>
      </c>
      <c r="S313" s="7">
        <f>E313/O313</f>
        <v>138.8022</v>
      </c>
      <c r="T313" s="11" t="s">
        <v>8310</v>
      </c>
      <c r="U313" t="s">
        <v>8315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5">
        <f t="shared" si="12"/>
        <v>41378.877685185187</v>
      </c>
      <c r="K314">
        <v>1363381432</v>
      </c>
      <c r="L314" s="16">
        <f t="shared" si="13"/>
        <v>41348.877685185187</v>
      </c>
      <c r="M314" s="16" t="str">
        <f t="shared" si="14"/>
        <v>2013</v>
      </c>
      <c r="N314" t="b">
        <v>1</v>
      </c>
      <c r="O314">
        <v>146</v>
      </c>
      <c r="P314" t="b">
        <v>1</v>
      </c>
      <c r="Q314" t="s">
        <v>8269</v>
      </c>
      <c r="R314" s="10">
        <f>E314/D314*100</f>
        <v>111.87499999999999</v>
      </c>
      <c r="S314" s="7">
        <f>E314/O314</f>
        <v>61.301369863013697</v>
      </c>
      <c r="T314" s="11" t="s">
        <v>8310</v>
      </c>
      <c r="U314" t="s">
        <v>8315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5">
        <f t="shared" si="12"/>
        <v>40401.665972222225</v>
      </c>
      <c r="K315">
        <v>1277702894</v>
      </c>
      <c r="L315" s="16">
        <f t="shared" si="13"/>
        <v>40357.227939814817</v>
      </c>
      <c r="M315" s="16" t="str">
        <f t="shared" si="14"/>
        <v>2010</v>
      </c>
      <c r="N315" t="b">
        <v>1</v>
      </c>
      <c r="O315">
        <v>222</v>
      </c>
      <c r="P315" t="b">
        <v>1</v>
      </c>
      <c r="Q315" t="s">
        <v>8269</v>
      </c>
      <c r="R315" s="10">
        <f>E315/D315*100</f>
        <v>104.73529411764706</v>
      </c>
      <c r="S315" s="7">
        <f>E315/O315</f>
        <v>80.202702702702709</v>
      </c>
      <c r="T315" s="11" t="s">
        <v>8310</v>
      </c>
      <c r="U315" t="s">
        <v>8315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5">
        <f t="shared" si="12"/>
        <v>41334.833194444444</v>
      </c>
      <c r="K316">
        <v>1359575988</v>
      </c>
      <c r="L316" s="16">
        <f t="shared" si="13"/>
        <v>41304.833194444444</v>
      </c>
      <c r="M316" s="16" t="str">
        <f t="shared" si="14"/>
        <v>2013</v>
      </c>
      <c r="N316" t="b">
        <v>1</v>
      </c>
      <c r="O316">
        <v>120</v>
      </c>
      <c r="P316" t="b">
        <v>1</v>
      </c>
      <c r="Q316" t="s">
        <v>8269</v>
      </c>
      <c r="R316" s="10">
        <f>E316/D316*100</f>
        <v>385.15000000000003</v>
      </c>
      <c r="S316" s="7">
        <f>E316/O316</f>
        <v>32.095833333333331</v>
      </c>
      <c r="T316" s="11" t="s">
        <v>8310</v>
      </c>
      <c r="U316" t="s">
        <v>8315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5">
        <f t="shared" si="12"/>
        <v>41143.77238425926</v>
      </c>
      <c r="K317">
        <v>1343068334</v>
      </c>
      <c r="L317" s="16">
        <f t="shared" si="13"/>
        <v>41113.77238425926</v>
      </c>
      <c r="M317" s="16" t="str">
        <f t="shared" si="14"/>
        <v>2012</v>
      </c>
      <c r="N317" t="b">
        <v>1</v>
      </c>
      <c r="O317">
        <v>126</v>
      </c>
      <c r="P317" t="b">
        <v>1</v>
      </c>
      <c r="Q317" t="s">
        <v>8269</v>
      </c>
      <c r="R317" s="10">
        <f>E317/D317*100</f>
        <v>101.248</v>
      </c>
      <c r="S317" s="7">
        <f>E317/O317</f>
        <v>200.88888888888889</v>
      </c>
      <c r="T317" s="11" t="s">
        <v>8310</v>
      </c>
      <c r="U317" t="s">
        <v>8315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5">
        <f t="shared" si="12"/>
        <v>41984.207638888889</v>
      </c>
      <c r="K318">
        <v>1415398197</v>
      </c>
      <c r="L318" s="16">
        <f t="shared" si="13"/>
        <v>41950.923576388886</v>
      </c>
      <c r="M318" s="16" t="str">
        <f t="shared" si="14"/>
        <v>2014</v>
      </c>
      <c r="N318" t="b">
        <v>1</v>
      </c>
      <c r="O318">
        <v>158</v>
      </c>
      <c r="P318" t="b">
        <v>1</v>
      </c>
      <c r="Q318" t="s">
        <v>8269</v>
      </c>
      <c r="R318" s="10">
        <f>E318/D318*100</f>
        <v>113.77333333333333</v>
      </c>
      <c r="S318" s="7">
        <f>E318/O318</f>
        <v>108.01265822784811</v>
      </c>
      <c r="T318" s="11" t="s">
        <v>8310</v>
      </c>
      <c r="U318" t="s">
        <v>8315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5">
        <f t="shared" si="12"/>
        <v>41619.676886574074</v>
      </c>
      <c r="K319">
        <v>1384186483</v>
      </c>
      <c r="L319" s="16">
        <f t="shared" si="13"/>
        <v>41589.676886574074</v>
      </c>
      <c r="M319" s="16" t="str">
        <f t="shared" si="14"/>
        <v>2013</v>
      </c>
      <c r="N319" t="b">
        <v>1</v>
      </c>
      <c r="O319">
        <v>316</v>
      </c>
      <c r="P319" t="b">
        <v>1</v>
      </c>
      <c r="Q319" t="s">
        <v>8269</v>
      </c>
      <c r="R319" s="10">
        <f>E319/D319*100</f>
        <v>100.80333333333333</v>
      </c>
      <c r="S319" s="7">
        <f>E319/O319</f>
        <v>95.699367088607602</v>
      </c>
      <c r="T319" s="11" t="s">
        <v>8310</v>
      </c>
      <c r="U319" t="s">
        <v>8315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5">
        <f t="shared" si="12"/>
        <v>41359.997118055559</v>
      </c>
      <c r="K320">
        <v>1361753751</v>
      </c>
      <c r="L320" s="16">
        <f t="shared" si="13"/>
        <v>41330.038784722223</v>
      </c>
      <c r="M320" s="16" t="str">
        <f t="shared" si="14"/>
        <v>2013</v>
      </c>
      <c r="N320" t="b">
        <v>1</v>
      </c>
      <c r="O320">
        <v>284</v>
      </c>
      <c r="P320" t="b">
        <v>1</v>
      </c>
      <c r="Q320" t="s">
        <v>8269</v>
      </c>
      <c r="R320" s="10">
        <f>E320/D320*100</f>
        <v>283.32</v>
      </c>
      <c r="S320" s="7">
        <f>E320/O320</f>
        <v>49.880281690140848</v>
      </c>
      <c r="T320" s="11" t="s">
        <v>8310</v>
      </c>
      <c r="U320" t="s">
        <v>8315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5">
        <f t="shared" si="12"/>
        <v>40211.332638888889</v>
      </c>
      <c r="K321">
        <v>1257538029</v>
      </c>
      <c r="L321" s="16">
        <f t="shared" si="13"/>
        <v>40123.83829861111</v>
      </c>
      <c r="M321" s="16" t="str">
        <f t="shared" si="14"/>
        <v>2009</v>
      </c>
      <c r="N321" t="b">
        <v>1</v>
      </c>
      <c r="O321">
        <v>51</v>
      </c>
      <c r="P321" t="b">
        <v>1</v>
      </c>
      <c r="Q321" t="s">
        <v>8269</v>
      </c>
      <c r="R321" s="10">
        <f>E321/D321*100</f>
        <v>112.68</v>
      </c>
      <c r="S321" s="7">
        <f>E321/O321</f>
        <v>110.47058823529412</v>
      </c>
      <c r="T321" s="11" t="s">
        <v>8310</v>
      </c>
      <c r="U321" t="s">
        <v>8315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5">
        <f t="shared" si="12"/>
        <v>42360.958333333328</v>
      </c>
      <c r="K322">
        <v>1448284433</v>
      </c>
      <c r="L322" s="16">
        <f t="shared" si="13"/>
        <v>42331.551307870366</v>
      </c>
      <c r="M322" s="16" t="str">
        <f t="shared" si="14"/>
        <v>2015</v>
      </c>
      <c r="N322" t="b">
        <v>1</v>
      </c>
      <c r="O322">
        <v>158</v>
      </c>
      <c r="P322" t="b">
        <v>1</v>
      </c>
      <c r="Q322" t="s">
        <v>8269</v>
      </c>
      <c r="R322" s="10">
        <f>E322/D322*100</f>
        <v>106.58000000000001</v>
      </c>
      <c r="S322" s="7">
        <f>E322/O322</f>
        <v>134.91139240506328</v>
      </c>
      <c r="T322" s="11" t="s">
        <v>8310</v>
      </c>
      <c r="U322" t="s">
        <v>8315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5">
        <f t="shared" ref="J323:J386" si="15">(((I323/60)/60)/24)+DATE(1970,1,1)</f>
        <v>42682.488263888896</v>
      </c>
      <c r="K323">
        <v>1475577786</v>
      </c>
      <c r="L323" s="16">
        <f t="shared" ref="L323:L386" si="16">(((K323/60)/60)/24)+DATE(1970,1,1)</f>
        <v>42647.446597222224</v>
      </c>
      <c r="M323" s="16" t="str">
        <f t="shared" ref="M323:M386" si="17">TEXT(L323,"yyyy")</f>
        <v>2016</v>
      </c>
      <c r="N323" t="b">
        <v>1</v>
      </c>
      <c r="O323">
        <v>337</v>
      </c>
      <c r="P323" t="b">
        <v>1</v>
      </c>
      <c r="Q323" t="s">
        <v>8269</v>
      </c>
      <c r="R323" s="10">
        <f>E323/D323*100</f>
        <v>102.66285714285715</v>
      </c>
      <c r="S323" s="7">
        <f>E323/O323</f>
        <v>106.62314540059347</v>
      </c>
      <c r="T323" s="11" t="s">
        <v>8310</v>
      </c>
      <c r="U323" t="s">
        <v>8315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5">
        <f t="shared" si="15"/>
        <v>42503.57</v>
      </c>
      <c r="K324">
        <v>1460554848</v>
      </c>
      <c r="L324" s="16">
        <f t="shared" si="16"/>
        <v>42473.57</v>
      </c>
      <c r="M324" s="16" t="str">
        <f t="shared" si="17"/>
        <v>2016</v>
      </c>
      <c r="N324" t="b">
        <v>1</v>
      </c>
      <c r="O324">
        <v>186</v>
      </c>
      <c r="P324" t="b">
        <v>1</v>
      </c>
      <c r="Q324" t="s">
        <v>8269</v>
      </c>
      <c r="R324" s="10">
        <f>E324/D324*100</f>
        <v>107.91200000000001</v>
      </c>
      <c r="S324" s="7">
        <f>E324/O324</f>
        <v>145.04301075268816</v>
      </c>
      <c r="T324" s="11" t="s">
        <v>8310</v>
      </c>
      <c r="U324" t="s">
        <v>8315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5">
        <f t="shared" si="15"/>
        <v>42725.332638888889</v>
      </c>
      <c r="K325">
        <v>1479886966</v>
      </c>
      <c r="L325" s="16">
        <f t="shared" si="16"/>
        <v>42697.32136574074</v>
      </c>
      <c r="M325" s="16" t="str">
        <f t="shared" si="17"/>
        <v>2016</v>
      </c>
      <c r="N325" t="b">
        <v>1</v>
      </c>
      <c r="O325">
        <v>58</v>
      </c>
      <c r="P325" t="b">
        <v>1</v>
      </c>
      <c r="Q325" t="s">
        <v>8269</v>
      </c>
      <c r="R325" s="10">
        <f>E325/D325*100</f>
        <v>123.07407407407408</v>
      </c>
      <c r="S325" s="7">
        <f>E325/O325</f>
        <v>114.58620689655173</v>
      </c>
      <c r="T325" s="11" t="s">
        <v>8310</v>
      </c>
      <c r="U325" t="s">
        <v>8315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5">
        <f t="shared" si="15"/>
        <v>42217.626250000001</v>
      </c>
      <c r="K326">
        <v>1435590108</v>
      </c>
      <c r="L326" s="16">
        <f t="shared" si="16"/>
        <v>42184.626250000001</v>
      </c>
      <c r="M326" s="16" t="str">
        <f t="shared" si="17"/>
        <v>2015</v>
      </c>
      <c r="N326" t="b">
        <v>1</v>
      </c>
      <c r="O326">
        <v>82</v>
      </c>
      <c r="P326" t="b">
        <v>1</v>
      </c>
      <c r="Q326" t="s">
        <v>8269</v>
      </c>
      <c r="R326" s="10">
        <f>E326/D326*100</f>
        <v>101.6</v>
      </c>
      <c r="S326" s="7">
        <f>E326/O326</f>
        <v>105.3170731707317</v>
      </c>
      <c r="T326" s="11" t="s">
        <v>8310</v>
      </c>
      <c r="U326" t="s">
        <v>8315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5">
        <f t="shared" si="15"/>
        <v>42724.187881944439</v>
      </c>
      <c r="K327">
        <v>1479184233</v>
      </c>
      <c r="L327" s="16">
        <f t="shared" si="16"/>
        <v>42689.187881944439</v>
      </c>
      <c r="M327" s="16" t="str">
        <f t="shared" si="17"/>
        <v>2016</v>
      </c>
      <c r="N327" t="b">
        <v>1</v>
      </c>
      <c r="O327">
        <v>736</v>
      </c>
      <c r="P327" t="b">
        <v>1</v>
      </c>
      <c r="Q327" t="s">
        <v>8269</v>
      </c>
      <c r="R327" s="10">
        <f>E327/D327*100</f>
        <v>104.396</v>
      </c>
      <c r="S327" s="7">
        <f>E327/O327</f>
        <v>70.921195652173907</v>
      </c>
      <c r="T327" s="11" t="s">
        <v>8310</v>
      </c>
      <c r="U327" t="s">
        <v>8315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5">
        <f t="shared" si="15"/>
        <v>42808.956250000003</v>
      </c>
      <c r="K328">
        <v>1486625606</v>
      </c>
      <c r="L328" s="16">
        <f t="shared" si="16"/>
        <v>42775.314884259264</v>
      </c>
      <c r="M328" s="16" t="str">
        <f t="shared" si="17"/>
        <v>2017</v>
      </c>
      <c r="N328" t="b">
        <v>1</v>
      </c>
      <c r="O328">
        <v>1151</v>
      </c>
      <c r="P328" t="b">
        <v>1</v>
      </c>
      <c r="Q328" t="s">
        <v>8269</v>
      </c>
      <c r="R328" s="10">
        <f>E328/D328*100</f>
        <v>112.92973333333333</v>
      </c>
      <c r="S328" s="7">
        <f>E328/O328</f>
        <v>147.17167680278018</v>
      </c>
      <c r="T328" s="11" t="s">
        <v>8310</v>
      </c>
      <c r="U328" t="s">
        <v>8315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5">
        <f t="shared" si="15"/>
        <v>42085.333333333328</v>
      </c>
      <c r="K329">
        <v>1424669929</v>
      </c>
      <c r="L329" s="16">
        <f t="shared" si="16"/>
        <v>42058.235289351855</v>
      </c>
      <c r="M329" s="16" t="str">
        <f t="shared" si="17"/>
        <v>2015</v>
      </c>
      <c r="N329" t="b">
        <v>1</v>
      </c>
      <c r="O329">
        <v>34</v>
      </c>
      <c r="P329" t="b">
        <v>1</v>
      </c>
      <c r="Q329" t="s">
        <v>8269</v>
      </c>
      <c r="R329" s="10">
        <f>E329/D329*100</f>
        <v>136.4</v>
      </c>
      <c r="S329" s="7">
        <f>E329/O329</f>
        <v>160.47058823529412</v>
      </c>
      <c r="T329" s="11" t="s">
        <v>8310</v>
      </c>
      <c r="U329" t="s">
        <v>8315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5">
        <f t="shared" si="15"/>
        <v>42309.166666666672</v>
      </c>
      <c r="K330">
        <v>1443739388</v>
      </c>
      <c r="L330" s="16">
        <f t="shared" si="16"/>
        <v>42278.946620370371</v>
      </c>
      <c r="M330" s="16" t="str">
        <f t="shared" si="17"/>
        <v>2015</v>
      </c>
      <c r="N330" t="b">
        <v>1</v>
      </c>
      <c r="O330">
        <v>498</v>
      </c>
      <c r="P330" t="b">
        <v>1</v>
      </c>
      <c r="Q330" t="s">
        <v>8269</v>
      </c>
      <c r="R330" s="10">
        <f>E330/D330*100</f>
        <v>103.61439999999999</v>
      </c>
      <c r="S330" s="7">
        <f>E330/O330</f>
        <v>156.04578313253012</v>
      </c>
      <c r="T330" s="11" t="s">
        <v>8310</v>
      </c>
      <c r="U330" t="s">
        <v>8315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5">
        <f t="shared" si="15"/>
        <v>42315.166666666672</v>
      </c>
      <c r="K331">
        <v>1444821127</v>
      </c>
      <c r="L331" s="16">
        <f t="shared" si="16"/>
        <v>42291.46674768519</v>
      </c>
      <c r="M331" s="16" t="str">
        <f t="shared" si="17"/>
        <v>2015</v>
      </c>
      <c r="N331" t="b">
        <v>1</v>
      </c>
      <c r="O331">
        <v>167</v>
      </c>
      <c r="P331" t="b">
        <v>1</v>
      </c>
      <c r="Q331" t="s">
        <v>8269</v>
      </c>
      <c r="R331" s="10">
        <f>E331/D331*100</f>
        <v>105.5</v>
      </c>
      <c r="S331" s="7">
        <f>E331/O331</f>
        <v>63.17365269461078</v>
      </c>
      <c r="T331" s="11" t="s">
        <v>8310</v>
      </c>
      <c r="U331" t="s">
        <v>8315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5">
        <f t="shared" si="15"/>
        <v>41411.165972222225</v>
      </c>
      <c r="K332">
        <v>1366028563</v>
      </c>
      <c r="L332" s="16">
        <f t="shared" si="16"/>
        <v>41379.515775462962</v>
      </c>
      <c r="M332" s="16" t="str">
        <f t="shared" si="17"/>
        <v>2013</v>
      </c>
      <c r="N332" t="b">
        <v>1</v>
      </c>
      <c r="O332">
        <v>340</v>
      </c>
      <c r="P332" t="b">
        <v>1</v>
      </c>
      <c r="Q332" t="s">
        <v>8269</v>
      </c>
      <c r="R332" s="10">
        <f>E332/D332*100</f>
        <v>101.82857142857142</v>
      </c>
      <c r="S332" s="7">
        <f>E332/O332</f>
        <v>104.82352941176471</v>
      </c>
      <c r="T332" s="11" t="s">
        <v>8310</v>
      </c>
      <c r="U332" t="s">
        <v>8315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5">
        <f t="shared" si="15"/>
        <v>42538.581412037034</v>
      </c>
      <c r="K333">
        <v>1463493434</v>
      </c>
      <c r="L333" s="16">
        <f t="shared" si="16"/>
        <v>42507.581412037034</v>
      </c>
      <c r="M333" s="16" t="str">
        <f t="shared" si="17"/>
        <v>2016</v>
      </c>
      <c r="N333" t="b">
        <v>1</v>
      </c>
      <c r="O333">
        <v>438</v>
      </c>
      <c r="P333" t="b">
        <v>1</v>
      </c>
      <c r="Q333" t="s">
        <v>8269</v>
      </c>
      <c r="R333" s="10">
        <f>E333/D333*100</f>
        <v>106.60499999999999</v>
      </c>
      <c r="S333" s="7">
        <f>E333/O333</f>
        <v>97.356164383561648</v>
      </c>
      <c r="T333" s="11" t="s">
        <v>8310</v>
      </c>
      <c r="U333" t="s">
        <v>8315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5">
        <f t="shared" si="15"/>
        <v>42305.333333333328</v>
      </c>
      <c r="K334">
        <v>1442420377</v>
      </c>
      <c r="L334" s="16">
        <f t="shared" si="16"/>
        <v>42263.680289351847</v>
      </c>
      <c r="M334" s="16" t="str">
        <f t="shared" si="17"/>
        <v>2015</v>
      </c>
      <c r="N334" t="b">
        <v>1</v>
      </c>
      <c r="O334">
        <v>555</v>
      </c>
      <c r="P334" t="b">
        <v>1</v>
      </c>
      <c r="Q334" t="s">
        <v>8269</v>
      </c>
      <c r="R334" s="10">
        <f>E334/D334*100</f>
        <v>113.015</v>
      </c>
      <c r="S334" s="7">
        <f>E334/O334</f>
        <v>203.63063063063063</v>
      </c>
      <c r="T334" s="11" t="s">
        <v>8310</v>
      </c>
      <c r="U334" t="s">
        <v>8315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5">
        <f t="shared" si="15"/>
        <v>42467.59480324074</v>
      </c>
      <c r="K335">
        <v>1457450191</v>
      </c>
      <c r="L335" s="16">
        <f t="shared" si="16"/>
        <v>42437.636469907404</v>
      </c>
      <c r="M335" s="16" t="str">
        <f t="shared" si="17"/>
        <v>2016</v>
      </c>
      <c r="N335" t="b">
        <v>1</v>
      </c>
      <c r="O335">
        <v>266</v>
      </c>
      <c r="P335" t="b">
        <v>1</v>
      </c>
      <c r="Q335" t="s">
        <v>8269</v>
      </c>
      <c r="R335" s="10">
        <f>E335/D335*100</f>
        <v>125.22750000000001</v>
      </c>
      <c r="S335" s="7">
        <f>E335/O335</f>
        <v>188.31203007518798</v>
      </c>
      <c r="T335" s="11" t="s">
        <v>8310</v>
      </c>
      <c r="U335" t="s">
        <v>8315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5">
        <f t="shared" si="15"/>
        <v>42139.791666666672</v>
      </c>
      <c r="K336">
        <v>1428423757</v>
      </c>
      <c r="L336" s="16">
        <f t="shared" si="16"/>
        <v>42101.682372685187</v>
      </c>
      <c r="M336" s="16" t="str">
        <f t="shared" si="17"/>
        <v>2015</v>
      </c>
      <c r="N336" t="b">
        <v>1</v>
      </c>
      <c r="O336">
        <v>69</v>
      </c>
      <c r="P336" t="b">
        <v>1</v>
      </c>
      <c r="Q336" t="s">
        <v>8269</v>
      </c>
      <c r="R336" s="10">
        <f>E336/D336*100</f>
        <v>101.19</v>
      </c>
      <c r="S336" s="7">
        <f>E336/O336</f>
        <v>146.65217391304347</v>
      </c>
      <c r="T336" s="11" t="s">
        <v>8310</v>
      </c>
      <c r="U336" t="s">
        <v>8315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5">
        <f t="shared" si="15"/>
        <v>42132.916666666672</v>
      </c>
      <c r="K337">
        <v>1428428515</v>
      </c>
      <c r="L337" s="16">
        <f t="shared" si="16"/>
        <v>42101.737442129626</v>
      </c>
      <c r="M337" s="16" t="str">
        <f t="shared" si="17"/>
        <v>2015</v>
      </c>
      <c r="N337" t="b">
        <v>1</v>
      </c>
      <c r="O337">
        <v>80</v>
      </c>
      <c r="P337" t="b">
        <v>1</v>
      </c>
      <c r="Q337" t="s">
        <v>8269</v>
      </c>
      <c r="R337" s="10">
        <f>E337/D337*100</f>
        <v>102.76470588235294</v>
      </c>
      <c r="S337" s="7">
        <f>E337/O337</f>
        <v>109.1875</v>
      </c>
      <c r="T337" s="11" t="s">
        <v>8310</v>
      </c>
      <c r="U337" t="s">
        <v>8315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5">
        <f t="shared" si="15"/>
        <v>42321.637939814813</v>
      </c>
      <c r="K338">
        <v>1444832318</v>
      </c>
      <c r="L338" s="16">
        <f t="shared" si="16"/>
        <v>42291.596273148149</v>
      </c>
      <c r="M338" s="16" t="str">
        <f t="shared" si="17"/>
        <v>2015</v>
      </c>
      <c r="N338" t="b">
        <v>1</v>
      </c>
      <c r="O338">
        <v>493</v>
      </c>
      <c r="P338" t="b">
        <v>1</v>
      </c>
      <c r="Q338" t="s">
        <v>8269</v>
      </c>
      <c r="R338" s="10">
        <f>E338/D338*100</f>
        <v>116.83911999999998</v>
      </c>
      <c r="S338" s="7">
        <f>E338/O338</f>
        <v>59.249046653144013</v>
      </c>
      <c r="T338" s="11" t="s">
        <v>8310</v>
      </c>
      <c r="U338" t="s">
        <v>8315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5">
        <f t="shared" si="15"/>
        <v>42077.086898148147</v>
      </c>
      <c r="K339">
        <v>1423710308</v>
      </c>
      <c r="L339" s="16">
        <f t="shared" si="16"/>
        <v>42047.128564814819</v>
      </c>
      <c r="M339" s="16" t="str">
        <f t="shared" si="17"/>
        <v>2015</v>
      </c>
      <c r="N339" t="b">
        <v>1</v>
      </c>
      <c r="O339">
        <v>31</v>
      </c>
      <c r="P339" t="b">
        <v>1</v>
      </c>
      <c r="Q339" t="s">
        <v>8269</v>
      </c>
      <c r="R339" s="10">
        <f>E339/D339*100</f>
        <v>101.16833333333335</v>
      </c>
      <c r="S339" s="7">
        <f>E339/O339</f>
        <v>97.904838709677421</v>
      </c>
      <c r="T339" s="11" t="s">
        <v>8310</v>
      </c>
      <c r="U339" t="s">
        <v>8315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5">
        <f t="shared" si="15"/>
        <v>42616.041666666672</v>
      </c>
      <c r="K340">
        <v>1468001290</v>
      </c>
      <c r="L340" s="16">
        <f t="shared" si="16"/>
        <v>42559.755671296298</v>
      </c>
      <c r="M340" s="16" t="str">
        <f t="shared" si="17"/>
        <v>2016</v>
      </c>
      <c r="N340" t="b">
        <v>1</v>
      </c>
      <c r="O340">
        <v>236</v>
      </c>
      <c r="P340" t="b">
        <v>1</v>
      </c>
      <c r="Q340" t="s">
        <v>8269</v>
      </c>
      <c r="R340" s="10">
        <f>E340/D340*100</f>
        <v>110.13360000000002</v>
      </c>
      <c r="S340" s="7">
        <f>E340/O340</f>
        <v>70.000169491525426</v>
      </c>
      <c r="T340" s="11" t="s">
        <v>8310</v>
      </c>
      <c r="U340" t="s">
        <v>8315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5">
        <f t="shared" si="15"/>
        <v>42123.760046296295</v>
      </c>
      <c r="K341">
        <v>1427739268</v>
      </c>
      <c r="L341" s="16">
        <f t="shared" si="16"/>
        <v>42093.760046296295</v>
      </c>
      <c r="M341" s="16" t="str">
        <f t="shared" si="17"/>
        <v>2015</v>
      </c>
      <c r="N341" t="b">
        <v>1</v>
      </c>
      <c r="O341">
        <v>89</v>
      </c>
      <c r="P341" t="b">
        <v>1</v>
      </c>
      <c r="Q341" t="s">
        <v>8269</v>
      </c>
      <c r="R341" s="10">
        <f>E341/D341*100</f>
        <v>108.08333333333333</v>
      </c>
      <c r="S341" s="7">
        <f>E341/O341</f>
        <v>72.865168539325836</v>
      </c>
      <c r="T341" s="11" t="s">
        <v>8310</v>
      </c>
      <c r="U341" t="s">
        <v>8315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5">
        <f t="shared" si="15"/>
        <v>42802.875</v>
      </c>
      <c r="K342">
        <v>1486397007</v>
      </c>
      <c r="L342" s="16">
        <f t="shared" si="16"/>
        <v>42772.669062500005</v>
      </c>
      <c r="M342" s="16" t="str">
        <f t="shared" si="17"/>
        <v>2017</v>
      </c>
      <c r="N342" t="b">
        <v>1</v>
      </c>
      <c r="O342">
        <v>299</v>
      </c>
      <c r="P342" t="b">
        <v>1</v>
      </c>
      <c r="Q342" t="s">
        <v>8269</v>
      </c>
      <c r="R342" s="10">
        <f>E342/D342*100</f>
        <v>125.02285714285715</v>
      </c>
      <c r="S342" s="7">
        <f>E342/O342</f>
        <v>146.34782608695653</v>
      </c>
      <c r="T342" s="11" t="s">
        <v>8310</v>
      </c>
      <c r="U342" t="s">
        <v>8315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5">
        <f t="shared" si="15"/>
        <v>41913.165972222225</v>
      </c>
      <c r="K343">
        <v>1410555998</v>
      </c>
      <c r="L343" s="16">
        <f t="shared" si="16"/>
        <v>41894.879606481481</v>
      </c>
      <c r="M343" s="16" t="str">
        <f t="shared" si="17"/>
        <v>2014</v>
      </c>
      <c r="N343" t="b">
        <v>1</v>
      </c>
      <c r="O343">
        <v>55</v>
      </c>
      <c r="P343" t="b">
        <v>1</v>
      </c>
      <c r="Q343" t="s">
        <v>8269</v>
      </c>
      <c r="R343" s="10">
        <f>E343/D343*100</f>
        <v>106.71428571428572</v>
      </c>
      <c r="S343" s="7">
        <f>E343/O343</f>
        <v>67.909090909090907</v>
      </c>
      <c r="T343" s="11" t="s">
        <v>8310</v>
      </c>
      <c r="U343" t="s">
        <v>8315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5">
        <f t="shared" si="15"/>
        <v>42489.780844907407</v>
      </c>
      <c r="K344">
        <v>1459363465</v>
      </c>
      <c r="L344" s="16">
        <f t="shared" si="16"/>
        <v>42459.780844907407</v>
      </c>
      <c r="M344" s="16" t="str">
        <f t="shared" si="17"/>
        <v>2016</v>
      </c>
      <c r="N344" t="b">
        <v>1</v>
      </c>
      <c r="O344">
        <v>325</v>
      </c>
      <c r="P344" t="b">
        <v>1</v>
      </c>
      <c r="Q344" t="s">
        <v>8269</v>
      </c>
      <c r="R344" s="10">
        <f>E344/D344*100</f>
        <v>100.36639999999998</v>
      </c>
      <c r="S344" s="7">
        <f>E344/O344</f>
        <v>169.85083076923075</v>
      </c>
      <c r="T344" s="11" t="s">
        <v>8310</v>
      </c>
      <c r="U344" t="s">
        <v>8315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5">
        <f t="shared" si="15"/>
        <v>41957.125</v>
      </c>
      <c r="K345">
        <v>1413308545</v>
      </c>
      <c r="L345" s="16">
        <f t="shared" si="16"/>
        <v>41926.73778935185</v>
      </c>
      <c r="M345" s="16" t="str">
        <f t="shared" si="17"/>
        <v>2014</v>
      </c>
      <c r="N345" t="b">
        <v>1</v>
      </c>
      <c r="O345">
        <v>524</v>
      </c>
      <c r="P345" t="b">
        <v>1</v>
      </c>
      <c r="Q345" t="s">
        <v>8269</v>
      </c>
      <c r="R345" s="10">
        <f>E345/D345*100</f>
        <v>102.02863333333335</v>
      </c>
      <c r="S345" s="7">
        <f>E345/O345</f>
        <v>58.413339694656486</v>
      </c>
      <c r="T345" s="11" t="s">
        <v>8310</v>
      </c>
      <c r="U345" t="s">
        <v>8315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5">
        <f t="shared" si="15"/>
        <v>42156.097222222219</v>
      </c>
      <c r="K346">
        <v>1429312694</v>
      </c>
      <c r="L346" s="16">
        <f t="shared" si="16"/>
        <v>42111.970995370371</v>
      </c>
      <c r="M346" s="16" t="str">
        <f t="shared" si="17"/>
        <v>2015</v>
      </c>
      <c r="N346" t="b">
        <v>1</v>
      </c>
      <c r="O346">
        <v>285</v>
      </c>
      <c r="P346" t="b">
        <v>1</v>
      </c>
      <c r="Q346" t="s">
        <v>8269</v>
      </c>
      <c r="R346" s="10">
        <f>E346/D346*100</f>
        <v>102.08358208955224</v>
      </c>
      <c r="S346" s="7">
        <f>E346/O346</f>
        <v>119.99298245614035</v>
      </c>
      <c r="T346" s="11" t="s">
        <v>8310</v>
      </c>
      <c r="U346" t="s">
        <v>8315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5">
        <f t="shared" si="15"/>
        <v>42144.944328703699</v>
      </c>
      <c r="K347">
        <v>1429569590</v>
      </c>
      <c r="L347" s="16">
        <f t="shared" si="16"/>
        <v>42114.944328703699</v>
      </c>
      <c r="M347" s="16" t="str">
        <f t="shared" si="17"/>
        <v>2015</v>
      </c>
      <c r="N347" t="b">
        <v>1</v>
      </c>
      <c r="O347">
        <v>179</v>
      </c>
      <c r="P347" t="b">
        <v>1</v>
      </c>
      <c r="Q347" t="s">
        <v>8269</v>
      </c>
      <c r="R347" s="10">
        <f>E347/D347*100</f>
        <v>123.27586206896552</v>
      </c>
      <c r="S347" s="7">
        <f>E347/O347</f>
        <v>99.860335195530723</v>
      </c>
      <c r="T347" s="11" t="s">
        <v>8310</v>
      </c>
      <c r="U347" t="s">
        <v>8315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5">
        <f t="shared" si="15"/>
        <v>42291.500243055561</v>
      </c>
      <c r="K348">
        <v>1442232021</v>
      </c>
      <c r="L348" s="16">
        <f t="shared" si="16"/>
        <v>42261.500243055561</v>
      </c>
      <c r="M348" s="16" t="str">
        <f t="shared" si="17"/>
        <v>2015</v>
      </c>
      <c r="N348" t="b">
        <v>1</v>
      </c>
      <c r="O348">
        <v>188</v>
      </c>
      <c r="P348" t="b">
        <v>1</v>
      </c>
      <c r="Q348" t="s">
        <v>8269</v>
      </c>
      <c r="R348" s="10">
        <f>E348/D348*100</f>
        <v>170.28880000000001</v>
      </c>
      <c r="S348" s="7">
        <f>E348/O348</f>
        <v>90.579148936170213</v>
      </c>
      <c r="T348" s="11" t="s">
        <v>8310</v>
      </c>
      <c r="U348" t="s">
        <v>8315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5">
        <f t="shared" si="15"/>
        <v>42322.537141203706</v>
      </c>
      <c r="K349">
        <v>1444910009</v>
      </c>
      <c r="L349" s="16">
        <f t="shared" si="16"/>
        <v>42292.495474537034</v>
      </c>
      <c r="M349" s="16" t="str">
        <f t="shared" si="17"/>
        <v>2015</v>
      </c>
      <c r="N349" t="b">
        <v>1</v>
      </c>
      <c r="O349">
        <v>379</v>
      </c>
      <c r="P349" t="b">
        <v>1</v>
      </c>
      <c r="Q349" t="s">
        <v>8269</v>
      </c>
      <c r="R349" s="10">
        <f>E349/D349*100</f>
        <v>111.59049999999999</v>
      </c>
      <c r="S349" s="7">
        <f>E349/O349</f>
        <v>117.77361477572559</v>
      </c>
      <c r="T349" s="11" t="s">
        <v>8310</v>
      </c>
      <c r="U349" t="s">
        <v>8315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5">
        <f t="shared" si="15"/>
        <v>42237.58699074074</v>
      </c>
      <c r="K350">
        <v>1437573916</v>
      </c>
      <c r="L350" s="16">
        <f t="shared" si="16"/>
        <v>42207.58699074074</v>
      </c>
      <c r="M350" s="16" t="str">
        <f t="shared" si="17"/>
        <v>2015</v>
      </c>
      <c r="N350" t="b">
        <v>1</v>
      </c>
      <c r="O350">
        <v>119</v>
      </c>
      <c r="P350" t="b">
        <v>1</v>
      </c>
      <c r="Q350" t="s">
        <v>8269</v>
      </c>
      <c r="R350" s="10">
        <f>E350/D350*100</f>
        <v>103</v>
      </c>
      <c r="S350" s="7">
        <f>E350/O350</f>
        <v>86.554621848739501</v>
      </c>
      <c r="T350" s="11" t="s">
        <v>8310</v>
      </c>
      <c r="U350" t="s">
        <v>8315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5">
        <f t="shared" si="15"/>
        <v>42790.498935185184</v>
      </c>
      <c r="K351">
        <v>1485345508</v>
      </c>
      <c r="L351" s="16">
        <f t="shared" si="16"/>
        <v>42760.498935185184</v>
      </c>
      <c r="M351" s="16" t="str">
        <f t="shared" si="17"/>
        <v>2017</v>
      </c>
      <c r="N351" t="b">
        <v>1</v>
      </c>
      <c r="O351">
        <v>167</v>
      </c>
      <c r="P351" t="b">
        <v>1</v>
      </c>
      <c r="Q351" t="s">
        <v>8269</v>
      </c>
      <c r="R351" s="10">
        <f>E351/D351*100</f>
        <v>106.63570159857905</v>
      </c>
      <c r="S351" s="7">
        <f>E351/O351</f>
        <v>71.899281437125751</v>
      </c>
      <c r="T351" s="11" t="s">
        <v>8310</v>
      </c>
      <c r="U351" t="s">
        <v>8315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5">
        <f t="shared" si="15"/>
        <v>42624.165972222225</v>
      </c>
      <c r="K352">
        <v>1470274509</v>
      </c>
      <c r="L352" s="16">
        <f t="shared" si="16"/>
        <v>42586.066076388888</v>
      </c>
      <c r="M352" s="16" t="str">
        <f t="shared" si="17"/>
        <v>2016</v>
      </c>
      <c r="N352" t="b">
        <v>1</v>
      </c>
      <c r="O352">
        <v>221</v>
      </c>
      <c r="P352" t="b">
        <v>1</v>
      </c>
      <c r="Q352" t="s">
        <v>8269</v>
      </c>
      <c r="R352" s="10">
        <f>E352/D352*100</f>
        <v>114.75999999999999</v>
      </c>
      <c r="S352" s="7">
        <f>E352/O352</f>
        <v>129.81900452488688</v>
      </c>
      <c r="T352" s="11" t="s">
        <v>8310</v>
      </c>
      <c r="U352" t="s">
        <v>8315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5">
        <f t="shared" si="15"/>
        <v>42467.923078703709</v>
      </c>
      <c r="K353">
        <v>1456614554</v>
      </c>
      <c r="L353" s="16">
        <f t="shared" si="16"/>
        <v>42427.964745370366</v>
      </c>
      <c r="M353" s="16" t="str">
        <f t="shared" si="17"/>
        <v>2016</v>
      </c>
      <c r="N353" t="b">
        <v>1</v>
      </c>
      <c r="O353">
        <v>964</v>
      </c>
      <c r="P353" t="b">
        <v>1</v>
      </c>
      <c r="Q353" t="s">
        <v>8269</v>
      </c>
      <c r="R353" s="10">
        <f>E353/D353*100</f>
        <v>127.34117647058822</v>
      </c>
      <c r="S353" s="7">
        <f>E353/O353</f>
        <v>44.912863070539416</v>
      </c>
      <c r="T353" s="11" t="s">
        <v>8310</v>
      </c>
      <c r="U353" t="s">
        <v>8315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5">
        <f t="shared" si="15"/>
        <v>41920.167453703703</v>
      </c>
      <c r="K354">
        <v>1410148868</v>
      </c>
      <c r="L354" s="16">
        <f t="shared" si="16"/>
        <v>41890.167453703703</v>
      </c>
      <c r="M354" s="16" t="str">
        <f t="shared" si="17"/>
        <v>2014</v>
      </c>
      <c r="N354" t="b">
        <v>1</v>
      </c>
      <c r="O354">
        <v>286</v>
      </c>
      <c r="P354" t="b">
        <v>1</v>
      </c>
      <c r="Q354" t="s">
        <v>8269</v>
      </c>
      <c r="R354" s="10">
        <f>E354/D354*100</f>
        <v>116.56</v>
      </c>
      <c r="S354" s="7">
        <f>E354/O354</f>
        <v>40.755244755244753</v>
      </c>
      <c r="T354" s="11" t="s">
        <v>8310</v>
      </c>
      <c r="U354" t="s">
        <v>8315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5">
        <f t="shared" si="15"/>
        <v>42327.833553240736</v>
      </c>
      <c r="K355">
        <v>1445367619</v>
      </c>
      <c r="L355" s="16">
        <f t="shared" si="16"/>
        <v>42297.791886574079</v>
      </c>
      <c r="M355" s="16" t="str">
        <f t="shared" si="17"/>
        <v>2015</v>
      </c>
      <c r="N355" t="b">
        <v>1</v>
      </c>
      <c r="O355">
        <v>613</v>
      </c>
      <c r="P355" t="b">
        <v>1</v>
      </c>
      <c r="Q355" t="s">
        <v>8269</v>
      </c>
      <c r="R355" s="10">
        <f>E355/D355*100</f>
        <v>108.61819426615318</v>
      </c>
      <c r="S355" s="7">
        <f>E355/O355</f>
        <v>103.52394779771615</v>
      </c>
      <c r="T355" s="11" t="s">
        <v>8310</v>
      </c>
      <c r="U355" t="s">
        <v>8315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5">
        <f t="shared" si="15"/>
        <v>42468.786122685182</v>
      </c>
      <c r="K356">
        <v>1457553121</v>
      </c>
      <c r="L356" s="16">
        <f t="shared" si="16"/>
        <v>42438.827789351853</v>
      </c>
      <c r="M356" s="16" t="str">
        <f t="shared" si="17"/>
        <v>2016</v>
      </c>
      <c r="N356" t="b">
        <v>1</v>
      </c>
      <c r="O356">
        <v>29</v>
      </c>
      <c r="P356" t="b">
        <v>1</v>
      </c>
      <c r="Q356" t="s">
        <v>8269</v>
      </c>
      <c r="R356" s="10">
        <f>E356/D356*100</f>
        <v>103.94285714285714</v>
      </c>
      <c r="S356" s="7">
        <f>E356/O356</f>
        <v>125.44827586206897</v>
      </c>
      <c r="T356" s="11" t="s">
        <v>8310</v>
      </c>
      <c r="U356" t="s">
        <v>8315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5">
        <f t="shared" si="15"/>
        <v>41974.3355787037</v>
      </c>
      <c r="K357">
        <v>1414738994</v>
      </c>
      <c r="L357" s="16">
        <f t="shared" si="16"/>
        <v>41943.293912037036</v>
      </c>
      <c r="M357" s="16" t="str">
        <f t="shared" si="17"/>
        <v>2014</v>
      </c>
      <c r="N357" t="b">
        <v>1</v>
      </c>
      <c r="O357">
        <v>165</v>
      </c>
      <c r="P357" t="b">
        <v>1</v>
      </c>
      <c r="Q357" t="s">
        <v>8269</v>
      </c>
      <c r="R357" s="10">
        <f>E357/D357*100</f>
        <v>116.25714285714285</v>
      </c>
      <c r="S357" s="7">
        <f>E357/O357</f>
        <v>246.60606060606059</v>
      </c>
      <c r="T357" s="11" t="s">
        <v>8310</v>
      </c>
      <c r="U357" t="s">
        <v>8315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5">
        <f t="shared" si="15"/>
        <v>42445.761493055557</v>
      </c>
      <c r="K358">
        <v>1455563793</v>
      </c>
      <c r="L358" s="16">
        <f t="shared" si="16"/>
        <v>42415.803159722222</v>
      </c>
      <c r="M358" s="16" t="str">
        <f t="shared" si="17"/>
        <v>2016</v>
      </c>
      <c r="N358" t="b">
        <v>1</v>
      </c>
      <c r="O358">
        <v>97</v>
      </c>
      <c r="P358" t="b">
        <v>1</v>
      </c>
      <c r="Q358" t="s">
        <v>8269</v>
      </c>
      <c r="R358" s="10">
        <f>E358/D358*100</f>
        <v>102.69239999999999</v>
      </c>
      <c r="S358" s="7">
        <f>E358/O358</f>
        <v>79.401340206185566</v>
      </c>
      <c r="T358" s="11" t="s">
        <v>8310</v>
      </c>
      <c r="U358" t="s">
        <v>8315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5">
        <f t="shared" si="15"/>
        <v>42118.222187499996</v>
      </c>
      <c r="K359">
        <v>1426396797</v>
      </c>
      <c r="L359" s="16">
        <f t="shared" si="16"/>
        <v>42078.222187499996</v>
      </c>
      <c r="M359" s="16" t="str">
        <f t="shared" si="17"/>
        <v>2015</v>
      </c>
      <c r="N359" t="b">
        <v>1</v>
      </c>
      <c r="O359">
        <v>303</v>
      </c>
      <c r="P359" t="b">
        <v>1</v>
      </c>
      <c r="Q359" t="s">
        <v>8269</v>
      </c>
      <c r="R359" s="10">
        <f>E359/D359*100</f>
        <v>174</v>
      </c>
      <c r="S359" s="7">
        <f>E359/O359</f>
        <v>86.138613861386133</v>
      </c>
      <c r="T359" s="11" t="s">
        <v>8310</v>
      </c>
      <c r="U359" t="s">
        <v>8315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5">
        <f t="shared" si="15"/>
        <v>42536.625</v>
      </c>
      <c r="K360">
        <v>1463517521</v>
      </c>
      <c r="L360" s="16">
        <f t="shared" si="16"/>
        <v>42507.860196759255</v>
      </c>
      <c r="M360" s="16" t="str">
        <f t="shared" si="17"/>
        <v>2016</v>
      </c>
      <c r="N360" t="b">
        <v>1</v>
      </c>
      <c r="O360">
        <v>267</v>
      </c>
      <c r="P360" t="b">
        <v>1</v>
      </c>
      <c r="Q360" t="s">
        <v>8269</v>
      </c>
      <c r="R360" s="10">
        <f>E360/D360*100</f>
        <v>103.08800000000001</v>
      </c>
      <c r="S360" s="7">
        <f>E360/O360</f>
        <v>193.04868913857678</v>
      </c>
      <c r="T360" s="11" t="s">
        <v>8310</v>
      </c>
      <c r="U360" t="s">
        <v>8315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5">
        <f t="shared" si="15"/>
        <v>41957.216666666667</v>
      </c>
      <c r="K361">
        <v>1414028490</v>
      </c>
      <c r="L361" s="16">
        <f t="shared" si="16"/>
        <v>41935.070486111108</v>
      </c>
      <c r="M361" s="16" t="str">
        <f t="shared" si="17"/>
        <v>2014</v>
      </c>
      <c r="N361" t="b">
        <v>1</v>
      </c>
      <c r="O361">
        <v>302</v>
      </c>
      <c r="P361" t="b">
        <v>1</v>
      </c>
      <c r="Q361" t="s">
        <v>8269</v>
      </c>
      <c r="R361" s="10">
        <f>E361/D361*100</f>
        <v>104.85537190082646</v>
      </c>
      <c r="S361" s="7">
        <f>E361/O361</f>
        <v>84.023178807947019</v>
      </c>
      <c r="T361" s="11" t="s">
        <v>8310</v>
      </c>
      <c r="U361" t="s">
        <v>8315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5">
        <f t="shared" si="15"/>
        <v>42208.132638888885</v>
      </c>
      <c r="K362">
        <v>1433799180</v>
      </c>
      <c r="L362" s="16">
        <f t="shared" si="16"/>
        <v>42163.897916666669</v>
      </c>
      <c r="M362" s="16" t="str">
        <f t="shared" si="17"/>
        <v>2015</v>
      </c>
      <c r="N362" t="b">
        <v>0</v>
      </c>
      <c r="O362">
        <v>87</v>
      </c>
      <c r="P362" t="b">
        <v>1</v>
      </c>
      <c r="Q362" t="s">
        <v>8269</v>
      </c>
      <c r="R362" s="10">
        <f>E362/D362*100</f>
        <v>101.375</v>
      </c>
      <c r="S362" s="7">
        <f>E362/O362</f>
        <v>139.82758620689654</v>
      </c>
      <c r="T362" s="11" t="s">
        <v>8310</v>
      </c>
      <c r="U362" t="s">
        <v>8315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5">
        <f t="shared" si="15"/>
        <v>41966.042893518519</v>
      </c>
      <c r="K363">
        <v>1414108906</v>
      </c>
      <c r="L363" s="16">
        <f t="shared" si="16"/>
        <v>41936.001226851848</v>
      </c>
      <c r="M363" s="16" t="str">
        <f t="shared" si="17"/>
        <v>2014</v>
      </c>
      <c r="N363" t="b">
        <v>0</v>
      </c>
      <c r="O363">
        <v>354</v>
      </c>
      <c r="P363" t="b">
        <v>1</v>
      </c>
      <c r="Q363" t="s">
        <v>8269</v>
      </c>
      <c r="R363" s="10">
        <f>E363/D363*100</f>
        <v>111.07699999999998</v>
      </c>
      <c r="S363" s="7">
        <f>E363/O363</f>
        <v>109.82189265536722</v>
      </c>
      <c r="T363" s="11" t="s">
        <v>8310</v>
      </c>
      <c r="U363" t="s">
        <v>8315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5">
        <f t="shared" si="15"/>
        <v>41859</v>
      </c>
      <c r="K364">
        <v>1405573391</v>
      </c>
      <c r="L364" s="16">
        <f t="shared" si="16"/>
        <v>41837.210543981484</v>
      </c>
      <c r="M364" s="16" t="str">
        <f t="shared" si="17"/>
        <v>2014</v>
      </c>
      <c r="N364" t="b">
        <v>0</v>
      </c>
      <c r="O364">
        <v>86</v>
      </c>
      <c r="P364" t="b">
        <v>1</v>
      </c>
      <c r="Q364" t="s">
        <v>8269</v>
      </c>
      <c r="R364" s="10">
        <f>E364/D364*100</f>
        <v>124.15933781686496</v>
      </c>
      <c r="S364" s="7">
        <f>E364/O364</f>
        <v>139.53488372093022</v>
      </c>
      <c r="T364" s="11" t="s">
        <v>8310</v>
      </c>
      <c r="U364" t="s">
        <v>8315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5">
        <f t="shared" si="15"/>
        <v>40300.806944444441</v>
      </c>
      <c r="K365">
        <v>1268934736</v>
      </c>
      <c r="L365" s="16">
        <f t="shared" si="16"/>
        <v>40255.744629629626</v>
      </c>
      <c r="M365" s="16" t="str">
        <f t="shared" si="17"/>
        <v>2010</v>
      </c>
      <c r="N365" t="b">
        <v>0</v>
      </c>
      <c r="O365">
        <v>26</v>
      </c>
      <c r="P365" t="b">
        <v>1</v>
      </c>
      <c r="Q365" t="s">
        <v>8269</v>
      </c>
      <c r="R365" s="10">
        <f>E365/D365*100</f>
        <v>101.33333333333334</v>
      </c>
      <c r="S365" s="7">
        <f>E365/O365</f>
        <v>347.84615384615387</v>
      </c>
      <c r="T365" s="11" t="s">
        <v>8310</v>
      </c>
      <c r="U365" t="s">
        <v>8315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5">
        <f t="shared" si="15"/>
        <v>41811.165972222225</v>
      </c>
      <c r="K366">
        <v>1400704672</v>
      </c>
      <c r="L366" s="16">
        <f t="shared" si="16"/>
        <v>41780.859629629631</v>
      </c>
      <c r="M366" s="16" t="str">
        <f t="shared" si="17"/>
        <v>2014</v>
      </c>
      <c r="N366" t="b">
        <v>0</v>
      </c>
      <c r="O366">
        <v>113</v>
      </c>
      <c r="P366" t="b">
        <v>1</v>
      </c>
      <c r="Q366" t="s">
        <v>8269</v>
      </c>
      <c r="R366" s="10">
        <f>E366/D366*100</f>
        <v>110.16142857142856</v>
      </c>
      <c r="S366" s="7">
        <f>E366/O366</f>
        <v>68.24159292035398</v>
      </c>
      <c r="T366" s="11" t="s">
        <v>8310</v>
      </c>
      <c r="U366" t="s">
        <v>8315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5">
        <f t="shared" si="15"/>
        <v>41698.606469907405</v>
      </c>
      <c r="K367">
        <v>1391005999</v>
      </c>
      <c r="L367" s="16">
        <f t="shared" si="16"/>
        <v>41668.606469907405</v>
      </c>
      <c r="M367" s="16" t="str">
        <f t="shared" si="17"/>
        <v>2014</v>
      </c>
      <c r="N367" t="b">
        <v>0</v>
      </c>
      <c r="O367">
        <v>65</v>
      </c>
      <c r="P367" t="b">
        <v>1</v>
      </c>
      <c r="Q367" t="s">
        <v>8269</v>
      </c>
      <c r="R367" s="10">
        <f>E367/D367*100</f>
        <v>103.97333333333334</v>
      </c>
      <c r="S367" s="7">
        <f>E367/O367</f>
        <v>239.93846153846152</v>
      </c>
      <c r="T367" s="11" t="s">
        <v>8310</v>
      </c>
      <c r="U367" t="s">
        <v>8315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5">
        <f t="shared" si="15"/>
        <v>41049.793032407404</v>
      </c>
      <c r="K368">
        <v>1334948518</v>
      </c>
      <c r="L368" s="16">
        <f t="shared" si="16"/>
        <v>41019.793032407404</v>
      </c>
      <c r="M368" s="16" t="str">
        <f t="shared" si="17"/>
        <v>2012</v>
      </c>
      <c r="N368" t="b">
        <v>0</v>
      </c>
      <c r="O368">
        <v>134</v>
      </c>
      <c r="P368" t="b">
        <v>1</v>
      </c>
      <c r="Q368" t="s">
        <v>8269</v>
      </c>
      <c r="R368" s="10">
        <f>E368/D368*100</f>
        <v>101.31578947368421</v>
      </c>
      <c r="S368" s="7">
        <f>E368/O368</f>
        <v>287.31343283582089</v>
      </c>
      <c r="T368" s="11" t="s">
        <v>8310</v>
      </c>
      <c r="U368" t="s">
        <v>8315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5">
        <f t="shared" si="15"/>
        <v>41395.207638888889</v>
      </c>
      <c r="K369">
        <v>1363960278</v>
      </c>
      <c r="L369" s="16">
        <f t="shared" si="16"/>
        <v>41355.577291666668</v>
      </c>
      <c r="M369" s="16" t="str">
        <f t="shared" si="17"/>
        <v>2013</v>
      </c>
      <c r="N369" t="b">
        <v>0</v>
      </c>
      <c r="O369">
        <v>119</v>
      </c>
      <c r="P369" t="b">
        <v>1</v>
      </c>
      <c r="Q369" t="s">
        <v>8269</v>
      </c>
      <c r="R369" s="10">
        <f>E369/D369*100</f>
        <v>103.3501</v>
      </c>
      <c r="S369" s="7">
        <f>E369/O369</f>
        <v>86.84882352941176</v>
      </c>
      <c r="T369" s="11" t="s">
        <v>8310</v>
      </c>
      <c r="U369" t="s">
        <v>8315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5">
        <f t="shared" si="15"/>
        <v>42078.563912037032</v>
      </c>
      <c r="K370">
        <v>1423405922</v>
      </c>
      <c r="L370" s="16">
        <f t="shared" si="16"/>
        <v>42043.605578703704</v>
      </c>
      <c r="M370" s="16" t="str">
        <f t="shared" si="17"/>
        <v>2015</v>
      </c>
      <c r="N370" t="b">
        <v>0</v>
      </c>
      <c r="O370">
        <v>159</v>
      </c>
      <c r="P370" t="b">
        <v>1</v>
      </c>
      <c r="Q370" t="s">
        <v>8269</v>
      </c>
      <c r="R370" s="10">
        <f>E370/D370*100</f>
        <v>104.11200000000001</v>
      </c>
      <c r="S370" s="7">
        <f>E370/O370</f>
        <v>81.84905660377359</v>
      </c>
      <c r="T370" s="11" t="s">
        <v>8310</v>
      </c>
      <c r="U370" t="s">
        <v>8315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5">
        <f t="shared" si="15"/>
        <v>40923.551724537036</v>
      </c>
      <c r="K371">
        <v>1324041269</v>
      </c>
      <c r="L371" s="16">
        <f t="shared" si="16"/>
        <v>40893.551724537036</v>
      </c>
      <c r="M371" s="16" t="str">
        <f t="shared" si="17"/>
        <v>2011</v>
      </c>
      <c r="N371" t="b">
        <v>0</v>
      </c>
      <c r="O371">
        <v>167</v>
      </c>
      <c r="P371" t="b">
        <v>1</v>
      </c>
      <c r="Q371" t="s">
        <v>8269</v>
      </c>
      <c r="R371" s="10">
        <f>E371/D371*100</f>
        <v>110.15569230769231</v>
      </c>
      <c r="S371" s="7">
        <f>E371/O371</f>
        <v>42.874970059880241</v>
      </c>
      <c r="T371" s="11" t="s">
        <v>8310</v>
      </c>
      <c r="U371" t="s">
        <v>8315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5">
        <f t="shared" si="15"/>
        <v>42741.795138888891</v>
      </c>
      <c r="K372">
        <v>1481137500</v>
      </c>
      <c r="L372" s="16">
        <f t="shared" si="16"/>
        <v>42711.795138888891</v>
      </c>
      <c r="M372" s="16" t="str">
        <f t="shared" si="17"/>
        <v>2016</v>
      </c>
      <c r="N372" t="b">
        <v>0</v>
      </c>
      <c r="O372">
        <v>43</v>
      </c>
      <c r="P372" t="b">
        <v>1</v>
      </c>
      <c r="Q372" t="s">
        <v>8269</v>
      </c>
      <c r="R372" s="10">
        <f>E372/D372*100</f>
        <v>122.02</v>
      </c>
      <c r="S372" s="7">
        <f>E372/O372</f>
        <v>709.41860465116281</v>
      </c>
      <c r="T372" s="11" t="s">
        <v>8310</v>
      </c>
      <c r="U372" t="s">
        <v>8315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5">
        <f t="shared" si="15"/>
        <v>41306.767812500002</v>
      </c>
      <c r="K373">
        <v>1355855139</v>
      </c>
      <c r="L373" s="16">
        <f t="shared" si="16"/>
        <v>41261.767812500002</v>
      </c>
      <c r="M373" s="16" t="str">
        <f t="shared" si="17"/>
        <v>2012</v>
      </c>
      <c r="N373" t="b">
        <v>0</v>
      </c>
      <c r="O373">
        <v>1062</v>
      </c>
      <c r="P373" t="b">
        <v>1</v>
      </c>
      <c r="Q373" t="s">
        <v>8269</v>
      </c>
      <c r="R373" s="10">
        <f>E373/D373*100</f>
        <v>114.16866666666667</v>
      </c>
      <c r="S373" s="7">
        <f>E373/O373</f>
        <v>161.25517890772127</v>
      </c>
      <c r="T373" s="11" t="s">
        <v>8310</v>
      </c>
      <c r="U373" t="s">
        <v>8315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5">
        <f t="shared" si="15"/>
        <v>42465.666666666672</v>
      </c>
      <c r="K374">
        <v>1456408244</v>
      </c>
      <c r="L374" s="16">
        <f t="shared" si="16"/>
        <v>42425.576898148152</v>
      </c>
      <c r="M374" s="16" t="str">
        <f t="shared" si="17"/>
        <v>2016</v>
      </c>
      <c r="N374" t="b">
        <v>0</v>
      </c>
      <c r="O374">
        <v>9</v>
      </c>
      <c r="P374" t="b">
        <v>1</v>
      </c>
      <c r="Q374" t="s">
        <v>8269</v>
      </c>
      <c r="R374" s="10">
        <f>E374/D374*100</f>
        <v>125.33333333333334</v>
      </c>
      <c r="S374" s="7">
        <f>E374/O374</f>
        <v>41.777777777777779</v>
      </c>
      <c r="T374" s="11" t="s">
        <v>8310</v>
      </c>
      <c r="U374" t="s">
        <v>8315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5">
        <f t="shared" si="15"/>
        <v>41108.91201388889</v>
      </c>
      <c r="K375">
        <v>1340056398</v>
      </c>
      <c r="L375" s="16">
        <f t="shared" si="16"/>
        <v>41078.91201388889</v>
      </c>
      <c r="M375" s="16" t="str">
        <f t="shared" si="17"/>
        <v>2012</v>
      </c>
      <c r="N375" t="b">
        <v>0</v>
      </c>
      <c r="O375">
        <v>89</v>
      </c>
      <c r="P375" t="b">
        <v>1</v>
      </c>
      <c r="Q375" t="s">
        <v>8269</v>
      </c>
      <c r="R375" s="10">
        <f>E375/D375*100</f>
        <v>106.66666666666667</v>
      </c>
      <c r="S375" s="7">
        <f>E375/O375</f>
        <v>89.887640449438209</v>
      </c>
      <c r="T375" s="11" t="s">
        <v>8310</v>
      </c>
      <c r="U375" t="s">
        <v>8315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5">
        <f t="shared" si="15"/>
        <v>40802.889247685183</v>
      </c>
      <c r="K376">
        <v>1312320031</v>
      </c>
      <c r="L376" s="16">
        <f t="shared" si="16"/>
        <v>40757.889247685183</v>
      </c>
      <c r="M376" s="16" t="str">
        <f t="shared" si="17"/>
        <v>2011</v>
      </c>
      <c r="N376" t="b">
        <v>0</v>
      </c>
      <c r="O376">
        <v>174</v>
      </c>
      <c r="P376" t="b">
        <v>1</v>
      </c>
      <c r="Q376" t="s">
        <v>8269</v>
      </c>
      <c r="R376" s="10">
        <f>E376/D376*100</f>
        <v>130.65</v>
      </c>
      <c r="S376" s="7">
        <f>E376/O376</f>
        <v>45.051724137931032</v>
      </c>
      <c r="T376" s="11" t="s">
        <v>8310</v>
      </c>
      <c r="U376" t="s">
        <v>8315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5">
        <f t="shared" si="15"/>
        <v>41699.720833333333</v>
      </c>
      <c r="K377">
        <v>1390088311</v>
      </c>
      <c r="L377" s="16">
        <f t="shared" si="16"/>
        <v>41657.985081018516</v>
      </c>
      <c r="M377" s="16" t="str">
        <f t="shared" si="17"/>
        <v>2014</v>
      </c>
      <c r="N377" t="b">
        <v>0</v>
      </c>
      <c r="O377">
        <v>14</v>
      </c>
      <c r="P377" t="b">
        <v>1</v>
      </c>
      <c r="Q377" t="s">
        <v>8269</v>
      </c>
      <c r="R377" s="10">
        <f>E377/D377*100</f>
        <v>120</v>
      </c>
      <c r="S377" s="7">
        <f>E377/O377</f>
        <v>42.857142857142854</v>
      </c>
      <c r="T377" s="11" t="s">
        <v>8310</v>
      </c>
      <c r="U377" t="s">
        <v>8315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5">
        <f t="shared" si="15"/>
        <v>42607.452731481477</v>
      </c>
      <c r="K378">
        <v>1469443916</v>
      </c>
      <c r="L378" s="16">
        <f t="shared" si="16"/>
        <v>42576.452731481477</v>
      </c>
      <c r="M378" s="16" t="str">
        <f t="shared" si="17"/>
        <v>2016</v>
      </c>
      <c r="N378" t="b">
        <v>0</v>
      </c>
      <c r="O378">
        <v>48</v>
      </c>
      <c r="P378" t="b">
        <v>1</v>
      </c>
      <c r="Q378" t="s">
        <v>8269</v>
      </c>
      <c r="R378" s="10">
        <f>E378/D378*100</f>
        <v>105.9591836734694</v>
      </c>
      <c r="S378" s="7">
        <f>E378/O378</f>
        <v>54.083333333333336</v>
      </c>
      <c r="T378" s="11" t="s">
        <v>8310</v>
      </c>
      <c r="U378" t="s">
        <v>8315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5">
        <f t="shared" si="15"/>
        <v>42322.292361111111</v>
      </c>
      <c r="K379">
        <v>1444888868</v>
      </c>
      <c r="L379" s="16">
        <f t="shared" si="16"/>
        <v>42292.250787037032</v>
      </c>
      <c r="M379" s="16" t="str">
        <f t="shared" si="17"/>
        <v>2015</v>
      </c>
      <c r="N379" t="b">
        <v>0</v>
      </c>
      <c r="O379">
        <v>133</v>
      </c>
      <c r="P379" t="b">
        <v>1</v>
      </c>
      <c r="Q379" t="s">
        <v>8269</v>
      </c>
      <c r="R379" s="10">
        <f>E379/D379*100</f>
        <v>114.39999999999999</v>
      </c>
      <c r="S379" s="7">
        <f>E379/O379</f>
        <v>103.21804511278195</v>
      </c>
      <c r="T379" s="11" t="s">
        <v>8310</v>
      </c>
      <c r="U379" t="s">
        <v>8315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5">
        <f t="shared" si="15"/>
        <v>42394.994444444441</v>
      </c>
      <c r="K380">
        <v>1451655808</v>
      </c>
      <c r="L380" s="16">
        <f t="shared" si="16"/>
        <v>42370.571851851855</v>
      </c>
      <c r="M380" s="16" t="str">
        <f t="shared" si="17"/>
        <v>2016</v>
      </c>
      <c r="N380" t="b">
        <v>0</v>
      </c>
      <c r="O380">
        <v>83</v>
      </c>
      <c r="P380" t="b">
        <v>1</v>
      </c>
      <c r="Q380" t="s">
        <v>8269</v>
      </c>
      <c r="R380" s="10">
        <f>E380/D380*100</f>
        <v>111.76666666666665</v>
      </c>
      <c r="S380" s="7">
        <f>E380/O380</f>
        <v>40.397590361445786</v>
      </c>
      <c r="T380" s="11" t="s">
        <v>8310</v>
      </c>
      <c r="U380" t="s">
        <v>8315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5">
        <f t="shared" si="15"/>
        <v>41032.688333333332</v>
      </c>
      <c r="K381">
        <v>1332174672</v>
      </c>
      <c r="L381" s="16">
        <f t="shared" si="16"/>
        <v>40987.688333333332</v>
      </c>
      <c r="M381" s="16" t="str">
        <f t="shared" si="17"/>
        <v>2012</v>
      </c>
      <c r="N381" t="b">
        <v>0</v>
      </c>
      <c r="O381">
        <v>149</v>
      </c>
      <c r="P381" t="b">
        <v>1</v>
      </c>
      <c r="Q381" t="s">
        <v>8269</v>
      </c>
      <c r="R381" s="10">
        <f>E381/D381*100</f>
        <v>116.08000000000001</v>
      </c>
      <c r="S381" s="7">
        <f>E381/O381</f>
        <v>116.85906040268456</v>
      </c>
      <c r="T381" s="11" t="s">
        <v>8310</v>
      </c>
      <c r="U381" t="s">
        <v>8315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5">
        <f t="shared" si="15"/>
        <v>42392.719814814816</v>
      </c>
      <c r="K382">
        <v>1451409392</v>
      </c>
      <c r="L382" s="16">
        <f t="shared" si="16"/>
        <v>42367.719814814816</v>
      </c>
      <c r="M382" s="16" t="str">
        <f t="shared" si="17"/>
        <v>2015</v>
      </c>
      <c r="N382" t="b">
        <v>0</v>
      </c>
      <c r="O382">
        <v>49</v>
      </c>
      <c r="P382" t="b">
        <v>1</v>
      </c>
      <c r="Q382" t="s">
        <v>8269</v>
      </c>
      <c r="R382" s="10">
        <f>E382/D382*100</f>
        <v>141.5</v>
      </c>
      <c r="S382" s="7">
        <f>E382/O382</f>
        <v>115.51020408163265</v>
      </c>
      <c r="T382" s="11" t="s">
        <v>8310</v>
      </c>
      <c r="U382" t="s">
        <v>8315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5">
        <f t="shared" si="15"/>
        <v>41120.208333333336</v>
      </c>
      <c r="K383">
        <v>1340642717</v>
      </c>
      <c r="L383" s="16">
        <f t="shared" si="16"/>
        <v>41085.698113425926</v>
      </c>
      <c r="M383" s="16" t="str">
        <f t="shared" si="17"/>
        <v>2012</v>
      </c>
      <c r="N383" t="b">
        <v>0</v>
      </c>
      <c r="O383">
        <v>251</v>
      </c>
      <c r="P383" t="b">
        <v>1</v>
      </c>
      <c r="Q383" t="s">
        <v>8269</v>
      </c>
      <c r="R383" s="10">
        <f>E383/D383*100</f>
        <v>104.72999999999999</v>
      </c>
      <c r="S383" s="7">
        <f>E383/O383</f>
        <v>104.31274900398407</v>
      </c>
      <c r="T383" s="11" t="s">
        <v>8310</v>
      </c>
      <c r="U383" t="s">
        <v>8315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5">
        <f t="shared" si="15"/>
        <v>41158.709490740745</v>
      </c>
      <c r="K384">
        <v>1345741300</v>
      </c>
      <c r="L384" s="16">
        <f t="shared" si="16"/>
        <v>41144.709490740745</v>
      </c>
      <c r="M384" s="16" t="str">
        <f t="shared" si="17"/>
        <v>2012</v>
      </c>
      <c r="N384" t="b">
        <v>0</v>
      </c>
      <c r="O384">
        <v>22</v>
      </c>
      <c r="P384" t="b">
        <v>1</v>
      </c>
      <c r="Q384" t="s">
        <v>8269</v>
      </c>
      <c r="R384" s="10">
        <f>E384/D384*100</f>
        <v>255.83333333333331</v>
      </c>
      <c r="S384" s="7">
        <f>E384/O384</f>
        <v>69.772727272727266</v>
      </c>
      <c r="T384" s="11" t="s">
        <v>8310</v>
      </c>
      <c r="U384" t="s">
        <v>8315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5">
        <f t="shared" si="15"/>
        <v>41778.117581018516</v>
      </c>
      <c r="K385">
        <v>1398480559</v>
      </c>
      <c r="L385" s="16">
        <f t="shared" si="16"/>
        <v>41755.117581018516</v>
      </c>
      <c r="M385" s="16" t="str">
        <f t="shared" si="17"/>
        <v>2014</v>
      </c>
      <c r="N385" t="b">
        <v>0</v>
      </c>
      <c r="O385">
        <v>48</v>
      </c>
      <c r="P385" t="b">
        <v>1</v>
      </c>
      <c r="Q385" t="s">
        <v>8269</v>
      </c>
      <c r="R385" s="10">
        <f>E385/D385*100</f>
        <v>206.70670670670671</v>
      </c>
      <c r="S385" s="7">
        <f>E385/O385</f>
        <v>43.020833333333336</v>
      </c>
      <c r="T385" s="11" t="s">
        <v>8310</v>
      </c>
      <c r="U385" t="s">
        <v>8315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5">
        <f t="shared" si="15"/>
        <v>42010.781793981485</v>
      </c>
      <c r="K386">
        <v>1417977947</v>
      </c>
      <c r="L386" s="16">
        <f t="shared" si="16"/>
        <v>41980.781793981485</v>
      </c>
      <c r="M386" s="16" t="str">
        <f t="shared" si="17"/>
        <v>2014</v>
      </c>
      <c r="N386" t="b">
        <v>0</v>
      </c>
      <c r="O386">
        <v>383</v>
      </c>
      <c r="P386" t="b">
        <v>1</v>
      </c>
      <c r="Q386" t="s">
        <v>8269</v>
      </c>
      <c r="R386" s="10">
        <f>E386/D386*100</f>
        <v>112.105</v>
      </c>
      <c r="S386" s="7">
        <f>E386/O386</f>
        <v>58.540469973890339</v>
      </c>
      <c r="T386" s="11" t="s">
        <v>8310</v>
      </c>
      <c r="U386" t="s">
        <v>8315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5">
        <f t="shared" ref="J387:J450" si="18">(((I387/60)/60)/24)+DATE(1970,1,1)</f>
        <v>41964.626168981486</v>
      </c>
      <c r="K387">
        <v>1413986501</v>
      </c>
      <c r="L387" s="16">
        <f t="shared" ref="L387:L450" si="19">(((K387/60)/60)/24)+DATE(1970,1,1)</f>
        <v>41934.584502314814</v>
      </c>
      <c r="M387" s="16" t="str">
        <f t="shared" ref="M387:M450" si="20">TEXT(L387,"yyyy")</f>
        <v>2014</v>
      </c>
      <c r="N387" t="b">
        <v>0</v>
      </c>
      <c r="O387">
        <v>237</v>
      </c>
      <c r="P387" t="b">
        <v>1</v>
      </c>
      <c r="Q387" t="s">
        <v>8269</v>
      </c>
      <c r="R387" s="10">
        <f>E387/D387*100</f>
        <v>105.982</v>
      </c>
      <c r="S387" s="7">
        <f>E387/O387</f>
        <v>111.79535864978902</v>
      </c>
      <c r="T387" s="11" t="s">
        <v>8310</v>
      </c>
      <c r="U387" t="s">
        <v>8315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5">
        <f t="shared" si="18"/>
        <v>42226.951284722221</v>
      </c>
      <c r="K388">
        <v>1437950991</v>
      </c>
      <c r="L388" s="16">
        <f t="shared" si="19"/>
        <v>42211.951284722221</v>
      </c>
      <c r="M388" s="16" t="str">
        <f t="shared" si="20"/>
        <v>2015</v>
      </c>
      <c r="N388" t="b">
        <v>0</v>
      </c>
      <c r="O388">
        <v>13</v>
      </c>
      <c r="P388" t="b">
        <v>1</v>
      </c>
      <c r="Q388" t="s">
        <v>8269</v>
      </c>
      <c r="R388" s="10">
        <f>E388/D388*100</f>
        <v>100.16666666666667</v>
      </c>
      <c r="S388" s="7">
        <f>E388/O388</f>
        <v>46.230769230769234</v>
      </c>
      <c r="T388" s="11" t="s">
        <v>8310</v>
      </c>
      <c r="U388" t="s">
        <v>8315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5">
        <f t="shared" si="18"/>
        <v>42231.25</v>
      </c>
      <c r="K389">
        <v>1436976858</v>
      </c>
      <c r="L389" s="16">
        <f t="shared" si="19"/>
        <v>42200.67659722222</v>
      </c>
      <c r="M389" s="16" t="str">
        <f t="shared" si="20"/>
        <v>2015</v>
      </c>
      <c r="N389" t="b">
        <v>0</v>
      </c>
      <c r="O389">
        <v>562</v>
      </c>
      <c r="P389" t="b">
        <v>1</v>
      </c>
      <c r="Q389" t="s">
        <v>8269</v>
      </c>
      <c r="R389" s="10">
        <f>E389/D389*100</f>
        <v>213.98947368421051</v>
      </c>
      <c r="S389" s="7">
        <f>E389/O389</f>
        <v>144.69039145907473</v>
      </c>
      <c r="T389" s="11" t="s">
        <v>8310</v>
      </c>
      <c r="U389" t="s">
        <v>8315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5">
        <f t="shared" si="18"/>
        <v>42579.076157407413</v>
      </c>
      <c r="K390">
        <v>1467078580</v>
      </c>
      <c r="L390" s="16">
        <f t="shared" si="19"/>
        <v>42549.076157407413</v>
      </c>
      <c r="M390" s="16" t="str">
        <f t="shared" si="20"/>
        <v>2016</v>
      </c>
      <c r="N390" t="b">
        <v>0</v>
      </c>
      <c r="O390">
        <v>71</v>
      </c>
      <c r="P390" t="b">
        <v>1</v>
      </c>
      <c r="Q390" t="s">
        <v>8269</v>
      </c>
      <c r="R390" s="10">
        <f>E390/D390*100</f>
        <v>126.16000000000001</v>
      </c>
      <c r="S390" s="7">
        <f>E390/O390</f>
        <v>88.845070422535215</v>
      </c>
      <c r="T390" s="11" t="s">
        <v>8310</v>
      </c>
      <c r="U390" t="s">
        <v>8315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5">
        <f t="shared" si="18"/>
        <v>41705.957638888889</v>
      </c>
      <c r="K391">
        <v>1391477450</v>
      </c>
      <c r="L391" s="16">
        <f t="shared" si="19"/>
        <v>41674.063078703701</v>
      </c>
      <c r="M391" s="16" t="str">
        <f t="shared" si="20"/>
        <v>2014</v>
      </c>
      <c r="N391" t="b">
        <v>0</v>
      </c>
      <c r="O391">
        <v>1510</v>
      </c>
      <c r="P391" t="b">
        <v>1</v>
      </c>
      <c r="Q391" t="s">
        <v>8269</v>
      </c>
      <c r="R391" s="10">
        <f>E391/D391*100</f>
        <v>181.53547058823528</v>
      </c>
      <c r="S391" s="7">
        <f>E391/O391</f>
        <v>81.75107284768211</v>
      </c>
      <c r="T391" s="11" t="s">
        <v>8310</v>
      </c>
      <c r="U391" t="s">
        <v>8315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5">
        <f t="shared" si="18"/>
        <v>42132.036712962959</v>
      </c>
      <c r="K392">
        <v>1429318372</v>
      </c>
      <c r="L392" s="16">
        <f t="shared" si="19"/>
        <v>42112.036712962959</v>
      </c>
      <c r="M392" s="16" t="str">
        <f t="shared" si="20"/>
        <v>2015</v>
      </c>
      <c r="N392" t="b">
        <v>0</v>
      </c>
      <c r="O392">
        <v>14</v>
      </c>
      <c r="P392" t="b">
        <v>1</v>
      </c>
      <c r="Q392" t="s">
        <v>8269</v>
      </c>
      <c r="R392" s="10">
        <f>E392/D392*100</f>
        <v>100</v>
      </c>
      <c r="S392" s="7">
        <f>E392/O392</f>
        <v>71.428571428571431</v>
      </c>
      <c r="T392" s="11" t="s">
        <v>8310</v>
      </c>
      <c r="U392" t="s">
        <v>8315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5">
        <f t="shared" si="18"/>
        <v>40895.040972222225</v>
      </c>
      <c r="K393">
        <v>1321578051</v>
      </c>
      <c r="L393" s="16">
        <f t="shared" si="19"/>
        <v>40865.042256944449</v>
      </c>
      <c r="M393" s="16" t="str">
        <f t="shared" si="20"/>
        <v>2011</v>
      </c>
      <c r="N393" t="b">
        <v>0</v>
      </c>
      <c r="O393">
        <v>193</v>
      </c>
      <c r="P393" t="b">
        <v>1</v>
      </c>
      <c r="Q393" t="s">
        <v>8269</v>
      </c>
      <c r="R393" s="10">
        <f>E393/D393*100</f>
        <v>100.61</v>
      </c>
      <c r="S393" s="7">
        <f>E393/O393</f>
        <v>104.25906735751295</v>
      </c>
      <c r="T393" s="11" t="s">
        <v>8310</v>
      </c>
      <c r="U393" t="s">
        <v>8315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5">
        <f t="shared" si="18"/>
        <v>40794.125</v>
      </c>
      <c r="K394">
        <v>1312823571</v>
      </c>
      <c r="L394" s="16">
        <f t="shared" si="19"/>
        <v>40763.717256944445</v>
      </c>
      <c r="M394" s="16" t="str">
        <f t="shared" si="20"/>
        <v>2011</v>
      </c>
      <c r="N394" t="b">
        <v>0</v>
      </c>
      <c r="O394">
        <v>206</v>
      </c>
      <c r="P394" t="b">
        <v>1</v>
      </c>
      <c r="Q394" t="s">
        <v>8269</v>
      </c>
      <c r="R394" s="10">
        <f>E394/D394*100</f>
        <v>100.9027027027027</v>
      </c>
      <c r="S394" s="7">
        <f>E394/O394</f>
        <v>90.616504854368927</v>
      </c>
      <c r="T394" s="11" t="s">
        <v>8310</v>
      </c>
      <c r="U394" t="s">
        <v>8315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5">
        <f t="shared" si="18"/>
        <v>41557.708935185183</v>
      </c>
      <c r="K395">
        <v>1378746052</v>
      </c>
      <c r="L395" s="16">
        <f t="shared" si="19"/>
        <v>41526.708935185183</v>
      </c>
      <c r="M395" s="16" t="str">
        <f t="shared" si="20"/>
        <v>2013</v>
      </c>
      <c r="N395" t="b">
        <v>0</v>
      </c>
      <c r="O395">
        <v>351</v>
      </c>
      <c r="P395" t="b">
        <v>1</v>
      </c>
      <c r="Q395" t="s">
        <v>8269</v>
      </c>
      <c r="R395" s="10">
        <f>E395/D395*100</f>
        <v>110.446</v>
      </c>
      <c r="S395" s="7">
        <f>E395/O395</f>
        <v>157.33048433048432</v>
      </c>
      <c r="T395" s="11" t="s">
        <v>8310</v>
      </c>
      <c r="U395" t="s">
        <v>8315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5">
        <f t="shared" si="18"/>
        <v>42477.776412037041</v>
      </c>
      <c r="K396">
        <v>1455737882</v>
      </c>
      <c r="L396" s="16">
        <f t="shared" si="19"/>
        <v>42417.818078703705</v>
      </c>
      <c r="M396" s="16" t="str">
        <f t="shared" si="20"/>
        <v>2016</v>
      </c>
      <c r="N396" t="b">
        <v>0</v>
      </c>
      <c r="O396">
        <v>50</v>
      </c>
      <c r="P396" t="b">
        <v>1</v>
      </c>
      <c r="Q396" t="s">
        <v>8269</v>
      </c>
      <c r="R396" s="10">
        <f>E396/D396*100</f>
        <v>111.8936170212766</v>
      </c>
      <c r="S396" s="7">
        <f>E396/O396</f>
        <v>105.18</v>
      </c>
      <c r="T396" s="11" t="s">
        <v>8310</v>
      </c>
      <c r="U396" t="s">
        <v>8315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5">
        <f t="shared" si="18"/>
        <v>41026.897222222222</v>
      </c>
      <c r="K397">
        <v>1332452960</v>
      </c>
      <c r="L397" s="16">
        <f t="shared" si="19"/>
        <v>40990.909259259257</v>
      </c>
      <c r="M397" s="16" t="str">
        <f t="shared" si="20"/>
        <v>2012</v>
      </c>
      <c r="N397" t="b">
        <v>0</v>
      </c>
      <c r="O397">
        <v>184</v>
      </c>
      <c r="P397" t="b">
        <v>1</v>
      </c>
      <c r="Q397" t="s">
        <v>8269</v>
      </c>
      <c r="R397" s="10">
        <f>E397/D397*100</f>
        <v>108.04450000000001</v>
      </c>
      <c r="S397" s="7">
        <f>E397/O397</f>
        <v>58.719836956521746</v>
      </c>
      <c r="T397" s="11" t="s">
        <v>8310</v>
      </c>
      <c r="U397" t="s">
        <v>8315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5">
        <f t="shared" si="18"/>
        <v>41097.564884259256</v>
      </c>
      <c r="K398">
        <v>1340372006</v>
      </c>
      <c r="L398" s="16">
        <f t="shared" si="19"/>
        <v>41082.564884259256</v>
      </c>
      <c r="M398" s="16" t="str">
        <f t="shared" si="20"/>
        <v>2012</v>
      </c>
      <c r="N398" t="b">
        <v>0</v>
      </c>
      <c r="O398">
        <v>196</v>
      </c>
      <c r="P398" t="b">
        <v>1</v>
      </c>
      <c r="Q398" t="s">
        <v>8269</v>
      </c>
      <c r="R398" s="10">
        <f>E398/D398*100</f>
        <v>106.66666666666667</v>
      </c>
      <c r="S398" s="7">
        <f>E398/O398</f>
        <v>81.632653061224488</v>
      </c>
      <c r="T398" s="11" t="s">
        <v>8310</v>
      </c>
      <c r="U398" t="s">
        <v>8315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5">
        <f t="shared" si="18"/>
        <v>40422.155555555553</v>
      </c>
      <c r="K399">
        <v>1279651084</v>
      </c>
      <c r="L399" s="16">
        <f t="shared" si="19"/>
        <v>40379.776435185187</v>
      </c>
      <c r="M399" s="16" t="str">
        <f t="shared" si="20"/>
        <v>2010</v>
      </c>
      <c r="N399" t="b">
        <v>0</v>
      </c>
      <c r="O399">
        <v>229</v>
      </c>
      <c r="P399" t="b">
        <v>1</v>
      </c>
      <c r="Q399" t="s">
        <v>8269</v>
      </c>
      <c r="R399" s="10">
        <f>E399/D399*100</f>
        <v>103.90027322404372</v>
      </c>
      <c r="S399" s="7">
        <f>E399/O399</f>
        <v>56.460043668122275</v>
      </c>
      <c r="T399" s="11" t="s">
        <v>8310</v>
      </c>
      <c r="U399" t="s">
        <v>8315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5">
        <f t="shared" si="18"/>
        <v>42123.793124999997</v>
      </c>
      <c r="K400">
        <v>1426446126</v>
      </c>
      <c r="L400" s="16">
        <f t="shared" si="19"/>
        <v>42078.793124999997</v>
      </c>
      <c r="M400" s="16" t="str">
        <f t="shared" si="20"/>
        <v>2015</v>
      </c>
      <c r="N400" t="b">
        <v>0</v>
      </c>
      <c r="O400">
        <v>67</v>
      </c>
      <c r="P400" t="b">
        <v>1</v>
      </c>
      <c r="Q400" t="s">
        <v>8269</v>
      </c>
      <c r="R400" s="10">
        <f>E400/D400*100</f>
        <v>125.16000000000001</v>
      </c>
      <c r="S400" s="7">
        <f>E400/O400</f>
        <v>140.1044776119403</v>
      </c>
      <c r="T400" s="11" t="s">
        <v>8310</v>
      </c>
      <c r="U400" t="s">
        <v>8315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5">
        <f t="shared" si="18"/>
        <v>42718.5</v>
      </c>
      <c r="K401">
        <v>1479070867</v>
      </c>
      <c r="L401" s="16">
        <f t="shared" si="19"/>
        <v>42687.875775462962</v>
      </c>
      <c r="M401" s="16" t="str">
        <f t="shared" si="20"/>
        <v>2016</v>
      </c>
      <c r="N401" t="b">
        <v>0</v>
      </c>
      <c r="O401">
        <v>95</v>
      </c>
      <c r="P401" t="b">
        <v>1</v>
      </c>
      <c r="Q401" t="s">
        <v>8269</v>
      </c>
      <c r="R401" s="10">
        <f>E401/D401*100</f>
        <v>106.80499999999999</v>
      </c>
      <c r="S401" s="7">
        <f>E401/O401</f>
        <v>224.85263157894738</v>
      </c>
      <c r="T401" s="11" t="s">
        <v>8310</v>
      </c>
      <c r="U401" t="s">
        <v>8315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5">
        <f t="shared" si="18"/>
        <v>41776.145833333336</v>
      </c>
      <c r="K402">
        <v>1397661347</v>
      </c>
      <c r="L402" s="16">
        <f t="shared" si="19"/>
        <v>41745.635960648149</v>
      </c>
      <c r="M402" s="16" t="str">
        <f t="shared" si="20"/>
        <v>2014</v>
      </c>
      <c r="N402" t="b">
        <v>0</v>
      </c>
      <c r="O402">
        <v>62</v>
      </c>
      <c r="P402" t="b">
        <v>1</v>
      </c>
      <c r="Q402" t="s">
        <v>8269</v>
      </c>
      <c r="R402" s="10">
        <f>E402/D402*100</f>
        <v>112.30249999999999</v>
      </c>
      <c r="S402" s="7">
        <f>E402/O402</f>
        <v>181.13306451612902</v>
      </c>
      <c r="T402" s="11" t="s">
        <v>8310</v>
      </c>
      <c r="U402" t="s">
        <v>8315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5">
        <f t="shared" si="18"/>
        <v>40762.842245370368</v>
      </c>
      <c r="K403">
        <v>1310155970</v>
      </c>
      <c r="L403" s="16">
        <f t="shared" si="19"/>
        <v>40732.842245370368</v>
      </c>
      <c r="M403" s="16" t="str">
        <f t="shared" si="20"/>
        <v>2011</v>
      </c>
      <c r="N403" t="b">
        <v>0</v>
      </c>
      <c r="O403">
        <v>73</v>
      </c>
      <c r="P403" t="b">
        <v>1</v>
      </c>
      <c r="Q403" t="s">
        <v>8269</v>
      </c>
      <c r="R403" s="10">
        <f>E403/D403*100</f>
        <v>103.812</v>
      </c>
      <c r="S403" s="7">
        <f>E403/O403</f>
        <v>711.04109589041093</v>
      </c>
      <c r="T403" s="11" t="s">
        <v>8310</v>
      </c>
      <c r="U403" t="s">
        <v>8315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5">
        <f t="shared" si="18"/>
        <v>42313.58121527778</v>
      </c>
      <c r="K404">
        <v>1444913817</v>
      </c>
      <c r="L404" s="16">
        <f t="shared" si="19"/>
        <v>42292.539548611108</v>
      </c>
      <c r="M404" s="16" t="str">
        <f t="shared" si="20"/>
        <v>2015</v>
      </c>
      <c r="N404" t="b">
        <v>0</v>
      </c>
      <c r="O404">
        <v>43</v>
      </c>
      <c r="P404" t="b">
        <v>1</v>
      </c>
      <c r="Q404" t="s">
        <v>8269</v>
      </c>
      <c r="R404" s="10">
        <f>E404/D404*100</f>
        <v>141.65</v>
      </c>
      <c r="S404" s="7">
        <f>E404/O404</f>
        <v>65.883720930232556</v>
      </c>
      <c r="T404" s="11" t="s">
        <v>8310</v>
      </c>
      <c r="U404" t="s">
        <v>8315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5">
        <f t="shared" si="18"/>
        <v>40765.297222222223</v>
      </c>
      <c r="K405">
        <v>1308900441</v>
      </c>
      <c r="L405" s="16">
        <f t="shared" si="19"/>
        <v>40718.310659722221</v>
      </c>
      <c r="M405" s="16" t="str">
        <f t="shared" si="20"/>
        <v>2011</v>
      </c>
      <c r="N405" t="b">
        <v>0</v>
      </c>
      <c r="O405">
        <v>70</v>
      </c>
      <c r="P405" t="b">
        <v>1</v>
      </c>
      <c r="Q405" t="s">
        <v>8269</v>
      </c>
      <c r="R405" s="10">
        <f>E405/D405*100</f>
        <v>105.25999999999999</v>
      </c>
      <c r="S405" s="7">
        <f>E405/O405</f>
        <v>75.185714285714283</v>
      </c>
      <c r="T405" s="11" t="s">
        <v>8310</v>
      </c>
      <c r="U405" t="s">
        <v>8315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5">
        <f t="shared" si="18"/>
        <v>41675.961111111108</v>
      </c>
      <c r="K406">
        <v>1389107062</v>
      </c>
      <c r="L406" s="16">
        <f t="shared" si="19"/>
        <v>41646.628032407411</v>
      </c>
      <c r="M406" s="16" t="str">
        <f t="shared" si="20"/>
        <v>2014</v>
      </c>
      <c r="N406" t="b">
        <v>0</v>
      </c>
      <c r="O406">
        <v>271</v>
      </c>
      <c r="P406" t="b">
        <v>1</v>
      </c>
      <c r="Q406" t="s">
        <v>8269</v>
      </c>
      <c r="R406" s="10">
        <f>E406/D406*100</f>
        <v>103.09142857142857</v>
      </c>
      <c r="S406" s="7">
        <f>E406/O406</f>
        <v>133.14391143911439</v>
      </c>
      <c r="T406" s="11" t="s">
        <v>8310</v>
      </c>
      <c r="U406" t="s">
        <v>8315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5">
        <f t="shared" si="18"/>
        <v>41704.08494212963</v>
      </c>
      <c r="K407">
        <v>1391479339</v>
      </c>
      <c r="L407" s="16">
        <f t="shared" si="19"/>
        <v>41674.08494212963</v>
      </c>
      <c r="M407" s="16" t="str">
        <f t="shared" si="20"/>
        <v>2014</v>
      </c>
      <c r="N407" t="b">
        <v>0</v>
      </c>
      <c r="O407">
        <v>55</v>
      </c>
      <c r="P407" t="b">
        <v>1</v>
      </c>
      <c r="Q407" t="s">
        <v>8269</v>
      </c>
      <c r="R407" s="10">
        <f>E407/D407*100</f>
        <v>107.65957446808511</v>
      </c>
      <c r="S407" s="7">
        <f>E407/O407</f>
        <v>55.2</v>
      </c>
      <c r="T407" s="11" t="s">
        <v>8310</v>
      </c>
      <c r="U407" t="s">
        <v>8315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5">
        <f t="shared" si="18"/>
        <v>40672.249305555553</v>
      </c>
      <c r="K408">
        <v>1301975637</v>
      </c>
      <c r="L408" s="16">
        <f t="shared" si="19"/>
        <v>40638.162465277775</v>
      </c>
      <c r="M408" s="16" t="str">
        <f t="shared" si="20"/>
        <v>2011</v>
      </c>
      <c r="N408" t="b">
        <v>0</v>
      </c>
      <c r="O408">
        <v>35</v>
      </c>
      <c r="P408" t="b">
        <v>1</v>
      </c>
      <c r="Q408" t="s">
        <v>8269</v>
      </c>
      <c r="R408" s="10">
        <f>E408/D408*100</f>
        <v>107.70464285714286</v>
      </c>
      <c r="S408" s="7">
        <f>E408/O408</f>
        <v>86.163714285714292</v>
      </c>
      <c r="T408" s="11" t="s">
        <v>8310</v>
      </c>
      <c r="U408" t="s">
        <v>8315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5">
        <f t="shared" si="18"/>
        <v>40866.912615740745</v>
      </c>
      <c r="K409">
        <v>1316552050</v>
      </c>
      <c r="L409" s="16">
        <f t="shared" si="19"/>
        <v>40806.870949074073</v>
      </c>
      <c r="M409" s="16" t="str">
        <f t="shared" si="20"/>
        <v>2011</v>
      </c>
      <c r="N409" t="b">
        <v>0</v>
      </c>
      <c r="O409">
        <v>22</v>
      </c>
      <c r="P409" t="b">
        <v>1</v>
      </c>
      <c r="Q409" t="s">
        <v>8269</v>
      </c>
      <c r="R409" s="10">
        <f>E409/D409*100</f>
        <v>101.55000000000001</v>
      </c>
      <c r="S409" s="7">
        <f>E409/O409</f>
        <v>92.318181818181813</v>
      </c>
      <c r="T409" s="11" t="s">
        <v>8310</v>
      </c>
      <c r="U409" t="s">
        <v>8315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5">
        <f t="shared" si="18"/>
        <v>41583.777662037035</v>
      </c>
      <c r="K410">
        <v>1380217190</v>
      </c>
      <c r="L410" s="16">
        <f t="shared" si="19"/>
        <v>41543.735995370371</v>
      </c>
      <c r="M410" s="16" t="str">
        <f t="shared" si="20"/>
        <v>2013</v>
      </c>
      <c r="N410" t="b">
        <v>0</v>
      </c>
      <c r="O410">
        <v>38</v>
      </c>
      <c r="P410" t="b">
        <v>1</v>
      </c>
      <c r="Q410" t="s">
        <v>8269</v>
      </c>
      <c r="R410" s="10">
        <f>E410/D410*100</f>
        <v>101.43766666666667</v>
      </c>
      <c r="S410" s="7">
        <f>E410/O410</f>
        <v>160.16473684210527</v>
      </c>
      <c r="T410" s="11" t="s">
        <v>8310</v>
      </c>
      <c r="U410" t="s">
        <v>8315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5">
        <f t="shared" si="18"/>
        <v>42573.862777777773</v>
      </c>
      <c r="K411">
        <v>1466628144</v>
      </c>
      <c r="L411" s="16">
        <f t="shared" si="19"/>
        <v>42543.862777777773</v>
      </c>
      <c r="M411" s="16" t="str">
        <f t="shared" si="20"/>
        <v>2016</v>
      </c>
      <c r="N411" t="b">
        <v>0</v>
      </c>
      <c r="O411">
        <v>15</v>
      </c>
      <c r="P411" t="b">
        <v>1</v>
      </c>
      <c r="Q411" t="s">
        <v>8269</v>
      </c>
      <c r="R411" s="10">
        <f>E411/D411*100</f>
        <v>136.80000000000001</v>
      </c>
      <c r="S411" s="7">
        <f>E411/O411</f>
        <v>45.6</v>
      </c>
      <c r="T411" s="11" t="s">
        <v>8310</v>
      </c>
      <c r="U411" t="s">
        <v>8315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5">
        <f t="shared" si="18"/>
        <v>42173.981446759266</v>
      </c>
      <c r="K412">
        <v>1429486397</v>
      </c>
      <c r="L412" s="16">
        <f t="shared" si="19"/>
        <v>42113.981446759266</v>
      </c>
      <c r="M412" s="16" t="str">
        <f t="shared" si="20"/>
        <v>2015</v>
      </c>
      <c r="N412" t="b">
        <v>0</v>
      </c>
      <c r="O412">
        <v>7</v>
      </c>
      <c r="P412" t="b">
        <v>1</v>
      </c>
      <c r="Q412" t="s">
        <v>8269</v>
      </c>
      <c r="R412" s="10">
        <f>E412/D412*100</f>
        <v>128.29999999999998</v>
      </c>
      <c r="S412" s="7">
        <f>E412/O412</f>
        <v>183.28571428571428</v>
      </c>
      <c r="T412" s="11" t="s">
        <v>8310</v>
      </c>
      <c r="U412" t="s">
        <v>8315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5">
        <f t="shared" si="18"/>
        <v>41630.208333333336</v>
      </c>
      <c r="K413">
        <v>1384920804</v>
      </c>
      <c r="L413" s="16">
        <f t="shared" si="19"/>
        <v>41598.17597222222</v>
      </c>
      <c r="M413" s="16" t="str">
        <f t="shared" si="20"/>
        <v>2013</v>
      </c>
      <c r="N413" t="b">
        <v>0</v>
      </c>
      <c r="O413">
        <v>241</v>
      </c>
      <c r="P413" t="b">
        <v>1</v>
      </c>
      <c r="Q413" t="s">
        <v>8269</v>
      </c>
      <c r="R413" s="10">
        <f>E413/D413*100</f>
        <v>101.05</v>
      </c>
      <c r="S413" s="7">
        <f>E413/O413</f>
        <v>125.78838174273859</v>
      </c>
      <c r="T413" s="11" t="s">
        <v>8310</v>
      </c>
      <c r="U413" t="s">
        <v>8315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5">
        <f t="shared" si="18"/>
        <v>41115.742800925924</v>
      </c>
      <c r="K414">
        <v>1341856178</v>
      </c>
      <c r="L414" s="16">
        <f t="shared" si="19"/>
        <v>41099.742800925924</v>
      </c>
      <c r="M414" s="16" t="str">
        <f t="shared" si="20"/>
        <v>2012</v>
      </c>
      <c r="N414" t="b">
        <v>0</v>
      </c>
      <c r="O414">
        <v>55</v>
      </c>
      <c r="P414" t="b">
        <v>1</v>
      </c>
      <c r="Q414" t="s">
        <v>8269</v>
      </c>
      <c r="R414" s="10">
        <f>E414/D414*100</f>
        <v>126.84</v>
      </c>
      <c r="S414" s="7">
        <f>E414/O414</f>
        <v>57.654545454545456</v>
      </c>
      <c r="T414" s="11" t="s">
        <v>8310</v>
      </c>
      <c r="U414" t="s">
        <v>8315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5">
        <f t="shared" si="18"/>
        <v>41109.877442129626</v>
      </c>
      <c r="K415">
        <v>1340139811</v>
      </c>
      <c r="L415" s="16">
        <f t="shared" si="19"/>
        <v>41079.877442129626</v>
      </c>
      <c r="M415" s="16" t="str">
        <f t="shared" si="20"/>
        <v>2012</v>
      </c>
      <c r="N415" t="b">
        <v>0</v>
      </c>
      <c r="O415">
        <v>171</v>
      </c>
      <c r="P415" t="b">
        <v>1</v>
      </c>
      <c r="Q415" t="s">
        <v>8269</v>
      </c>
      <c r="R415" s="10">
        <f>E415/D415*100</f>
        <v>105.0859375</v>
      </c>
      <c r="S415" s="7">
        <f>E415/O415</f>
        <v>78.660818713450297</v>
      </c>
      <c r="T415" s="11" t="s">
        <v>8310</v>
      </c>
      <c r="U415" t="s">
        <v>8315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5">
        <f t="shared" si="18"/>
        <v>41559.063252314816</v>
      </c>
      <c r="K416">
        <v>1378949465</v>
      </c>
      <c r="L416" s="16">
        <f t="shared" si="19"/>
        <v>41529.063252314816</v>
      </c>
      <c r="M416" s="16" t="str">
        <f t="shared" si="20"/>
        <v>2013</v>
      </c>
      <c r="N416" t="b">
        <v>0</v>
      </c>
      <c r="O416">
        <v>208</v>
      </c>
      <c r="P416" t="b">
        <v>1</v>
      </c>
      <c r="Q416" t="s">
        <v>8269</v>
      </c>
      <c r="R416" s="10">
        <f>E416/D416*100</f>
        <v>102.85405405405406</v>
      </c>
      <c r="S416" s="7">
        <f>E416/O416</f>
        <v>91.480769230769226</v>
      </c>
      <c r="T416" s="11" t="s">
        <v>8310</v>
      </c>
      <c r="U416" t="s">
        <v>8315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5">
        <f t="shared" si="18"/>
        <v>41929.5</v>
      </c>
      <c r="K417">
        <v>1411417602</v>
      </c>
      <c r="L417" s="16">
        <f t="shared" si="19"/>
        <v>41904.851875</v>
      </c>
      <c r="M417" s="16" t="str">
        <f t="shared" si="20"/>
        <v>2014</v>
      </c>
      <c r="N417" t="b">
        <v>0</v>
      </c>
      <c r="O417">
        <v>21</v>
      </c>
      <c r="P417" t="b">
        <v>1</v>
      </c>
      <c r="Q417" t="s">
        <v>8269</v>
      </c>
      <c r="R417" s="10">
        <f>E417/D417*100</f>
        <v>102.14714285714285</v>
      </c>
      <c r="S417" s="7">
        <f>E417/O417</f>
        <v>68.09809523809524</v>
      </c>
      <c r="T417" s="11" t="s">
        <v>8310</v>
      </c>
      <c r="U417" t="s">
        <v>8315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5">
        <f t="shared" si="18"/>
        <v>41678.396192129629</v>
      </c>
      <c r="K418">
        <v>1389259831</v>
      </c>
      <c r="L418" s="16">
        <f t="shared" si="19"/>
        <v>41648.396192129629</v>
      </c>
      <c r="M418" s="16" t="str">
        <f t="shared" si="20"/>
        <v>2014</v>
      </c>
      <c r="N418" t="b">
        <v>0</v>
      </c>
      <c r="O418">
        <v>25</v>
      </c>
      <c r="P418" t="b">
        <v>1</v>
      </c>
      <c r="Q418" t="s">
        <v>8269</v>
      </c>
      <c r="R418" s="10">
        <f>E418/D418*100</f>
        <v>120.21700000000001</v>
      </c>
      <c r="S418" s="7">
        <f>E418/O418</f>
        <v>48.086800000000004</v>
      </c>
      <c r="T418" s="11" t="s">
        <v>8310</v>
      </c>
      <c r="U418" t="s">
        <v>8315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5">
        <f t="shared" si="18"/>
        <v>41372.189583333333</v>
      </c>
      <c r="K419">
        <v>1364426260</v>
      </c>
      <c r="L419" s="16">
        <f t="shared" si="19"/>
        <v>41360.970601851855</v>
      </c>
      <c r="M419" s="16" t="str">
        <f t="shared" si="20"/>
        <v>2013</v>
      </c>
      <c r="N419" t="b">
        <v>0</v>
      </c>
      <c r="O419">
        <v>52</v>
      </c>
      <c r="P419" t="b">
        <v>1</v>
      </c>
      <c r="Q419" t="s">
        <v>8269</v>
      </c>
      <c r="R419" s="10">
        <f>E419/D419*100</f>
        <v>100.24761904761905</v>
      </c>
      <c r="S419" s="7">
        <f>E419/O419</f>
        <v>202.42307692307693</v>
      </c>
      <c r="T419" s="11" t="s">
        <v>8310</v>
      </c>
      <c r="U419" t="s">
        <v>8315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5">
        <f t="shared" si="18"/>
        <v>42208.282372685186</v>
      </c>
      <c r="K420">
        <v>1435041997</v>
      </c>
      <c r="L420" s="16">
        <f t="shared" si="19"/>
        <v>42178.282372685186</v>
      </c>
      <c r="M420" s="16" t="str">
        <f t="shared" si="20"/>
        <v>2015</v>
      </c>
      <c r="N420" t="b">
        <v>0</v>
      </c>
      <c r="O420">
        <v>104</v>
      </c>
      <c r="P420" t="b">
        <v>1</v>
      </c>
      <c r="Q420" t="s">
        <v>8269</v>
      </c>
      <c r="R420" s="10">
        <f>E420/D420*100</f>
        <v>100.63392857142857</v>
      </c>
      <c r="S420" s="7">
        <f>E420/O420</f>
        <v>216.75</v>
      </c>
      <c r="T420" s="11" t="s">
        <v>8310</v>
      </c>
      <c r="U420" t="s">
        <v>8315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5">
        <f t="shared" si="18"/>
        <v>41454.842442129629</v>
      </c>
      <c r="K421">
        <v>1367352787</v>
      </c>
      <c r="L421" s="16">
        <f t="shared" si="19"/>
        <v>41394.842442129629</v>
      </c>
      <c r="M421" s="16" t="str">
        <f t="shared" si="20"/>
        <v>2013</v>
      </c>
      <c r="N421" t="b">
        <v>0</v>
      </c>
      <c r="O421">
        <v>73</v>
      </c>
      <c r="P421" t="b">
        <v>1</v>
      </c>
      <c r="Q421" t="s">
        <v>8269</v>
      </c>
      <c r="R421" s="10">
        <f>E421/D421*100</f>
        <v>100.4375</v>
      </c>
      <c r="S421" s="7">
        <f>E421/O421</f>
        <v>110.06849315068493</v>
      </c>
      <c r="T421" s="11" t="s">
        <v>8310</v>
      </c>
      <c r="U421" t="s">
        <v>8315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5">
        <f t="shared" si="18"/>
        <v>41712.194803240738</v>
      </c>
      <c r="K422">
        <v>1392183631</v>
      </c>
      <c r="L422" s="16">
        <f t="shared" si="19"/>
        <v>41682.23646990741</v>
      </c>
      <c r="M422" s="16" t="str">
        <f t="shared" si="20"/>
        <v>2014</v>
      </c>
      <c r="N422" t="b">
        <v>0</v>
      </c>
      <c r="O422">
        <v>3</v>
      </c>
      <c r="P422" t="b">
        <v>0</v>
      </c>
      <c r="Q422" t="s">
        <v>8270</v>
      </c>
      <c r="R422" s="10">
        <f>E422/D422*100</f>
        <v>0.43939393939393934</v>
      </c>
      <c r="S422" s="7">
        <f>E422/O422</f>
        <v>4.833333333333333</v>
      </c>
      <c r="T422" s="11" t="s">
        <v>8310</v>
      </c>
      <c r="U422" t="s">
        <v>8316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5">
        <f t="shared" si="18"/>
        <v>42237.491388888884</v>
      </c>
      <c r="K423">
        <v>1434973656</v>
      </c>
      <c r="L423" s="16">
        <f t="shared" si="19"/>
        <v>42177.491388888884</v>
      </c>
      <c r="M423" s="16" t="str">
        <f t="shared" si="20"/>
        <v>2015</v>
      </c>
      <c r="N423" t="b">
        <v>0</v>
      </c>
      <c r="O423">
        <v>6</v>
      </c>
      <c r="P423" t="b">
        <v>0</v>
      </c>
      <c r="Q423" t="s">
        <v>8270</v>
      </c>
      <c r="R423" s="10">
        <f>E423/D423*100</f>
        <v>2.0066666666666668</v>
      </c>
      <c r="S423" s="7">
        <f>E423/O423</f>
        <v>50.166666666666664</v>
      </c>
      <c r="T423" s="11" t="s">
        <v>8310</v>
      </c>
      <c r="U423" t="s">
        <v>8316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5">
        <f t="shared" si="18"/>
        <v>41893.260381944441</v>
      </c>
      <c r="K424">
        <v>1407824097</v>
      </c>
      <c r="L424" s="16">
        <f t="shared" si="19"/>
        <v>41863.260381944441</v>
      </c>
      <c r="M424" s="16" t="str">
        <f t="shared" si="20"/>
        <v>2014</v>
      </c>
      <c r="N424" t="b">
        <v>0</v>
      </c>
      <c r="O424">
        <v>12</v>
      </c>
      <c r="P424" t="b">
        <v>0</v>
      </c>
      <c r="Q424" t="s">
        <v>8270</v>
      </c>
      <c r="R424" s="10">
        <f>E424/D424*100</f>
        <v>1.075</v>
      </c>
      <c r="S424" s="7">
        <f>E424/O424</f>
        <v>35.833333333333336</v>
      </c>
      <c r="T424" s="11" t="s">
        <v>8310</v>
      </c>
      <c r="U424" t="s">
        <v>8316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5">
        <f t="shared" si="18"/>
        <v>41430.92627314815</v>
      </c>
      <c r="K425">
        <v>1367878430</v>
      </c>
      <c r="L425" s="16">
        <f t="shared" si="19"/>
        <v>41400.92627314815</v>
      </c>
      <c r="M425" s="16" t="str">
        <f t="shared" si="20"/>
        <v>2013</v>
      </c>
      <c r="N425" t="b">
        <v>0</v>
      </c>
      <c r="O425">
        <v>13</v>
      </c>
      <c r="P425" t="b">
        <v>0</v>
      </c>
      <c r="Q425" t="s">
        <v>8270</v>
      </c>
      <c r="R425" s="10">
        <f>E425/D425*100</f>
        <v>0.76500000000000001</v>
      </c>
      <c r="S425" s="7">
        <f>E425/O425</f>
        <v>11.76923076923077</v>
      </c>
      <c r="T425" s="11" t="s">
        <v>8310</v>
      </c>
      <c r="U425" t="s">
        <v>8316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5">
        <f t="shared" si="18"/>
        <v>40994.334479166668</v>
      </c>
      <c r="K426">
        <v>1327568499</v>
      </c>
      <c r="L426" s="16">
        <f t="shared" si="19"/>
        <v>40934.376145833332</v>
      </c>
      <c r="M426" s="16" t="str">
        <f t="shared" si="20"/>
        <v>2012</v>
      </c>
      <c r="N426" t="b">
        <v>0</v>
      </c>
      <c r="O426">
        <v>5</v>
      </c>
      <c r="P426" t="b">
        <v>0</v>
      </c>
      <c r="Q426" t="s">
        <v>8270</v>
      </c>
      <c r="R426" s="10">
        <f>E426/D426*100</f>
        <v>6.7966666666666677</v>
      </c>
      <c r="S426" s="7">
        <f>E426/O426</f>
        <v>40.78</v>
      </c>
      <c r="T426" s="11" t="s">
        <v>8310</v>
      </c>
      <c r="U426" t="s">
        <v>8316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5">
        <f t="shared" si="18"/>
        <v>42335.902824074074</v>
      </c>
      <c r="K427">
        <v>1443472804</v>
      </c>
      <c r="L427" s="16">
        <f t="shared" si="19"/>
        <v>42275.861157407402</v>
      </c>
      <c r="M427" s="16" t="str">
        <f t="shared" si="20"/>
        <v>2015</v>
      </c>
      <c r="N427" t="b">
        <v>0</v>
      </c>
      <c r="O427">
        <v>2</v>
      </c>
      <c r="P427" t="b">
        <v>0</v>
      </c>
      <c r="Q427" t="s">
        <v>8270</v>
      </c>
      <c r="R427" s="10">
        <f>E427/D427*100</f>
        <v>1.2E-2</v>
      </c>
      <c r="S427" s="7">
        <f>E427/O427</f>
        <v>3</v>
      </c>
      <c r="T427" s="11" t="s">
        <v>8310</v>
      </c>
      <c r="U427" t="s">
        <v>8316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5">
        <f t="shared" si="18"/>
        <v>42430.711967592593</v>
      </c>
      <c r="K428">
        <v>1454259914</v>
      </c>
      <c r="L428" s="16">
        <f t="shared" si="19"/>
        <v>42400.711967592593</v>
      </c>
      <c r="M428" s="16" t="str">
        <f t="shared" si="20"/>
        <v>2016</v>
      </c>
      <c r="N428" t="b">
        <v>0</v>
      </c>
      <c r="O428">
        <v>8</v>
      </c>
      <c r="P428" t="b">
        <v>0</v>
      </c>
      <c r="Q428" t="s">
        <v>8270</v>
      </c>
      <c r="R428" s="10">
        <f>E428/D428*100</f>
        <v>1.3299999999999998</v>
      </c>
      <c r="S428" s="7">
        <f>E428/O428</f>
        <v>16.625</v>
      </c>
      <c r="T428" s="11" t="s">
        <v>8310</v>
      </c>
      <c r="U428" t="s">
        <v>8316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5">
        <f t="shared" si="18"/>
        <v>42299.790972222225</v>
      </c>
      <c r="K429">
        <v>1444340940</v>
      </c>
      <c r="L429" s="16">
        <f t="shared" si="19"/>
        <v>42285.909027777772</v>
      </c>
      <c r="M429" s="16" t="str">
        <f t="shared" si="20"/>
        <v>2015</v>
      </c>
      <c r="N429" t="b">
        <v>0</v>
      </c>
      <c r="O429">
        <v>0</v>
      </c>
      <c r="P429" t="b">
        <v>0</v>
      </c>
      <c r="Q429" t="s">
        <v>8270</v>
      </c>
      <c r="R429" s="10">
        <f>E429/D429*100</f>
        <v>0</v>
      </c>
      <c r="S429" s="7" t="e">
        <f>E429/O429</f>
        <v>#DIV/0!</v>
      </c>
      <c r="T429" s="11" t="s">
        <v>8310</v>
      </c>
      <c r="U429" t="s">
        <v>8316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5">
        <f t="shared" si="18"/>
        <v>41806.916666666664</v>
      </c>
      <c r="K430">
        <v>1400523845</v>
      </c>
      <c r="L430" s="16">
        <f t="shared" si="19"/>
        <v>41778.766724537039</v>
      </c>
      <c r="M430" s="16" t="str">
        <f t="shared" si="20"/>
        <v>2014</v>
      </c>
      <c r="N430" t="b">
        <v>0</v>
      </c>
      <c r="O430">
        <v>13</v>
      </c>
      <c r="P430" t="b">
        <v>0</v>
      </c>
      <c r="Q430" t="s">
        <v>8270</v>
      </c>
      <c r="R430" s="10">
        <f>E430/D430*100</f>
        <v>5.6333333333333329</v>
      </c>
      <c r="S430" s="7">
        <f>E430/O430</f>
        <v>52</v>
      </c>
      <c r="T430" s="11" t="s">
        <v>8310</v>
      </c>
      <c r="U430" t="s">
        <v>8316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5">
        <f t="shared" si="18"/>
        <v>40144.207638888889</v>
      </c>
      <c r="K431">
        <v>1252964282</v>
      </c>
      <c r="L431" s="16">
        <f t="shared" si="19"/>
        <v>40070.901412037041</v>
      </c>
      <c r="M431" s="16" t="str">
        <f t="shared" si="20"/>
        <v>2009</v>
      </c>
      <c r="N431" t="b">
        <v>0</v>
      </c>
      <c r="O431">
        <v>0</v>
      </c>
      <c r="P431" t="b">
        <v>0</v>
      </c>
      <c r="Q431" t="s">
        <v>8270</v>
      </c>
      <c r="R431" s="10">
        <f>E431/D431*100</f>
        <v>0</v>
      </c>
      <c r="S431" s="7" t="e">
        <f>E431/O431</f>
        <v>#DIV/0!</v>
      </c>
      <c r="T431" s="11" t="s">
        <v>8310</v>
      </c>
      <c r="U431" t="s">
        <v>8316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5">
        <f t="shared" si="18"/>
        <v>41528.107256944444</v>
      </c>
      <c r="K432">
        <v>1377570867</v>
      </c>
      <c r="L432" s="16">
        <f t="shared" si="19"/>
        <v>41513.107256944444</v>
      </c>
      <c r="M432" s="16" t="str">
        <f t="shared" si="20"/>
        <v>2013</v>
      </c>
      <c r="N432" t="b">
        <v>0</v>
      </c>
      <c r="O432">
        <v>5</v>
      </c>
      <c r="P432" t="b">
        <v>0</v>
      </c>
      <c r="Q432" t="s">
        <v>8270</v>
      </c>
      <c r="R432" s="10">
        <f>E432/D432*100</f>
        <v>2.4</v>
      </c>
      <c r="S432" s="7">
        <f>E432/O432</f>
        <v>4.8</v>
      </c>
      <c r="T432" s="11" t="s">
        <v>8310</v>
      </c>
      <c r="U432" t="s">
        <v>8316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5">
        <f t="shared" si="18"/>
        <v>42556.871331018512</v>
      </c>
      <c r="K433">
        <v>1465160083</v>
      </c>
      <c r="L433" s="16">
        <f t="shared" si="19"/>
        <v>42526.871331018512</v>
      </c>
      <c r="M433" s="16" t="str">
        <f t="shared" si="20"/>
        <v>2016</v>
      </c>
      <c r="N433" t="b">
        <v>0</v>
      </c>
      <c r="O433">
        <v>8</v>
      </c>
      <c r="P433" t="b">
        <v>0</v>
      </c>
      <c r="Q433" t="s">
        <v>8270</v>
      </c>
      <c r="R433" s="10">
        <f>E433/D433*100</f>
        <v>13.833333333333334</v>
      </c>
      <c r="S433" s="7">
        <f>E433/O433</f>
        <v>51.875</v>
      </c>
      <c r="T433" s="11" t="s">
        <v>8310</v>
      </c>
      <c r="U433" t="s">
        <v>8316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5">
        <f t="shared" si="18"/>
        <v>42298.726631944446</v>
      </c>
      <c r="K434">
        <v>1440264381</v>
      </c>
      <c r="L434" s="16">
        <f t="shared" si="19"/>
        <v>42238.726631944446</v>
      </c>
      <c r="M434" s="16" t="str">
        <f t="shared" si="20"/>
        <v>2015</v>
      </c>
      <c r="N434" t="b">
        <v>0</v>
      </c>
      <c r="O434">
        <v>8</v>
      </c>
      <c r="P434" t="b">
        <v>0</v>
      </c>
      <c r="Q434" t="s">
        <v>8270</v>
      </c>
      <c r="R434" s="10">
        <f>E434/D434*100</f>
        <v>9.5</v>
      </c>
      <c r="S434" s="7">
        <f>E434/O434</f>
        <v>71.25</v>
      </c>
      <c r="T434" s="11" t="s">
        <v>8310</v>
      </c>
      <c r="U434" t="s">
        <v>8316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5">
        <f t="shared" si="18"/>
        <v>42288.629884259266</v>
      </c>
      <c r="K435">
        <v>1439392022</v>
      </c>
      <c r="L435" s="16">
        <f t="shared" si="19"/>
        <v>42228.629884259266</v>
      </c>
      <c r="M435" s="16" t="str">
        <f t="shared" si="20"/>
        <v>2015</v>
      </c>
      <c r="N435" t="b">
        <v>0</v>
      </c>
      <c r="O435">
        <v>0</v>
      </c>
      <c r="P435" t="b">
        <v>0</v>
      </c>
      <c r="Q435" t="s">
        <v>8270</v>
      </c>
      <c r="R435" s="10">
        <f>E435/D435*100</f>
        <v>0</v>
      </c>
      <c r="S435" s="7" t="e">
        <f>E435/O435</f>
        <v>#DIV/0!</v>
      </c>
      <c r="T435" s="11" t="s">
        <v>8310</v>
      </c>
      <c r="U435" t="s">
        <v>8316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5">
        <f t="shared" si="18"/>
        <v>41609.876180555555</v>
      </c>
      <c r="K436">
        <v>1383076902</v>
      </c>
      <c r="L436" s="16">
        <f t="shared" si="19"/>
        <v>41576.834513888891</v>
      </c>
      <c r="M436" s="16" t="str">
        <f t="shared" si="20"/>
        <v>2013</v>
      </c>
      <c r="N436" t="b">
        <v>0</v>
      </c>
      <c r="O436">
        <v>2</v>
      </c>
      <c r="P436" t="b">
        <v>0</v>
      </c>
      <c r="Q436" t="s">
        <v>8270</v>
      </c>
      <c r="R436" s="10">
        <f>E436/D436*100</f>
        <v>5</v>
      </c>
      <c r="S436" s="7">
        <f>E436/O436</f>
        <v>62.5</v>
      </c>
      <c r="T436" s="11" t="s">
        <v>8310</v>
      </c>
      <c r="U436" t="s">
        <v>8316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5">
        <f t="shared" si="18"/>
        <v>41530.747453703705</v>
      </c>
      <c r="K437">
        <v>1376502980</v>
      </c>
      <c r="L437" s="16">
        <f t="shared" si="19"/>
        <v>41500.747453703705</v>
      </c>
      <c r="M437" s="16" t="str">
        <f t="shared" si="20"/>
        <v>2013</v>
      </c>
      <c r="N437" t="b">
        <v>0</v>
      </c>
      <c r="O437">
        <v>3</v>
      </c>
      <c r="P437" t="b">
        <v>0</v>
      </c>
      <c r="Q437" t="s">
        <v>8270</v>
      </c>
      <c r="R437" s="10">
        <f>E437/D437*100</f>
        <v>2.7272727272727275E-3</v>
      </c>
      <c r="S437" s="7">
        <f>E437/O437</f>
        <v>1</v>
      </c>
      <c r="T437" s="11" t="s">
        <v>8310</v>
      </c>
      <c r="U437" t="s">
        <v>8316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5">
        <f t="shared" si="18"/>
        <v>41486.36241898148</v>
      </c>
      <c r="K438">
        <v>1372668113</v>
      </c>
      <c r="L438" s="16">
        <f t="shared" si="19"/>
        <v>41456.36241898148</v>
      </c>
      <c r="M438" s="16" t="str">
        <f t="shared" si="20"/>
        <v>2013</v>
      </c>
      <c r="N438" t="b">
        <v>0</v>
      </c>
      <c r="O438">
        <v>0</v>
      </c>
      <c r="P438" t="b">
        <v>0</v>
      </c>
      <c r="Q438" t="s">
        <v>8270</v>
      </c>
      <c r="R438" s="10">
        <f>E438/D438*100</f>
        <v>0</v>
      </c>
      <c r="S438" s="7" t="e">
        <f>E438/O438</f>
        <v>#DIV/0!</v>
      </c>
      <c r="T438" s="11" t="s">
        <v>8310</v>
      </c>
      <c r="U438" t="s">
        <v>8316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5">
        <f t="shared" si="18"/>
        <v>42651.31858796296</v>
      </c>
      <c r="K439">
        <v>1470728326</v>
      </c>
      <c r="L439" s="16">
        <f t="shared" si="19"/>
        <v>42591.31858796296</v>
      </c>
      <c r="M439" s="16" t="str">
        <f t="shared" si="20"/>
        <v>2016</v>
      </c>
      <c r="N439" t="b">
        <v>0</v>
      </c>
      <c r="O439">
        <v>0</v>
      </c>
      <c r="P439" t="b">
        <v>0</v>
      </c>
      <c r="Q439" t="s">
        <v>8270</v>
      </c>
      <c r="R439" s="10">
        <f>E439/D439*100</f>
        <v>0</v>
      </c>
      <c r="S439" s="7" t="e">
        <f>E439/O439</f>
        <v>#DIV/0!</v>
      </c>
      <c r="T439" s="11" t="s">
        <v>8310</v>
      </c>
      <c r="U439" t="s">
        <v>8316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5">
        <f t="shared" si="18"/>
        <v>42326.302754629629</v>
      </c>
      <c r="K440">
        <v>1445235358</v>
      </c>
      <c r="L440" s="16">
        <f t="shared" si="19"/>
        <v>42296.261087962965</v>
      </c>
      <c r="M440" s="16" t="str">
        <f t="shared" si="20"/>
        <v>2015</v>
      </c>
      <c r="N440" t="b">
        <v>0</v>
      </c>
      <c r="O440">
        <v>11</v>
      </c>
      <c r="P440" t="b">
        <v>0</v>
      </c>
      <c r="Q440" t="s">
        <v>8270</v>
      </c>
      <c r="R440" s="10">
        <f>E440/D440*100</f>
        <v>9.379999999999999</v>
      </c>
      <c r="S440" s="7">
        <f>E440/O440</f>
        <v>170.54545454545453</v>
      </c>
      <c r="T440" s="11" t="s">
        <v>8310</v>
      </c>
      <c r="U440" t="s">
        <v>8316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5">
        <f t="shared" si="18"/>
        <v>41929.761782407404</v>
      </c>
      <c r="K441">
        <v>1412705818</v>
      </c>
      <c r="L441" s="16">
        <f t="shared" si="19"/>
        <v>41919.761782407404</v>
      </c>
      <c r="M441" s="16" t="str">
        <f t="shared" si="20"/>
        <v>2014</v>
      </c>
      <c r="N441" t="b">
        <v>0</v>
      </c>
      <c r="O441">
        <v>0</v>
      </c>
      <c r="P441" t="b">
        <v>0</v>
      </c>
      <c r="Q441" t="s">
        <v>8270</v>
      </c>
      <c r="R441" s="10">
        <f>E441/D441*100</f>
        <v>0</v>
      </c>
      <c r="S441" s="7" t="e">
        <f>E441/O441</f>
        <v>#DIV/0!</v>
      </c>
      <c r="T441" s="11" t="s">
        <v>8310</v>
      </c>
      <c r="U441" t="s">
        <v>8316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5">
        <f t="shared" si="18"/>
        <v>42453.943900462968</v>
      </c>
      <c r="K442">
        <v>1456270753</v>
      </c>
      <c r="L442" s="16">
        <f t="shared" si="19"/>
        <v>42423.985567129625</v>
      </c>
      <c r="M442" s="16" t="str">
        <f t="shared" si="20"/>
        <v>2016</v>
      </c>
      <c r="N442" t="b">
        <v>0</v>
      </c>
      <c r="O442">
        <v>1</v>
      </c>
      <c r="P442" t="b">
        <v>0</v>
      </c>
      <c r="Q442" t="s">
        <v>8270</v>
      </c>
      <c r="R442" s="10">
        <f>E442/D442*100</f>
        <v>0.1</v>
      </c>
      <c r="S442" s="7">
        <f>E442/O442</f>
        <v>5</v>
      </c>
      <c r="T442" s="11" t="s">
        <v>8310</v>
      </c>
      <c r="U442" t="s">
        <v>8316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5">
        <f t="shared" si="18"/>
        <v>41580.793935185182</v>
      </c>
      <c r="K443">
        <v>1380826996</v>
      </c>
      <c r="L443" s="16">
        <f t="shared" si="19"/>
        <v>41550.793935185182</v>
      </c>
      <c r="M443" s="16" t="str">
        <f t="shared" si="20"/>
        <v>2013</v>
      </c>
      <c r="N443" t="b">
        <v>0</v>
      </c>
      <c r="O443">
        <v>0</v>
      </c>
      <c r="P443" t="b">
        <v>0</v>
      </c>
      <c r="Q443" t="s">
        <v>8270</v>
      </c>
      <c r="R443" s="10">
        <f>E443/D443*100</f>
        <v>0</v>
      </c>
      <c r="S443" s="7" t="e">
        <f>E443/O443</f>
        <v>#DIV/0!</v>
      </c>
      <c r="T443" s="11" t="s">
        <v>8310</v>
      </c>
      <c r="U443" t="s">
        <v>8316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5">
        <f t="shared" si="18"/>
        <v>42054.888692129629</v>
      </c>
      <c r="K444">
        <v>1421788783</v>
      </c>
      <c r="L444" s="16">
        <f t="shared" si="19"/>
        <v>42024.888692129629</v>
      </c>
      <c r="M444" s="16" t="str">
        <f t="shared" si="20"/>
        <v>2015</v>
      </c>
      <c r="N444" t="b">
        <v>0</v>
      </c>
      <c r="O444">
        <v>17</v>
      </c>
      <c r="P444" t="b">
        <v>0</v>
      </c>
      <c r="Q444" t="s">
        <v>8270</v>
      </c>
      <c r="R444" s="10">
        <f>E444/D444*100</f>
        <v>39.358823529411765</v>
      </c>
      <c r="S444" s="7">
        <f>E444/O444</f>
        <v>393.58823529411762</v>
      </c>
      <c r="T444" s="11" t="s">
        <v>8310</v>
      </c>
      <c r="U444" t="s">
        <v>8316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5">
        <f t="shared" si="18"/>
        <v>41680.015057870369</v>
      </c>
      <c r="K445">
        <v>1389399701</v>
      </c>
      <c r="L445" s="16">
        <f t="shared" si="19"/>
        <v>41650.015057870369</v>
      </c>
      <c r="M445" s="16" t="str">
        <f t="shared" si="20"/>
        <v>2014</v>
      </c>
      <c r="N445" t="b">
        <v>0</v>
      </c>
      <c r="O445">
        <v>2</v>
      </c>
      <c r="P445" t="b">
        <v>0</v>
      </c>
      <c r="Q445" t="s">
        <v>8270</v>
      </c>
      <c r="R445" s="10">
        <f>E445/D445*100</f>
        <v>0.1</v>
      </c>
      <c r="S445" s="7">
        <f>E445/O445</f>
        <v>5</v>
      </c>
      <c r="T445" s="11" t="s">
        <v>8310</v>
      </c>
      <c r="U445" t="s">
        <v>8316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5">
        <f t="shared" si="18"/>
        <v>40954.906956018516</v>
      </c>
      <c r="K446">
        <v>1324158361</v>
      </c>
      <c r="L446" s="16">
        <f t="shared" si="19"/>
        <v>40894.906956018516</v>
      </c>
      <c r="M446" s="16" t="str">
        <f t="shared" si="20"/>
        <v>2011</v>
      </c>
      <c r="N446" t="b">
        <v>0</v>
      </c>
      <c r="O446">
        <v>1</v>
      </c>
      <c r="P446" t="b">
        <v>0</v>
      </c>
      <c r="Q446" t="s">
        <v>8270</v>
      </c>
      <c r="R446" s="10">
        <f>E446/D446*100</f>
        <v>5</v>
      </c>
      <c r="S446" s="7">
        <f>E446/O446</f>
        <v>50</v>
      </c>
      <c r="T446" s="11" t="s">
        <v>8310</v>
      </c>
      <c r="U446" t="s">
        <v>8316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5">
        <f t="shared" si="18"/>
        <v>42145.335358796292</v>
      </c>
      <c r="K447">
        <v>1430899375</v>
      </c>
      <c r="L447" s="16">
        <f t="shared" si="19"/>
        <v>42130.335358796292</v>
      </c>
      <c r="M447" s="16" t="str">
        <f t="shared" si="20"/>
        <v>2015</v>
      </c>
      <c r="N447" t="b">
        <v>0</v>
      </c>
      <c r="O447">
        <v>2</v>
      </c>
      <c r="P447" t="b">
        <v>0</v>
      </c>
      <c r="Q447" t="s">
        <v>8270</v>
      </c>
      <c r="R447" s="10">
        <f>E447/D447*100</f>
        <v>3.3333333333333335E-3</v>
      </c>
      <c r="S447" s="7">
        <f>E447/O447</f>
        <v>1</v>
      </c>
      <c r="T447" s="11" t="s">
        <v>8310</v>
      </c>
      <c r="U447" t="s">
        <v>8316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5">
        <f t="shared" si="18"/>
        <v>42067.083564814813</v>
      </c>
      <c r="K448">
        <v>1422842420</v>
      </c>
      <c r="L448" s="16">
        <f t="shared" si="19"/>
        <v>42037.083564814813</v>
      </c>
      <c r="M448" s="16" t="str">
        <f t="shared" si="20"/>
        <v>2015</v>
      </c>
      <c r="N448" t="b">
        <v>0</v>
      </c>
      <c r="O448">
        <v>16</v>
      </c>
      <c r="P448" t="b">
        <v>0</v>
      </c>
      <c r="Q448" t="s">
        <v>8270</v>
      </c>
      <c r="R448" s="10">
        <f>E448/D448*100</f>
        <v>7.2952380952380951</v>
      </c>
      <c r="S448" s="7">
        <f>E448/O448</f>
        <v>47.875</v>
      </c>
      <c r="T448" s="11" t="s">
        <v>8310</v>
      </c>
      <c r="U448" t="s">
        <v>8316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5">
        <f t="shared" si="18"/>
        <v>41356.513460648144</v>
      </c>
      <c r="K449">
        <v>1361884763</v>
      </c>
      <c r="L449" s="16">
        <f t="shared" si="19"/>
        <v>41331.555127314816</v>
      </c>
      <c r="M449" s="16" t="str">
        <f t="shared" si="20"/>
        <v>2013</v>
      </c>
      <c r="N449" t="b">
        <v>0</v>
      </c>
      <c r="O449">
        <v>1</v>
      </c>
      <c r="P449" t="b">
        <v>0</v>
      </c>
      <c r="Q449" t="s">
        <v>8270</v>
      </c>
      <c r="R449" s="10">
        <f>E449/D449*100</f>
        <v>1.6666666666666666E-2</v>
      </c>
      <c r="S449" s="7">
        <f>E449/O449</f>
        <v>5</v>
      </c>
      <c r="T449" s="11" t="s">
        <v>8310</v>
      </c>
      <c r="U449" t="s">
        <v>8316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5">
        <f t="shared" si="18"/>
        <v>41773.758043981477</v>
      </c>
      <c r="K450">
        <v>1398363095</v>
      </c>
      <c r="L450" s="16">
        <f t="shared" si="19"/>
        <v>41753.758043981477</v>
      </c>
      <c r="M450" s="16" t="str">
        <f t="shared" si="20"/>
        <v>2014</v>
      </c>
      <c r="N450" t="b">
        <v>0</v>
      </c>
      <c r="O450">
        <v>4</v>
      </c>
      <c r="P450" t="b">
        <v>0</v>
      </c>
      <c r="Q450" t="s">
        <v>8270</v>
      </c>
      <c r="R450" s="10">
        <f>E450/D450*100</f>
        <v>3.2804000000000002</v>
      </c>
      <c r="S450" s="7">
        <f>E450/O450</f>
        <v>20.502500000000001</v>
      </c>
      <c r="T450" s="11" t="s">
        <v>8310</v>
      </c>
      <c r="U450" t="s">
        <v>8316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5">
        <f t="shared" ref="J451:J514" si="21">(((I451/60)/60)/24)+DATE(1970,1,1)</f>
        <v>41564.568113425928</v>
      </c>
      <c r="K451">
        <v>1379425085</v>
      </c>
      <c r="L451" s="16">
        <f t="shared" ref="L451:L514" si="22">(((K451/60)/60)/24)+DATE(1970,1,1)</f>
        <v>41534.568113425928</v>
      </c>
      <c r="M451" s="16" t="str">
        <f t="shared" ref="M451:M514" si="23">TEXT(L451,"yyyy")</f>
        <v>2013</v>
      </c>
      <c r="N451" t="b">
        <v>0</v>
      </c>
      <c r="O451">
        <v>5</v>
      </c>
      <c r="P451" t="b">
        <v>0</v>
      </c>
      <c r="Q451" t="s">
        <v>8270</v>
      </c>
      <c r="R451" s="10">
        <f>E451/D451*100</f>
        <v>2.25</v>
      </c>
      <c r="S451" s="7">
        <f>E451/O451</f>
        <v>9</v>
      </c>
      <c r="T451" s="11" t="s">
        <v>8310</v>
      </c>
      <c r="U451" t="s">
        <v>8316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5">
        <f t="shared" si="21"/>
        <v>41684.946759259255</v>
      </c>
      <c r="K452">
        <v>1389825800</v>
      </c>
      <c r="L452" s="16">
        <f t="shared" si="22"/>
        <v>41654.946759259255</v>
      </c>
      <c r="M452" s="16" t="str">
        <f t="shared" si="23"/>
        <v>2014</v>
      </c>
      <c r="N452" t="b">
        <v>0</v>
      </c>
      <c r="O452">
        <v>7</v>
      </c>
      <c r="P452" t="b">
        <v>0</v>
      </c>
      <c r="Q452" t="s">
        <v>8270</v>
      </c>
      <c r="R452" s="10">
        <f>E452/D452*100</f>
        <v>0.79200000000000004</v>
      </c>
      <c r="S452" s="7">
        <f>E452/O452</f>
        <v>56.571428571428569</v>
      </c>
      <c r="T452" s="11" t="s">
        <v>8310</v>
      </c>
      <c r="U452" t="s">
        <v>8316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5">
        <f t="shared" si="21"/>
        <v>41664.715173611112</v>
      </c>
      <c r="K453">
        <v>1388077791</v>
      </c>
      <c r="L453" s="16">
        <f t="shared" si="22"/>
        <v>41634.715173611112</v>
      </c>
      <c r="M453" s="16" t="str">
        <f t="shared" si="23"/>
        <v>2013</v>
      </c>
      <c r="N453" t="b">
        <v>0</v>
      </c>
      <c r="O453">
        <v>0</v>
      </c>
      <c r="P453" t="b">
        <v>0</v>
      </c>
      <c r="Q453" t="s">
        <v>8270</v>
      </c>
      <c r="R453" s="10">
        <f>E453/D453*100</f>
        <v>0</v>
      </c>
      <c r="S453" s="7" t="e">
        <f>E453/O453</f>
        <v>#DIV/0!</v>
      </c>
      <c r="T453" s="11" t="s">
        <v>8310</v>
      </c>
      <c r="U453" t="s">
        <v>8316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5">
        <f t="shared" si="21"/>
        <v>42137.703877314809</v>
      </c>
      <c r="K454">
        <v>1428944015</v>
      </c>
      <c r="L454" s="16">
        <f t="shared" si="22"/>
        <v>42107.703877314809</v>
      </c>
      <c r="M454" s="16" t="str">
        <f t="shared" si="23"/>
        <v>2015</v>
      </c>
      <c r="N454" t="b">
        <v>0</v>
      </c>
      <c r="O454">
        <v>12</v>
      </c>
      <c r="P454" t="b">
        <v>0</v>
      </c>
      <c r="Q454" t="s">
        <v>8270</v>
      </c>
      <c r="R454" s="10">
        <f>E454/D454*100</f>
        <v>64</v>
      </c>
      <c r="S454" s="7">
        <f>E454/O454</f>
        <v>40</v>
      </c>
      <c r="T454" s="11" t="s">
        <v>8310</v>
      </c>
      <c r="U454" t="s">
        <v>8316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5">
        <f t="shared" si="21"/>
        <v>42054.824988425928</v>
      </c>
      <c r="K455">
        <v>1422992879</v>
      </c>
      <c r="L455" s="16">
        <f t="shared" si="22"/>
        <v>42038.824988425928</v>
      </c>
      <c r="M455" s="16" t="str">
        <f t="shared" si="23"/>
        <v>2015</v>
      </c>
      <c r="N455" t="b">
        <v>0</v>
      </c>
      <c r="O455">
        <v>2</v>
      </c>
      <c r="P455" t="b">
        <v>0</v>
      </c>
      <c r="Q455" t="s">
        <v>8270</v>
      </c>
      <c r="R455" s="10">
        <f>E455/D455*100</f>
        <v>2.7404479578392621E-2</v>
      </c>
      <c r="S455" s="7">
        <f>E455/O455</f>
        <v>13</v>
      </c>
      <c r="T455" s="11" t="s">
        <v>8310</v>
      </c>
      <c r="U455" t="s">
        <v>8316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5">
        <f t="shared" si="21"/>
        <v>41969.551388888889</v>
      </c>
      <c r="K456">
        <v>1414343571</v>
      </c>
      <c r="L456" s="16">
        <f t="shared" si="22"/>
        <v>41938.717256944445</v>
      </c>
      <c r="M456" s="16" t="str">
        <f t="shared" si="23"/>
        <v>2014</v>
      </c>
      <c r="N456" t="b">
        <v>0</v>
      </c>
      <c r="O456">
        <v>5</v>
      </c>
      <c r="P456" t="b">
        <v>0</v>
      </c>
      <c r="Q456" t="s">
        <v>8270</v>
      </c>
      <c r="R456" s="10">
        <f>E456/D456*100</f>
        <v>0.82000000000000006</v>
      </c>
      <c r="S456" s="7">
        <f>E456/O456</f>
        <v>16.399999999999999</v>
      </c>
      <c r="T456" s="11" t="s">
        <v>8310</v>
      </c>
      <c r="U456" t="s">
        <v>8316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5">
        <f t="shared" si="21"/>
        <v>41016.021527777775</v>
      </c>
      <c r="K457">
        <v>1330733022</v>
      </c>
      <c r="L457" s="16">
        <f t="shared" si="22"/>
        <v>40971.002569444441</v>
      </c>
      <c r="M457" s="16" t="str">
        <f t="shared" si="23"/>
        <v>2012</v>
      </c>
      <c r="N457" t="b">
        <v>0</v>
      </c>
      <c r="O457">
        <v>2</v>
      </c>
      <c r="P457" t="b">
        <v>0</v>
      </c>
      <c r="Q457" t="s">
        <v>8270</v>
      </c>
      <c r="R457" s="10">
        <f>E457/D457*100</f>
        <v>6.9230769230769221E-2</v>
      </c>
      <c r="S457" s="7">
        <f>E457/O457</f>
        <v>22.5</v>
      </c>
      <c r="T457" s="11" t="s">
        <v>8310</v>
      </c>
      <c r="U457" t="s">
        <v>8316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5">
        <f t="shared" si="21"/>
        <v>41569.165972222225</v>
      </c>
      <c r="K458">
        <v>1380559201</v>
      </c>
      <c r="L458" s="16">
        <f t="shared" si="22"/>
        <v>41547.694456018515</v>
      </c>
      <c r="M458" s="16" t="str">
        <f t="shared" si="23"/>
        <v>2013</v>
      </c>
      <c r="N458" t="b">
        <v>0</v>
      </c>
      <c r="O458">
        <v>3</v>
      </c>
      <c r="P458" t="b">
        <v>0</v>
      </c>
      <c r="Q458" t="s">
        <v>8270</v>
      </c>
      <c r="R458" s="10">
        <f>E458/D458*100</f>
        <v>0.68631863186318631</v>
      </c>
      <c r="S458" s="7">
        <f>E458/O458</f>
        <v>20.333333333333332</v>
      </c>
      <c r="T458" s="11" t="s">
        <v>8310</v>
      </c>
      <c r="U458" t="s">
        <v>8316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5">
        <f t="shared" si="21"/>
        <v>41867.767500000002</v>
      </c>
      <c r="K459">
        <v>1405621512</v>
      </c>
      <c r="L459" s="16">
        <f t="shared" si="22"/>
        <v>41837.767500000002</v>
      </c>
      <c r="M459" s="16" t="str">
        <f t="shared" si="23"/>
        <v>2014</v>
      </c>
      <c r="N459" t="b">
        <v>0</v>
      </c>
      <c r="O459">
        <v>0</v>
      </c>
      <c r="P459" t="b">
        <v>0</v>
      </c>
      <c r="Q459" t="s">
        <v>8270</v>
      </c>
      <c r="R459" s="10">
        <f>E459/D459*100</f>
        <v>0</v>
      </c>
      <c r="S459" s="7" t="e">
        <f>E459/O459</f>
        <v>#DIV/0!</v>
      </c>
      <c r="T459" s="11" t="s">
        <v>8310</v>
      </c>
      <c r="U459" t="s">
        <v>8316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5">
        <f t="shared" si="21"/>
        <v>41408.69976851852</v>
      </c>
      <c r="K460">
        <v>1365958060</v>
      </c>
      <c r="L460" s="16">
        <f t="shared" si="22"/>
        <v>41378.69976851852</v>
      </c>
      <c r="M460" s="16" t="str">
        <f t="shared" si="23"/>
        <v>2013</v>
      </c>
      <c r="N460" t="b">
        <v>0</v>
      </c>
      <c r="O460">
        <v>49</v>
      </c>
      <c r="P460" t="b">
        <v>0</v>
      </c>
      <c r="Q460" t="s">
        <v>8270</v>
      </c>
      <c r="R460" s="10">
        <f>E460/D460*100</f>
        <v>8.2100000000000009</v>
      </c>
      <c r="S460" s="7">
        <f>E460/O460</f>
        <v>16.755102040816325</v>
      </c>
      <c r="T460" s="11" t="s">
        <v>8310</v>
      </c>
      <c r="U460" t="s">
        <v>8316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5">
        <f t="shared" si="21"/>
        <v>40860.682025462964</v>
      </c>
      <c r="K461">
        <v>1316013727</v>
      </c>
      <c r="L461" s="16">
        <f t="shared" si="22"/>
        <v>40800.6403587963</v>
      </c>
      <c r="M461" s="16" t="str">
        <f t="shared" si="23"/>
        <v>2011</v>
      </c>
      <c r="N461" t="b">
        <v>0</v>
      </c>
      <c r="O461">
        <v>1</v>
      </c>
      <c r="P461" t="b">
        <v>0</v>
      </c>
      <c r="Q461" t="s">
        <v>8270</v>
      </c>
      <c r="R461" s="10">
        <f>E461/D461*100</f>
        <v>6.4102564102564097E-2</v>
      </c>
      <c r="S461" s="7">
        <f>E461/O461</f>
        <v>25</v>
      </c>
      <c r="T461" s="11" t="s">
        <v>8310</v>
      </c>
      <c r="U461" t="s">
        <v>8316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5">
        <f t="shared" si="21"/>
        <v>41791.166666666664</v>
      </c>
      <c r="K462">
        <v>1398862875</v>
      </c>
      <c r="L462" s="16">
        <f t="shared" si="22"/>
        <v>41759.542534722219</v>
      </c>
      <c r="M462" s="16" t="str">
        <f t="shared" si="23"/>
        <v>2014</v>
      </c>
      <c r="N462" t="b">
        <v>0</v>
      </c>
      <c r="O462">
        <v>2</v>
      </c>
      <c r="P462" t="b">
        <v>0</v>
      </c>
      <c r="Q462" t="s">
        <v>8270</v>
      </c>
      <c r="R462" s="10">
        <f>E462/D462*100</f>
        <v>0.29411764705882354</v>
      </c>
      <c r="S462" s="7">
        <f>E462/O462</f>
        <v>12.5</v>
      </c>
      <c r="T462" s="11" t="s">
        <v>8310</v>
      </c>
      <c r="U462" t="s">
        <v>8316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5">
        <f t="shared" si="21"/>
        <v>41427.84684027778</v>
      </c>
      <c r="K463">
        <v>1368476367</v>
      </c>
      <c r="L463" s="16">
        <f t="shared" si="22"/>
        <v>41407.84684027778</v>
      </c>
      <c r="M463" s="16" t="str">
        <f t="shared" si="23"/>
        <v>2013</v>
      </c>
      <c r="N463" t="b">
        <v>0</v>
      </c>
      <c r="O463">
        <v>0</v>
      </c>
      <c r="P463" t="b">
        <v>0</v>
      </c>
      <c r="Q463" t="s">
        <v>8270</v>
      </c>
      <c r="R463" s="10">
        <f>E463/D463*100</f>
        <v>0</v>
      </c>
      <c r="S463" s="7" t="e">
        <f>E463/O463</f>
        <v>#DIV/0!</v>
      </c>
      <c r="T463" s="11" t="s">
        <v>8310</v>
      </c>
      <c r="U463" t="s">
        <v>8316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5">
        <f t="shared" si="21"/>
        <v>40765.126631944448</v>
      </c>
      <c r="K464">
        <v>1307761341</v>
      </c>
      <c r="L464" s="16">
        <f t="shared" si="22"/>
        <v>40705.126631944448</v>
      </c>
      <c r="M464" s="16" t="str">
        <f t="shared" si="23"/>
        <v>2011</v>
      </c>
      <c r="N464" t="b">
        <v>0</v>
      </c>
      <c r="O464">
        <v>0</v>
      </c>
      <c r="P464" t="b">
        <v>0</v>
      </c>
      <c r="Q464" t="s">
        <v>8270</v>
      </c>
      <c r="R464" s="10">
        <f>E464/D464*100</f>
        <v>0</v>
      </c>
      <c r="S464" s="7" t="e">
        <f>E464/O464</f>
        <v>#DIV/0!</v>
      </c>
      <c r="T464" s="11" t="s">
        <v>8310</v>
      </c>
      <c r="U464" t="s">
        <v>8316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5">
        <f t="shared" si="21"/>
        <v>40810.710104166668</v>
      </c>
      <c r="K465">
        <v>1311699753</v>
      </c>
      <c r="L465" s="16">
        <f t="shared" si="22"/>
        <v>40750.710104166668</v>
      </c>
      <c r="M465" s="16" t="str">
        <f t="shared" si="23"/>
        <v>2011</v>
      </c>
      <c r="N465" t="b">
        <v>0</v>
      </c>
      <c r="O465">
        <v>11</v>
      </c>
      <c r="P465" t="b">
        <v>0</v>
      </c>
      <c r="Q465" t="s">
        <v>8270</v>
      </c>
      <c r="R465" s="10">
        <f>E465/D465*100</f>
        <v>2.2727272727272729</v>
      </c>
      <c r="S465" s="7">
        <f>E465/O465</f>
        <v>113.63636363636364</v>
      </c>
      <c r="T465" s="11" t="s">
        <v>8310</v>
      </c>
      <c r="U465" t="s">
        <v>8316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5">
        <f t="shared" si="21"/>
        <v>42508.848784722228</v>
      </c>
      <c r="K466">
        <v>1461874935</v>
      </c>
      <c r="L466" s="16">
        <f t="shared" si="22"/>
        <v>42488.848784722228</v>
      </c>
      <c r="M466" s="16" t="str">
        <f t="shared" si="23"/>
        <v>2016</v>
      </c>
      <c r="N466" t="b">
        <v>0</v>
      </c>
      <c r="O466">
        <v>1</v>
      </c>
      <c r="P466" t="b">
        <v>0</v>
      </c>
      <c r="Q466" t="s">
        <v>8270</v>
      </c>
      <c r="R466" s="10">
        <f>E466/D466*100</f>
        <v>9.9009900990099015E-2</v>
      </c>
      <c r="S466" s="7">
        <f>E466/O466</f>
        <v>1</v>
      </c>
      <c r="T466" s="11" t="s">
        <v>8310</v>
      </c>
      <c r="U466" t="s">
        <v>8316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5">
        <f t="shared" si="21"/>
        <v>41817.120069444441</v>
      </c>
      <c r="K467">
        <v>1402455174</v>
      </c>
      <c r="L467" s="16">
        <f t="shared" si="22"/>
        <v>41801.120069444441</v>
      </c>
      <c r="M467" s="16" t="str">
        <f t="shared" si="23"/>
        <v>2014</v>
      </c>
      <c r="N467" t="b">
        <v>0</v>
      </c>
      <c r="O467">
        <v>8</v>
      </c>
      <c r="P467" t="b">
        <v>0</v>
      </c>
      <c r="Q467" t="s">
        <v>8270</v>
      </c>
      <c r="R467" s="10">
        <f>E467/D467*100</f>
        <v>26.953125</v>
      </c>
      <c r="S467" s="7">
        <f>E467/O467</f>
        <v>17.25</v>
      </c>
      <c r="T467" s="11" t="s">
        <v>8310</v>
      </c>
      <c r="U467" t="s">
        <v>8316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5">
        <f t="shared" si="21"/>
        <v>41159.942870370374</v>
      </c>
      <c r="K468">
        <v>1344465464</v>
      </c>
      <c r="L468" s="16">
        <f t="shared" si="22"/>
        <v>41129.942870370374</v>
      </c>
      <c r="M468" s="16" t="str">
        <f t="shared" si="23"/>
        <v>2012</v>
      </c>
      <c r="N468" t="b">
        <v>0</v>
      </c>
      <c r="O468">
        <v>5</v>
      </c>
      <c r="P468" t="b">
        <v>0</v>
      </c>
      <c r="Q468" t="s">
        <v>8270</v>
      </c>
      <c r="R468" s="10">
        <f>E468/D468*100</f>
        <v>0.76</v>
      </c>
      <c r="S468" s="7">
        <f>E468/O468</f>
        <v>15.2</v>
      </c>
      <c r="T468" s="11" t="s">
        <v>8310</v>
      </c>
      <c r="U468" t="s">
        <v>8316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5">
        <f t="shared" si="21"/>
        <v>41180.679791666669</v>
      </c>
      <c r="K469">
        <v>1344961134</v>
      </c>
      <c r="L469" s="16">
        <f t="shared" si="22"/>
        <v>41135.679791666669</v>
      </c>
      <c r="M469" s="16" t="str">
        <f t="shared" si="23"/>
        <v>2012</v>
      </c>
      <c r="N469" t="b">
        <v>0</v>
      </c>
      <c r="O469">
        <v>39</v>
      </c>
      <c r="P469" t="b">
        <v>0</v>
      </c>
      <c r="Q469" t="s">
        <v>8270</v>
      </c>
      <c r="R469" s="10">
        <f>E469/D469*100</f>
        <v>21.574999999999999</v>
      </c>
      <c r="S469" s="7">
        <f>E469/O469</f>
        <v>110.64102564102564</v>
      </c>
      <c r="T469" s="11" t="s">
        <v>8310</v>
      </c>
      <c r="U469" t="s">
        <v>8316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5">
        <f t="shared" si="21"/>
        <v>41101.160474537035</v>
      </c>
      <c r="K470">
        <v>1336795283</v>
      </c>
      <c r="L470" s="16">
        <f t="shared" si="22"/>
        <v>41041.167627314811</v>
      </c>
      <c r="M470" s="16" t="str">
        <f t="shared" si="23"/>
        <v>2012</v>
      </c>
      <c r="N470" t="b">
        <v>0</v>
      </c>
      <c r="O470">
        <v>0</v>
      </c>
      <c r="P470" t="b">
        <v>0</v>
      </c>
      <c r="Q470" t="s">
        <v>8270</v>
      </c>
      <c r="R470" s="10">
        <f>E470/D470*100</f>
        <v>0</v>
      </c>
      <c r="S470" s="7" t="e">
        <f>E470/O470</f>
        <v>#DIV/0!</v>
      </c>
      <c r="T470" s="11" t="s">
        <v>8310</v>
      </c>
      <c r="U470" t="s">
        <v>8316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5">
        <f t="shared" si="21"/>
        <v>41887.989861111113</v>
      </c>
      <c r="K471">
        <v>1404776724</v>
      </c>
      <c r="L471" s="16">
        <f t="shared" si="22"/>
        <v>41827.989861111113</v>
      </c>
      <c r="M471" s="16" t="str">
        <f t="shared" si="23"/>
        <v>2014</v>
      </c>
      <c r="N471" t="b">
        <v>0</v>
      </c>
      <c r="O471">
        <v>0</v>
      </c>
      <c r="P471" t="b">
        <v>0</v>
      </c>
      <c r="Q471" t="s">
        <v>8270</v>
      </c>
      <c r="R471" s="10">
        <f>E471/D471*100</f>
        <v>0</v>
      </c>
      <c r="S471" s="7" t="e">
        <f>E471/O471</f>
        <v>#DIV/0!</v>
      </c>
      <c r="T471" s="11" t="s">
        <v>8310</v>
      </c>
      <c r="U471" t="s">
        <v>8316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5">
        <f t="shared" si="21"/>
        <v>41655.166666666664</v>
      </c>
      <c r="K472">
        <v>1385524889</v>
      </c>
      <c r="L472" s="16">
        <f t="shared" si="22"/>
        <v>41605.167696759258</v>
      </c>
      <c r="M472" s="16" t="str">
        <f t="shared" si="23"/>
        <v>2013</v>
      </c>
      <c r="N472" t="b">
        <v>0</v>
      </c>
      <c r="O472">
        <v>2</v>
      </c>
      <c r="P472" t="b">
        <v>0</v>
      </c>
      <c r="Q472" t="s">
        <v>8270</v>
      </c>
      <c r="R472" s="10">
        <f>E472/D472*100</f>
        <v>1.02</v>
      </c>
      <c r="S472" s="7">
        <f>E472/O472</f>
        <v>25.5</v>
      </c>
      <c r="T472" s="11" t="s">
        <v>8310</v>
      </c>
      <c r="U472" t="s">
        <v>8316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5">
        <f t="shared" si="21"/>
        <v>41748.680312500001</v>
      </c>
      <c r="K473">
        <v>1394039979</v>
      </c>
      <c r="L473" s="16">
        <f t="shared" si="22"/>
        <v>41703.721979166665</v>
      </c>
      <c r="M473" s="16" t="str">
        <f t="shared" si="23"/>
        <v>2014</v>
      </c>
      <c r="N473" t="b">
        <v>0</v>
      </c>
      <c r="O473">
        <v>170</v>
      </c>
      <c r="P473" t="b">
        <v>0</v>
      </c>
      <c r="Q473" t="s">
        <v>8270</v>
      </c>
      <c r="R473" s="10">
        <f>E473/D473*100</f>
        <v>11.892727272727273</v>
      </c>
      <c r="S473" s="7">
        <f>E473/O473</f>
        <v>38.476470588235294</v>
      </c>
      <c r="T473" s="11" t="s">
        <v>8310</v>
      </c>
      <c r="U473" t="s">
        <v>8316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5">
        <f t="shared" si="21"/>
        <v>41874.922662037039</v>
      </c>
      <c r="K474">
        <v>1406239718</v>
      </c>
      <c r="L474" s="16">
        <f t="shared" si="22"/>
        <v>41844.922662037039</v>
      </c>
      <c r="M474" s="16" t="str">
        <f t="shared" si="23"/>
        <v>2014</v>
      </c>
      <c r="N474" t="b">
        <v>0</v>
      </c>
      <c r="O474">
        <v>5</v>
      </c>
      <c r="P474" t="b">
        <v>0</v>
      </c>
      <c r="Q474" t="s">
        <v>8270</v>
      </c>
      <c r="R474" s="10">
        <f>E474/D474*100</f>
        <v>17.625</v>
      </c>
      <c r="S474" s="7">
        <f>E474/O474</f>
        <v>28.2</v>
      </c>
      <c r="T474" s="11" t="s">
        <v>8310</v>
      </c>
      <c r="U474" t="s">
        <v>8316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5">
        <f t="shared" si="21"/>
        <v>41899.698136574072</v>
      </c>
      <c r="K475">
        <v>1408380319</v>
      </c>
      <c r="L475" s="16">
        <f t="shared" si="22"/>
        <v>41869.698136574072</v>
      </c>
      <c r="M475" s="16" t="str">
        <f t="shared" si="23"/>
        <v>2014</v>
      </c>
      <c r="N475" t="b">
        <v>0</v>
      </c>
      <c r="O475">
        <v>14</v>
      </c>
      <c r="P475" t="b">
        <v>0</v>
      </c>
      <c r="Q475" t="s">
        <v>8270</v>
      </c>
      <c r="R475" s="10">
        <f>E475/D475*100</f>
        <v>2.87</v>
      </c>
      <c r="S475" s="7">
        <f>E475/O475</f>
        <v>61.5</v>
      </c>
      <c r="T475" s="11" t="s">
        <v>8310</v>
      </c>
      <c r="U475" t="s">
        <v>8316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5">
        <f t="shared" si="21"/>
        <v>42783.329039351855</v>
      </c>
      <c r="K476">
        <v>1484726029</v>
      </c>
      <c r="L476" s="16">
        <f t="shared" si="22"/>
        <v>42753.329039351855</v>
      </c>
      <c r="M476" s="16" t="str">
        <f t="shared" si="23"/>
        <v>2017</v>
      </c>
      <c r="N476" t="b">
        <v>0</v>
      </c>
      <c r="O476">
        <v>1</v>
      </c>
      <c r="P476" t="b">
        <v>0</v>
      </c>
      <c r="Q476" t="s">
        <v>8270</v>
      </c>
      <c r="R476" s="10">
        <f>E476/D476*100</f>
        <v>3.0303030303030304E-2</v>
      </c>
      <c r="S476" s="7">
        <f>E476/O476</f>
        <v>1</v>
      </c>
      <c r="T476" s="11" t="s">
        <v>8310</v>
      </c>
      <c r="U476" t="s">
        <v>8316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5">
        <f t="shared" si="21"/>
        <v>42130.086145833338</v>
      </c>
      <c r="K477">
        <v>1428285843</v>
      </c>
      <c r="L477" s="16">
        <f t="shared" si="22"/>
        <v>42100.086145833338</v>
      </c>
      <c r="M477" s="16" t="str">
        <f t="shared" si="23"/>
        <v>2015</v>
      </c>
      <c r="N477" t="b">
        <v>0</v>
      </c>
      <c r="O477">
        <v>0</v>
      </c>
      <c r="P477" t="b">
        <v>0</v>
      </c>
      <c r="Q477" t="s">
        <v>8270</v>
      </c>
      <c r="R477" s="10">
        <f>E477/D477*100</f>
        <v>0</v>
      </c>
      <c r="S477" s="7" t="e">
        <f>E477/O477</f>
        <v>#DIV/0!</v>
      </c>
      <c r="T477" s="11" t="s">
        <v>8310</v>
      </c>
      <c r="U477" t="s">
        <v>8316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5">
        <f t="shared" si="21"/>
        <v>41793.165972222225</v>
      </c>
      <c r="K478">
        <v>1398727441</v>
      </c>
      <c r="L478" s="16">
        <f t="shared" si="22"/>
        <v>41757.975011574075</v>
      </c>
      <c r="M478" s="16" t="str">
        <f t="shared" si="23"/>
        <v>2014</v>
      </c>
      <c r="N478" t="b">
        <v>0</v>
      </c>
      <c r="O478">
        <v>124</v>
      </c>
      <c r="P478" t="b">
        <v>0</v>
      </c>
      <c r="Q478" t="s">
        <v>8270</v>
      </c>
      <c r="R478" s="10">
        <f>E478/D478*100</f>
        <v>2.230268181818182</v>
      </c>
      <c r="S478" s="7">
        <f>E478/O478</f>
        <v>39.569274193548388</v>
      </c>
      <c r="T478" s="11" t="s">
        <v>8310</v>
      </c>
      <c r="U478" t="s">
        <v>8316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5">
        <f t="shared" si="21"/>
        <v>41047.83488425926</v>
      </c>
      <c r="K479">
        <v>1332187334</v>
      </c>
      <c r="L479" s="16">
        <f t="shared" si="22"/>
        <v>40987.83488425926</v>
      </c>
      <c r="M479" s="16" t="str">
        <f t="shared" si="23"/>
        <v>2012</v>
      </c>
      <c r="N479" t="b">
        <v>0</v>
      </c>
      <c r="O479">
        <v>0</v>
      </c>
      <c r="P479" t="b">
        <v>0</v>
      </c>
      <c r="Q479" t="s">
        <v>8270</v>
      </c>
      <c r="R479" s="10">
        <f>E479/D479*100</f>
        <v>0</v>
      </c>
      <c r="S479" s="7" t="e">
        <f>E479/O479</f>
        <v>#DIV/0!</v>
      </c>
      <c r="T479" s="11" t="s">
        <v>8310</v>
      </c>
      <c r="U479" t="s">
        <v>8316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5">
        <f t="shared" si="21"/>
        <v>42095.869317129633</v>
      </c>
      <c r="K480">
        <v>1425333109</v>
      </c>
      <c r="L480" s="16">
        <f t="shared" si="22"/>
        <v>42065.910983796297</v>
      </c>
      <c r="M480" s="16" t="str">
        <f t="shared" si="23"/>
        <v>2015</v>
      </c>
      <c r="N480" t="b">
        <v>0</v>
      </c>
      <c r="O480">
        <v>0</v>
      </c>
      <c r="P480" t="b">
        <v>0</v>
      </c>
      <c r="Q480" t="s">
        <v>8270</v>
      </c>
      <c r="R480" s="10">
        <f>E480/D480*100</f>
        <v>0</v>
      </c>
      <c r="S480" s="7" t="e">
        <f>E480/O480</f>
        <v>#DIV/0!</v>
      </c>
      <c r="T480" s="11" t="s">
        <v>8310</v>
      </c>
      <c r="U480" t="s">
        <v>8316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5">
        <f t="shared" si="21"/>
        <v>41964.449479166666</v>
      </c>
      <c r="K481">
        <v>1411379235</v>
      </c>
      <c r="L481" s="16">
        <f t="shared" si="22"/>
        <v>41904.407812500001</v>
      </c>
      <c r="M481" s="16" t="str">
        <f t="shared" si="23"/>
        <v>2014</v>
      </c>
      <c r="N481" t="b">
        <v>0</v>
      </c>
      <c r="O481">
        <v>55</v>
      </c>
      <c r="P481" t="b">
        <v>0</v>
      </c>
      <c r="Q481" t="s">
        <v>8270</v>
      </c>
      <c r="R481" s="10">
        <f>E481/D481*100</f>
        <v>32.56</v>
      </c>
      <c r="S481" s="7">
        <f>E481/O481</f>
        <v>88.8</v>
      </c>
      <c r="T481" s="11" t="s">
        <v>8310</v>
      </c>
      <c r="U481" t="s">
        <v>8316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5">
        <f t="shared" si="21"/>
        <v>41495.500173611108</v>
      </c>
      <c r="K482">
        <v>1373457615</v>
      </c>
      <c r="L482" s="16">
        <f t="shared" si="22"/>
        <v>41465.500173611108</v>
      </c>
      <c r="M482" s="16" t="str">
        <f t="shared" si="23"/>
        <v>2013</v>
      </c>
      <c r="N482" t="b">
        <v>0</v>
      </c>
      <c r="O482">
        <v>140</v>
      </c>
      <c r="P482" t="b">
        <v>0</v>
      </c>
      <c r="Q482" t="s">
        <v>8270</v>
      </c>
      <c r="R482" s="10">
        <f>E482/D482*100</f>
        <v>19.41</v>
      </c>
      <c r="S482" s="7">
        <f>E482/O482</f>
        <v>55.457142857142856</v>
      </c>
      <c r="T482" s="11" t="s">
        <v>8310</v>
      </c>
      <c r="U482" t="s">
        <v>8316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5">
        <f t="shared" si="21"/>
        <v>41192.672326388885</v>
      </c>
      <c r="K483">
        <v>1347293289</v>
      </c>
      <c r="L483" s="16">
        <f t="shared" si="22"/>
        <v>41162.672326388885</v>
      </c>
      <c r="M483" s="16" t="str">
        <f t="shared" si="23"/>
        <v>2012</v>
      </c>
      <c r="N483" t="b">
        <v>0</v>
      </c>
      <c r="O483">
        <v>21</v>
      </c>
      <c r="P483" t="b">
        <v>0</v>
      </c>
      <c r="Q483" t="s">
        <v>8270</v>
      </c>
      <c r="R483" s="10">
        <f>E483/D483*100</f>
        <v>6.1</v>
      </c>
      <c r="S483" s="7">
        <f>E483/O483</f>
        <v>87.142857142857139</v>
      </c>
      <c r="T483" s="11" t="s">
        <v>8310</v>
      </c>
      <c r="U483" t="s">
        <v>8316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5">
        <f t="shared" si="21"/>
        <v>42474.606944444444</v>
      </c>
      <c r="K484">
        <v>1458336690</v>
      </c>
      <c r="L484" s="16">
        <f t="shared" si="22"/>
        <v>42447.896875000006</v>
      </c>
      <c r="M484" s="16" t="str">
        <f t="shared" si="23"/>
        <v>2016</v>
      </c>
      <c r="N484" t="b">
        <v>0</v>
      </c>
      <c r="O484">
        <v>1</v>
      </c>
      <c r="P484" t="b">
        <v>0</v>
      </c>
      <c r="Q484" t="s">
        <v>8270</v>
      </c>
      <c r="R484" s="10">
        <f>E484/D484*100</f>
        <v>0.1</v>
      </c>
      <c r="S484" s="7">
        <f>E484/O484</f>
        <v>10</v>
      </c>
      <c r="T484" s="11" t="s">
        <v>8310</v>
      </c>
      <c r="U484" t="s">
        <v>8316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5">
        <f t="shared" si="21"/>
        <v>41303.197592592594</v>
      </c>
      <c r="K485">
        <v>1354250672</v>
      </c>
      <c r="L485" s="16">
        <f t="shared" si="22"/>
        <v>41243.197592592594</v>
      </c>
      <c r="M485" s="16" t="str">
        <f t="shared" si="23"/>
        <v>2012</v>
      </c>
      <c r="N485" t="b">
        <v>0</v>
      </c>
      <c r="O485">
        <v>147</v>
      </c>
      <c r="P485" t="b">
        <v>0</v>
      </c>
      <c r="Q485" t="s">
        <v>8270</v>
      </c>
      <c r="R485" s="10">
        <f>E485/D485*100</f>
        <v>50.2</v>
      </c>
      <c r="S485" s="7">
        <f>E485/O485</f>
        <v>51.224489795918366</v>
      </c>
      <c r="T485" s="11" t="s">
        <v>8310</v>
      </c>
      <c r="U485" t="s">
        <v>8316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5">
        <f t="shared" si="21"/>
        <v>42313.981157407412</v>
      </c>
      <c r="K486">
        <v>1443220372</v>
      </c>
      <c r="L486" s="16">
        <f t="shared" si="22"/>
        <v>42272.93949074074</v>
      </c>
      <c r="M486" s="16" t="str">
        <f t="shared" si="23"/>
        <v>2015</v>
      </c>
      <c r="N486" t="b">
        <v>0</v>
      </c>
      <c r="O486">
        <v>11</v>
      </c>
      <c r="P486" t="b">
        <v>0</v>
      </c>
      <c r="Q486" t="s">
        <v>8270</v>
      </c>
      <c r="R486" s="10">
        <f>E486/D486*100</f>
        <v>0.18625</v>
      </c>
      <c r="S486" s="7">
        <f>E486/O486</f>
        <v>13.545454545454545</v>
      </c>
      <c r="T486" s="11" t="s">
        <v>8310</v>
      </c>
      <c r="U486" t="s">
        <v>8316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5">
        <f t="shared" si="21"/>
        <v>41411.50577546296</v>
      </c>
      <c r="K487">
        <v>1366200499</v>
      </c>
      <c r="L487" s="16">
        <f t="shared" si="22"/>
        <v>41381.50577546296</v>
      </c>
      <c r="M487" s="16" t="str">
        <f t="shared" si="23"/>
        <v>2013</v>
      </c>
      <c r="N487" t="b">
        <v>0</v>
      </c>
      <c r="O487">
        <v>125</v>
      </c>
      <c r="P487" t="b">
        <v>0</v>
      </c>
      <c r="Q487" t="s">
        <v>8270</v>
      </c>
      <c r="R487" s="10">
        <f>E487/D487*100</f>
        <v>21.906971229845084</v>
      </c>
      <c r="S487" s="7">
        <f>E487/O487</f>
        <v>66.520080000000007</v>
      </c>
      <c r="T487" s="11" t="s">
        <v>8310</v>
      </c>
      <c r="U487" t="s">
        <v>8316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5">
        <f t="shared" si="21"/>
        <v>41791.94258101852</v>
      </c>
      <c r="K488">
        <v>1399070239</v>
      </c>
      <c r="L488" s="16">
        <f t="shared" si="22"/>
        <v>41761.94258101852</v>
      </c>
      <c r="M488" s="16" t="str">
        <f t="shared" si="23"/>
        <v>2014</v>
      </c>
      <c r="N488" t="b">
        <v>0</v>
      </c>
      <c r="O488">
        <v>1</v>
      </c>
      <c r="P488" t="b">
        <v>0</v>
      </c>
      <c r="Q488" t="s">
        <v>8270</v>
      </c>
      <c r="R488" s="10">
        <f>E488/D488*100</f>
        <v>9.0909090909090905E-3</v>
      </c>
      <c r="S488" s="7">
        <f>E488/O488</f>
        <v>50</v>
      </c>
      <c r="T488" s="11" t="s">
        <v>8310</v>
      </c>
      <c r="U488" t="s">
        <v>8316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5">
        <f t="shared" si="21"/>
        <v>42729.636504629627</v>
      </c>
      <c r="K489">
        <v>1477491394</v>
      </c>
      <c r="L489" s="16">
        <f t="shared" si="22"/>
        <v>42669.594837962963</v>
      </c>
      <c r="M489" s="16" t="str">
        <f t="shared" si="23"/>
        <v>2016</v>
      </c>
      <c r="N489" t="b">
        <v>0</v>
      </c>
      <c r="O489">
        <v>0</v>
      </c>
      <c r="P489" t="b">
        <v>0</v>
      </c>
      <c r="Q489" t="s">
        <v>8270</v>
      </c>
      <c r="R489" s="10">
        <f>E489/D489*100</f>
        <v>0</v>
      </c>
      <c r="S489" s="7" t="e">
        <f>E489/O489</f>
        <v>#DIV/0!</v>
      </c>
      <c r="T489" s="11" t="s">
        <v>8310</v>
      </c>
      <c r="U489" t="s">
        <v>8316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5">
        <f t="shared" si="21"/>
        <v>42744.054398148146</v>
      </c>
      <c r="K490">
        <v>1481332700</v>
      </c>
      <c r="L490" s="16">
        <f t="shared" si="22"/>
        <v>42714.054398148146</v>
      </c>
      <c r="M490" s="16" t="str">
        <f t="shared" si="23"/>
        <v>2016</v>
      </c>
      <c r="N490" t="b">
        <v>0</v>
      </c>
      <c r="O490">
        <v>0</v>
      </c>
      <c r="P490" t="b">
        <v>0</v>
      </c>
      <c r="Q490" t="s">
        <v>8270</v>
      </c>
      <c r="R490" s="10">
        <f>E490/D490*100</f>
        <v>0</v>
      </c>
      <c r="S490" s="7" t="e">
        <f>E490/O490</f>
        <v>#DIV/0!</v>
      </c>
      <c r="T490" s="11" t="s">
        <v>8310</v>
      </c>
      <c r="U490" t="s">
        <v>8316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5">
        <f t="shared" si="21"/>
        <v>40913.481249999997</v>
      </c>
      <c r="K491">
        <v>1323084816</v>
      </c>
      <c r="L491" s="16">
        <f t="shared" si="22"/>
        <v>40882.481666666667</v>
      </c>
      <c r="M491" s="16" t="str">
        <f t="shared" si="23"/>
        <v>2011</v>
      </c>
      <c r="N491" t="b">
        <v>0</v>
      </c>
      <c r="O491">
        <v>3</v>
      </c>
      <c r="P491" t="b">
        <v>0</v>
      </c>
      <c r="Q491" t="s">
        <v>8270</v>
      </c>
      <c r="R491" s="10">
        <f>E491/D491*100</f>
        <v>0.28667813379201834</v>
      </c>
      <c r="S491" s="7">
        <f>E491/O491</f>
        <v>71.666666666666671</v>
      </c>
      <c r="T491" s="11" t="s">
        <v>8310</v>
      </c>
      <c r="U491" t="s">
        <v>8316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5">
        <f t="shared" si="21"/>
        <v>41143.968576388892</v>
      </c>
      <c r="K492">
        <v>1343085285</v>
      </c>
      <c r="L492" s="16">
        <f t="shared" si="22"/>
        <v>41113.968576388892</v>
      </c>
      <c r="M492" s="16" t="str">
        <f t="shared" si="23"/>
        <v>2012</v>
      </c>
      <c r="N492" t="b">
        <v>0</v>
      </c>
      <c r="O492">
        <v>0</v>
      </c>
      <c r="P492" t="b">
        <v>0</v>
      </c>
      <c r="Q492" t="s">
        <v>8270</v>
      </c>
      <c r="R492" s="10">
        <f>E492/D492*100</f>
        <v>0</v>
      </c>
      <c r="S492" s="7" t="e">
        <f>E492/O492</f>
        <v>#DIV/0!</v>
      </c>
      <c r="T492" s="11" t="s">
        <v>8310</v>
      </c>
      <c r="U492" t="s">
        <v>8316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5">
        <f t="shared" si="21"/>
        <v>42396.982627314821</v>
      </c>
      <c r="K493">
        <v>1451345699</v>
      </c>
      <c r="L493" s="16">
        <f t="shared" si="22"/>
        <v>42366.982627314821</v>
      </c>
      <c r="M493" s="16" t="str">
        <f t="shared" si="23"/>
        <v>2015</v>
      </c>
      <c r="N493" t="b">
        <v>0</v>
      </c>
      <c r="O493">
        <v>0</v>
      </c>
      <c r="P493" t="b">
        <v>0</v>
      </c>
      <c r="Q493" t="s">
        <v>8270</v>
      </c>
      <c r="R493" s="10">
        <f>E493/D493*100</f>
        <v>0</v>
      </c>
      <c r="S493" s="7" t="e">
        <f>E493/O493</f>
        <v>#DIV/0!</v>
      </c>
      <c r="T493" s="11" t="s">
        <v>8310</v>
      </c>
      <c r="U493" t="s">
        <v>8316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5">
        <f t="shared" si="21"/>
        <v>42656.03506944445</v>
      </c>
      <c r="K494">
        <v>1471135830</v>
      </c>
      <c r="L494" s="16">
        <f t="shared" si="22"/>
        <v>42596.03506944445</v>
      </c>
      <c r="M494" s="16" t="str">
        <f t="shared" si="23"/>
        <v>2016</v>
      </c>
      <c r="N494" t="b">
        <v>0</v>
      </c>
      <c r="O494">
        <v>0</v>
      </c>
      <c r="P494" t="b">
        <v>0</v>
      </c>
      <c r="Q494" t="s">
        <v>8270</v>
      </c>
      <c r="R494" s="10">
        <f>E494/D494*100</f>
        <v>0</v>
      </c>
      <c r="S494" s="7" t="e">
        <f>E494/O494</f>
        <v>#DIV/0!</v>
      </c>
      <c r="T494" s="11" t="s">
        <v>8310</v>
      </c>
      <c r="U494" t="s">
        <v>8316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5">
        <f t="shared" si="21"/>
        <v>42144.726134259254</v>
      </c>
      <c r="K495">
        <v>1429550738</v>
      </c>
      <c r="L495" s="16">
        <f t="shared" si="22"/>
        <v>42114.726134259254</v>
      </c>
      <c r="M495" s="16" t="str">
        <f t="shared" si="23"/>
        <v>2015</v>
      </c>
      <c r="N495" t="b">
        <v>0</v>
      </c>
      <c r="O495">
        <v>0</v>
      </c>
      <c r="P495" t="b">
        <v>0</v>
      </c>
      <c r="Q495" t="s">
        <v>8270</v>
      </c>
      <c r="R495" s="10">
        <f>E495/D495*100</f>
        <v>0</v>
      </c>
      <c r="S495" s="7" t="e">
        <f>E495/O495</f>
        <v>#DIV/0!</v>
      </c>
      <c r="T495" s="11" t="s">
        <v>8310</v>
      </c>
      <c r="U495" t="s">
        <v>8316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5">
        <f t="shared" si="21"/>
        <v>41823.125</v>
      </c>
      <c r="K496">
        <v>1402343765</v>
      </c>
      <c r="L496" s="16">
        <f t="shared" si="22"/>
        <v>41799.830613425926</v>
      </c>
      <c r="M496" s="16" t="str">
        <f t="shared" si="23"/>
        <v>2014</v>
      </c>
      <c r="N496" t="b">
        <v>0</v>
      </c>
      <c r="O496">
        <v>3</v>
      </c>
      <c r="P496" t="b">
        <v>0</v>
      </c>
      <c r="Q496" t="s">
        <v>8270</v>
      </c>
      <c r="R496" s="10">
        <f>E496/D496*100</f>
        <v>0.155</v>
      </c>
      <c r="S496" s="7">
        <f>E496/O496</f>
        <v>10.333333333333334</v>
      </c>
      <c r="T496" s="11" t="s">
        <v>8310</v>
      </c>
      <c r="U496" t="s">
        <v>8316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5">
        <f t="shared" si="21"/>
        <v>42201.827604166669</v>
      </c>
      <c r="K497">
        <v>1434484305</v>
      </c>
      <c r="L497" s="16">
        <f t="shared" si="22"/>
        <v>42171.827604166669</v>
      </c>
      <c r="M497" s="16" t="str">
        <f t="shared" si="23"/>
        <v>2015</v>
      </c>
      <c r="N497" t="b">
        <v>0</v>
      </c>
      <c r="O497">
        <v>0</v>
      </c>
      <c r="P497" t="b">
        <v>0</v>
      </c>
      <c r="Q497" t="s">
        <v>8270</v>
      </c>
      <c r="R497" s="10">
        <f>E497/D497*100</f>
        <v>0</v>
      </c>
      <c r="S497" s="7" t="e">
        <f>E497/O497</f>
        <v>#DIV/0!</v>
      </c>
      <c r="T497" s="11" t="s">
        <v>8310</v>
      </c>
      <c r="U497" t="s">
        <v>8316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5">
        <f t="shared" si="21"/>
        <v>41680.93141203704</v>
      </c>
      <c r="K498">
        <v>1386886874</v>
      </c>
      <c r="L498" s="16">
        <f t="shared" si="22"/>
        <v>41620.93141203704</v>
      </c>
      <c r="M498" s="16" t="str">
        <f t="shared" si="23"/>
        <v>2013</v>
      </c>
      <c r="N498" t="b">
        <v>0</v>
      </c>
      <c r="O498">
        <v>1</v>
      </c>
      <c r="P498" t="b">
        <v>0</v>
      </c>
      <c r="Q498" t="s">
        <v>8270</v>
      </c>
      <c r="R498" s="10">
        <f>E498/D498*100</f>
        <v>1.6666666666666668E-3</v>
      </c>
      <c r="S498" s="7">
        <f>E498/O498</f>
        <v>1</v>
      </c>
      <c r="T498" s="11" t="s">
        <v>8310</v>
      </c>
      <c r="U498" t="s">
        <v>8316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5">
        <f t="shared" si="21"/>
        <v>41998.208333333328</v>
      </c>
      <c r="K499">
        <v>1414889665</v>
      </c>
      <c r="L499" s="16">
        <f t="shared" si="22"/>
        <v>41945.037789351853</v>
      </c>
      <c r="M499" s="16" t="str">
        <f t="shared" si="23"/>
        <v>2014</v>
      </c>
      <c r="N499" t="b">
        <v>0</v>
      </c>
      <c r="O499">
        <v>3</v>
      </c>
      <c r="P499" t="b">
        <v>0</v>
      </c>
      <c r="Q499" t="s">
        <v>8270</v>
      </c>
      <c r="R499" s="10">
        <f>E499/D499*100</f>
        <v>0.6696428571428571</v>
      </c>
      <c r="S499" s="7">
        <f>E499/O499</f>
        <v>10</v>
      </c>
      <c r="T499" s="11" t="s">
        <v>8310</v>
      </c>
      <c r="U499" t="s">
        <v>8316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5">
        <f t="shared" si="21"/>
        <v>40900.762141203704</v>
      </c>
      <c r="K500">
        <v>1321035449</v>
      </c>
      <c r="L500" s="16">
        <f t="shared" si="22"/>
        <v>40858.762141203704</v>
      </c>
      <c r="M500" s="16" t="str">
        <f t="shared" si="23"/>
        <v>2011</v>
      </c>
      <c r="N500" t="b">
        <v>0</v>
      </c>
      <c r="O500">
        <v>22</v>
      </c>
      <c r="P500" t="b">
        <v>0</v>
      </c>
      <c r="Q500" t="s">
        <v>8270</v>
      </c>
      <c r="R500" s="10">
        <f>E500/D500*100</f>
        <v>4.5985132395404564</v>
      </c>
      <c r="S500" s="7">
        <f>E500/O500</f>
        <v>136.09090909090909</v>
      </c>
      <c r="T500" s="11" t="s">
        <v>8310</v>
      </c>
      <c r="U500" t="s">
        <v>8316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5">
        <f t="shared" si="21"/>
        <v>40098.874305555553</v>
      </c>
      <c r="K501">
        <v>1250630968</v>
      </c>
      <c r="L501" s="16">
        <f t="shared" si="22"/>
        <v>40043.895462962959</v>
      </c>
      <c r="M501" s="16" t="str">
        <f t="shared" si="23"/>
        <v>2009</v>
      </c>
      <c r="N501" t="b">
        <v>0</v>
      </c>
      <c r="O501">
        <v>26</v>
      </c>
      <c r="P501" t="b">
        <v>0</v>
      </c>
      <c r="Q501" t="s">
        <v>8270</v>
      </c>
      <c r="R501" s="10">
        <f>E501/D501*100</f>
        <v>9.5500000000000007</v>
      </c>
      <c r="S501" s="7">
        <f>E501/O501</f>
        <v>73.461538461538467</v>
      </c>
      <c r="T501" s="11" t="s">
        <v>8310</v>
      </c>
      <c r="U501" t="s">
        <v>8316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5">
        <f t="shared" si="21"/>
        <v>40306.927777777775</v>
      </c>
      <c r="K502">
        <v>1268255751</v>
      </c>
      <c r="L502" s="16">
        <f t="shared" si="22"/>
        <v>40247.886006944449</v>
      </c>
      <c r="M502" s="16" t="str">
        <f t="shared" si="23"/>
        <v>2010</v>
      </c>
      <c r="N502" t="b">
        <v>0</v>
      </c>
      <c r="O502">
        <v>4</v>
      </c>
      <c r="P502" t="b">
        <v>0</v>
      </c>
      <c r="Q502" t="s">
        <v>8270</v>
      </c>
      <c r="R502" s="10">
        <f>E502/D502*100</f>
        <v>3.3076923076923079</v>
      </c>
      <c r="S502" s="7">
        <f>E502/O502</f>
        <v>53.75</v>
      </c>
      <c r="T502" s="11" t="s">
        <v>8310</v>
      </c>
      <c r="U502" t="s">
        <v>8316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5">
        <f t="shared" si="21"/>
        <v>40733.234386574077</v>
      </c>
      <c r="K503">
        <v>1307597851</v>
      </c>
      <c r="L503" s="16">
        <f t="shared" si="22"/>
        <v>40703.234386574077</v>
      </c>
      <c r="M503" s="16" t="str">
        <f t="shared" si="23"/>
        <v>2011</v>
      </c>
      <c r="N503" t="b">
        <v>0</v>
      </c>
      <c r="O503">
        <v>0</v>
      </c>
      <c r="P503" t="b">
        <v>0</v>
      </c>
      <c r="Q503" t="s">
        <v>8270</v>
      </c>
      <c r="R503" s="10">
        <f>E503/D503*100</f>
        <v>0</v>
      </c>
      <c r="S503" s="7" t="e">
        <f>E503/O503</f>
        <v>#DIV/0!</v>
      </c>
      <c r="T503" s="11" t="s">
        <v>8310</v>
      </c>
      <c r="U503" t="s">
        <v>8316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5">
        <f t="shared" si="21"/>
        <v>40986.511863425927</v>
      </c>
      <c r="K504">
        <v>1329484625</v>
      </c>
      <c r="L504" s="16">
        <f t="shared" si="22"/>
        <v>40956.553530092591</v>
      </c>
      <c r="M504" s="16" t="str">
        <f t="shared" si="23"/>
        <v>2012</v>
      </c>
      <c r="N504" t="b">
        <v>0</v>
      </c>
      <c r="O504">
        <v>4</v>
      </c>
      <c r="P504" t="b">
        <v>0</v>
      </c>
      <c r="Q504" t="s">
        <v>8270</v>
      </c>
      <c r="R504" s="10">
        <f>E504/D504*100</f>
        <v>1.1499999999999999</v>
      </c>
      <c r="S504" s="7">
        <f>E504/O504</f>
        <v>57.5</v>
      </c>
      <c r="T504" s="11" t="s">
        <v>8310</v>
      </c>
      <c r="U504" t="s">
        <v>8316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5">
        <f t="shared" si="21"/>
        <v>42021.526655092588</v>
      </c>
      <c r="K505">
        <v>1418906303</v>
      </c>
      <c r="L505" s="16">
        <f t="shared" si="22"/>
        <v>41991.526655092588</v>
      </c>
      <c r="M505" s="16" t="str">
        <f t="shared" si="23"/>
        <v>2014</v>
      </c>
      <c r="N505" t="b">
        <v>0</v>
      </c>
      <c r="O505">
        <v>9</v>
      </c>
      <c r="P505" t="b">
        <v>0</v>
      </c>
      <c r="Q505" t="s">
        <v>8270</v>
      </c>
      <c r="R505" s="10">
        <f>E505/D505*100</f>
        <v>1.7538461538461538</v>
      </c>
      <c r="S505" s="7">
        <f>E505/O505</f>
        <v>12.666666666666666</v>
      </c>
      <c r="T505" s="11" t="s">
        <v>8310</v>
      </c>
      <c r="U505" t="s">
        <v>8316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5">
        <f t="shared" si="21"/>
        <v>41009.941979166666</v>
      </c>
      <c r="K506">
        <v>1328916987</v>
      </c>
      <c r="L506" s="16">
        <f t="shared" si="22"/>
        <v>40949.98364583333</v>
      </c>
      <c r="M506" s="16" t="str">
        <f t="shared" si="23"/>
        <v>2012</v>
      </c>
      <c r="N506" t="b">
        <v>0</v>
      </c>
      <c r="O506">
        <v>5</v>
      </c>
      <c r="P506" t="b">
        <v>0</v>
      </c>
      <c r="Q506" t="s">
        <v>8270</v>
      </c>
      <c r="R506" s="10">
        <f>E506/D506*100</f>
        <v>1.3673469387755102</v>
      </c>
      <c r="S506" s="7">
        <f>E506/O506</f>
        <v>67</v>
      </c>
      <c r="T506" s="11" t="s">
        <v>8310</v>
      </c>
      <c r="U506" t="s">
        <v>8316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5">
        <f t="shared" si="21"/>
        <v>42363.098217592589</v>
      </c>
      <c r="K507">
        <v>1447122086</v>
      </c>
      <c r="L507" s="16">
        <f t="shared" si="22"/>
        <v>42318.098217592589</v>
      </c>
      <c r="M507" s="16" t="str">
        <f t="shared" si="23"/>
        <v>2015</v>
      </c>
      <c r="N507" t="b">
        <v>0</v>
      </c>
      <c r="O507">
        <v>14</v>
      </c>
      <c r="P507" t="b">
        <v>0</v>
      </c>
      <c r="Q507" t="s">
        <v>8270</v>
      </c>
      <c r="R507" s="10">
        <f>E507/D507*100</f>
        <v>0.43333333333333329</v>
      </c>
      <c r="S507" s="7">
        <f>E507/O507</f>
        <v>3.7142857142857144</v>
      </c>
      <c r="T507" s="11" t="s">
        <v>8310</v>
      </c>
      <c r="U507" t="s">
        <v>8316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5">
        <f t="shared" si="21"/>
        <v>41496.552314814813</v>
      </c>
      <c r="K508">
        <v>1373548520</v>
      </c>
      <c r="L508" s="16">
        <f t="shared" si="22"/>
        <v>41466.552314814813</v>
      </c>
      <c r="M508" s="16" t="str">
        <f t="shared" si="23"/>
        <v>2013</v>
      </c>
      <c r="N508" t="b">
        <v>0</v>
      </c>
      <c r="O508">
        <v>1</v>
      </c>
      <c r="P508" t="b">
        <v>0</v>
      </c>
      <c r="Q508" t="s">
        <v>8270</v>
      </c>
      <c r="R508" s="10">
        <f>E508/D508*100</f>
        <v>0.125</v>
      </c>
      <c r="S508" s="7">
        <f>E508/O508</f>
        <v>250</v>
      </c>
      <c r="T508" s="11" t="s">
        <v>8310</v>
      </c>
      <c r="U508" t="s">
        <v>8316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5">
        <f t="shared" si="21"/>
        <v>41201.958993055552</v>
      </c>
      <c r="K509">
        <v>1346799657</v>
      </c>
      <c r="L509" s="16">
        <f t="shared" si="22"/>
        <v>41156.958993055552</v>
      </c>
      <c r="M509" s="16" t="str">
        <f t="shared" si="23"/>
        <v>2012</v>
      </c>
      <c r="N509" t="b">
        <v>0</v>
      </c>
      <c r="O509">
        <v>10</v>
      </c>
      <c r="P509" t="b">
        <v>0</v>
      </c>
      <c r="Q509" t="s">
        <v>8270</v>
      </c>
      <c r="R509" s="10">
        <f>E509/D509*100</f>
        <v>3.2</v>
      </c>
      <c r="S509" s="7">
        <f>E509/O509</f>
        <v>64</v>
      </c>
      <c r="T509" s="11" t="s">
        <v>8310</v>
      </c>
      <c r="U509" t="s">
        <v>8316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5">
        <f t="shared" si="21"/>
        <v>41054.593055555553</v>
      </c>
      <c r="K510">
        <v>1332808501</v>
      </c>
      <c r="L510" s="16">
        <f t="shared" si="22"/>
        <v>40995.024317129632</v>
      </c>
      <c r="M510" s="16" t="str">
        <f t="shared" si="23"/>
        <v>2012</v>
      </c>
      <c r="N510" t="b">
        <v>0</v>
      </c>
      <c r="O510">
        <v>3</v>
      </c>
      <c r="P510" t="b">
        <v>0</v>
      </c>
      <c r="Q510" t="s">
        <v>8270</v>
      </c>
      <c r="R510" s="10">
        <f>E510/D510*100</f>
        <v>0.8</v>
      </c>
      <c r="S510" s="7">
        <f>E510/O510</f>
        <v>133.33333333333334</v>
      </c>
      <c r="T510" s="11" t="s">
        <v>8310</v>
      </c>
      <c r="U510" t="s">
        <v>8316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5">
        <f t="shared" si="21"/>
        <v>42183.631597222222</v>
      </c>
      <c r="K511">
        <v>1432912170</v>
      </c>
      <c r="L511" s="16">
        <f t="shared" si="22"/>
        <v>42153.631597222222</v>
      </c>
      <c r="M511" s="16" t="str">
        <f t="shared" si="23"/>
        <v>2015</v>
      </c>
      <c r="N511" t="b">
        <v>0</v>
      </c>
      <c r="O511">
        <v>1</v>
      </c>
      <c r="P511" t="b">
        <v>0</v>
      </c>
      <c r="Q511" t="s">
        <v>8270</v>
      </c>
      <c r="R511" s="10">
        <f>E511/D511*100</f>
        <v>0.2</v>
      </c>
      <c r="S511" s="7">
        <f>E511/O511</f>
        <v>10</v>
      </c>
      <c r="T511" s="11" t="s">
        <v>8310</v>
      </c>
      <c r="U511" t="s">
        <v>8316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5">
        <f t="shared" si="21"/>
        <v>42430.176377314812</v>
      </c>
      <c r="K512">
        <v>1454213639</v>
      </c>
      <c r="L512" s="16">
        <f t="shared" si="22"/>
        <v>42400.176377314812</v>
      </c>
      <c r="M512" s="16" t="str">
        <f t="shared" si="23"/>
        <v>2016</v>
      </c>
      <c r="N512" t="b">
        <v>0</v>
      </c>
      <c r="O512">
        <v>0</v>
      </c>
      <c r="P512" t="b">
        <v>0</v>
      </c>
      <c r="Q512" t="s">
        <v>8270</v>
      </c>
      <c r="R512" s="10">
        <f>E512/D512*100</f>
        <v>0</v>
      </c>
      <c r="S512" s="7" t="e">
        <f>E512/O512</f>
        <v>#DIV/0!</v>
      </c>
      <c r="T512" s="11" t="s">
        <v>8310</v>
      </c>
      <c r="U512" t="s">
        <v>8316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5">
        <f t="shared" si="21"/>
        <v>41370.261365740742</v>
      </c>
      <c r="K513">
        <v>1362640582</v>
      </c>
      <c r="L513" s="16">
        <f t="shared" si="22"/>
        <v>41340.303032407406</v>
      </c>
      <c r="M513" s="16" t="str">
        <f t="shared" si="23"/>
        <v>2013</v>
      </c>
      <c r="N513" t="b">
        <v>0</v>
      </c>
      <c r="O513">
        <v>5</v>
      </c>
      <c r="P513" t="b">
        <v>0</v>
      </c>
      <c r="Q513" t="s">
        <v>8270</v>
      </c>
      <c r="R513" s="10">
        <f>E513/D513*100</f>
        <v>3</v>
      </c>
      <c r="S513" s="7">
        <f>E513/O513</f>
        <v>30</v>
      </c>
      <c r="T513" s="11" t="s">
        <v>8310</v>
      </c>
      <c r="U513" t="s">
        <v>8316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5">
        <f t="shared" si="21"/>
        <v>42694.783877314811</v>
      </c>
      <c r="K514">
        <v>1475776127</v>
      </c>
      <c r="L514" s="16">
        <f t="shared" si="22"/>
        <v>42649.742210648154</v>
      </c>
      <c r="M514" s="16" t="str">
        <f t="shared" si="23"/>
        <v>2016</v>
      </c>
      <c r="N514" t="b">
        <v>0</v>
      </c>
      <c r="O514">
        <v>2</v>
      </c>
      <c r="P514" t="b">
        <v>0</v>
      </c>
      <c r="Q514" t="s">
        <v>8270</v>
      </c>
      <c r="R514" s="10">
        <f>E514/D514*100</f>
        <v>0.13749999999999998</v>
      </c>
      <c r="S514" s="7">
        <f>E514/O514</f>
        <v>5.5</v>
      </c>
      <c r="T514" s="11" t="s">
        <v>8310</v>
      </c>
      <c r="U514" t="s">
        <v>8316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5">
        <f t="shared" ref="J515:J578" si="24">(((I515/60)/60)/24)+DATE(1970,1,1)</f>
        <v>42597.291666666672</v>
      </c>
      <c r="K515">
        <v>1467387705</v>
      </c>
      <c r="L515" s="16">
        <f t="shared" ref="L515:L578" si="25">(((K515/60)/60)/24)+DATE(1970,1,1)</f>
        <v>42552.653993055559</v>
      </c>
      <c r="M515" s="16" t="str">
        <f t="shared" ref="M515:M578" si="26">TEXT(L515,"yyyy")</f>
        <v>2016</v>
      </c>
      <c r="N515" t="b">
        <v>0</v>
      </c>
      <c r="O515">
        <v>68</v>
      </c>
      <c r="P515" t="b">
        <v>0</v>
      </c>
      <c r="Q515" t="s">
        <v>8270</v>
      </c>
      <c r="R515" s="10">
        <f>E515/D515*100</f>
        <v>13.923999999999999</v>
      </c>
      <c r="S515" s="7">
        <f>E515/O515</f>
        <v>102.38235294117646</v>
      </c>
      <c r="T515" s="11" t="s">
        <v>8310</v>
      </c>
      <c r="U515" t="s">
        <v>8316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5">
        <f t="shared" si="24"/>
        <v>41860.613969907405</v>
      </c>
      <c r="K516">
        <v>1405003447</v>
      </c>
      <c r="L516" s="16">
        <f t="shared" si="25"/>
        <v>41830.613969907405</v>
      </c>
      <c r="M516" s="16" t="str">
        <f t="shared" si="26"/>
        <v>2014</v>
      </c>
      <c r="N516" t="b">
        <v>0</v>
      </c>
      <c r="O516">
        <v>3</v>
      </c>
      <c r="P516" t="b">
        <v>0</v>
      </c>
      <c r="Q516" t="s">
        <v>8270</v>
      </c>
      <c r="R516" s="10">
        <f>E516/D516*100</f>
        <v>3.3333333333333335</v>
      </c>
      <c r="S516" s="7">
        <f>E516/O516</f>
        <v>16.666666666666668</v>
      </c>
      <c r="T516" s="11" t="s">
        <v>8310</v>
      </c>
      <c r="U516" t="s">
        <v>8316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5">
        <f t="shared" si="24"/>
        <v>42367.490752314814</v>
      </c>
      <c r="K517">
        <v>1447933601</v>
      </c>
      <c r="L517" s="16">
        <f t="shared" si="25"/>
        <v>42327.490752314814</v>
      </c>
      <c r="M517" s="16" t="str">
        <f t="shared" si="26"/>
        <v>2015</v>
      </c>
      <c r="N517" t="b">
        <v>0</v>
      </c>
      <c r="O517">
        <v>34</v>
      </c>
      <c r="P517" t="b">
        <v>0</v>
      </c>
      <c r="Q517" t="s">
        <v>8270</v>
      </c>
      <c r="R517" s="10">
        <f>E517/D517*100</f>
        <v>25.41340206185567</v>
      </c>
      <c r="S517" s="7">
        <f>E517/O517</f>
        <v>725.02941176470586</v>
      </c>
      <c r="T517" s="11" t="s">
        <v>8310</v>
      </c>
      <c r="U517" t="s">
        <v>8316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5">
        <f t="shared" si="24"/>
        <v>42151.778703703705</v>
      </c>
      <c r="K518">
        <v>1427568080</v>
      </c>
      <c r="L518" s="16">
        <f t="shared" si="25"/>
        <v>42091.778703703705</v>
      </c>
      <c r="M518" s="16" t="str">
        <f t="shared" si="26"/>
        <v>2015</v>
      </c>
      <c r="N518" t="b">
        <v>0</v>
      </c>
      <c r="O518">
        <v>0</v>
      </c>
      <c r="P518" t="b">
        <v>0</v>
      </c>
      <c r="Q518" t="s">
        <v>8270</v>
      </c>
      <c r="R518" s="10">
        <f>E518/D518*100</f>
        <v>0</v>
      </c>
      <c r="S518" s="7" t="e">
        <f>E518/O518</f>
        <v>#DIV/0!</v>
      </c>
      <c r="T518" s="11" t="s">
        <v>8310</v>
      </c>
      <c r="U518" t="s">
        <v>8316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5">
        <f t="shared" si="24"/>
        <v>42768.615289351852</v>
      </c>
      <c r="K519">
        <v>1483454761</v>
      </c>
      <c r="L519" s="16">
        <f t="shared" si="25"/>
        <v>42738.615289351852</v>
      </c>
      <c r="M519" s="16" t="str">
        <f t="shared" si="26"/>
        <v>2017</v>
      </c>
      <c r="N519" t="b">
        <v>0</v>
      </c>
      <c r="O519">
        <v>3</v>
      </c>
      <c r="P519" t="b">
        <v>0</v>
      </c>
      <c r="Q519" t="s">
        <v>8270</v>
      </c>
      <c r="R519" s="10">
        <f>E519/D519*100</f>
        <v>1.3666666666666667</v>
      </c>
      <c r="S519" s="7">
        <f>E519/O519</f>
        <v>68.333333333333329</v>
      </c>
      <c r="T519" s="11" t="s">
        <v>8310</v>
      </c>
      <c r="U519" t="s">
        <v>8316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5">
        <f t="shared" si="24"/>
        <v>42253.615277777775</v>
      </c>
      <c r="K520">
        <v>1438958824</v>
      </c>
      <c r="L520" s="16">
        <f t="shared" si="25"/>
        <v>42223.616018518514</v>
      </c>
      <c r="M520" s="16" t="str">
        <f t="shared" si="26"/>
        <v>2015</v>
      </c>
      <c r="N520" t="b">
        <v>0</v>
      </c>
      <c r="O520">
        <v>0</v>
      </c>
      <c r="P520" t="b">
        <v>0</v>
      </c>
      <c r="Q520" t="s">
        <v>8270</v>
      </c>
      <c r="R520" s="10">
        <f>E520/D520*100</f>
        <v>0</v>
      </c>
      <c r="S520" s="7" t="e">
        <f>E520/O520</f>
        <v>#DIV/0!</v>
      </c>
      <c r="T520" s="11" t="s">
        <v>8310</v>
      </c>
      <c r="U520" t="s">
        <v>8316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5">
        <f t="shared" si="24"/>
        <v>41248.391446759262</v>
      </c>
      <c r="K521">
        <v>1352107421</v>
      </c>
      <c r="L521" s="16">
        <f t="shared" si="25"/>
        <v>41218.391446759262</v>
      </c>
      <c r="M521" s="16" t="str">
        <f t="shared" si="26"/>
        <v>2012</v>
      </c>
      <c r="N521" t="b">
        <v>0</v>
      </c>
      <c r="O521">
        <v>70</v>
      </c>
      <c r="P521" t="b">
        <v>0</v>
      </c>
      <c r="Q521" t="s">
        <v>8270</v>
      </c>
      <c r="R521" s="10">
        <f>E521/D521*100</f>
        <v>22.881426547787683</v>
      </c>
      <c r="S521" s="7">
        <f>E521/O521</f>
        <v>39.228571428571428</v>
      </c>
      <c r="T521" s="11" t="s">
        <v>8310</v>
      </c>
      <c r="U521" t="s">
        <v>8316</v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5">
        <f t="shared" si="24"/>
        <v>42348.702094907407</v>
      </c>
      <c r="K522">
        <v>1447174261</v>
      </c>
      <c r="L522" s="16">
        <f t="shared" si="25"/>
        <v>42318.702094907407</v>
      </c>
      <c r="M522" s="16" t="str">
        <f t="shared" si="26"/>
        <v>2015</v>
      </c>
      <c r="N522" t="b">
        <v>0</v>
      </c>
      <c r="O522">
        <v>34</v>
      </c>
      <c r="P522" t="b">
        <v>1</v>
      </c>
      <c r="Q522" t="s">
        <v>8271</v>
      </c>
      <c r="R522" s="10">
        <f>E522/D522*100</f>
        <v>102.1</v>
      </c>
      <c r="S522" s="7">
        <f>E522/O522</f>
        <v>150.14705882352942</v>
      </c>
      <c r="T522" s="11" t="s">
        <v>8317</v>
      </c>
      <c r="U522" t="s">
        <v>8318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5">
        <f t="shared" si="24"/>
        <v>42675.207638888889</v>
      </c>
      <c r="K523">
        <v>1475460819</v>
      </c>
      <c r="L523" s="16">
        <f t="shared" si="25"/>
        <v>42646.092812499999</v>
      </c>
      <c r="M523" s="16" t="str">
        <f t="shared" si="26"/>
        <v>2016</v>
      </c>
      <c r="N523" t="b">
        <v>0</v>
      </c>
      <c r="O523">
        <v>56</v>
      </c>
      <c r="P523" t="b">
        <v>1</v>
      </c>
      <c r="Q523" t="s">
        <v>8271</v>
      </c>
      <c r="R523" s="10">
        <f>E523/D523*100</f>
        <v>104.64</v>
      </c>
      <c r="S523" s="7">
        <f>E523/O523</f>
        <v>93.428571428571431</v>
      </c>
      <c r="T523" s="11" t="s">
        <v>8317</v>
      </c>
      <c r="U523" t="s">
        <v>8318</v>
      </c>
    </row>
    <row r="524" spans="1:21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5">
        <f t="shared" si="24"/>
        <v>42449.999131944445</v>
      </c>
      <c r="K524">
        <v>1456793925</v>
      </c>
      <c r="L524" s="16">
        <f t="shared" si="25"/>
        <v>42430.040798611109</v>
      </c>
      <c r="M524" s="16" t="str">
        <f t="shared" si="26"/>
        <v>2016</v>
      </c>
      <c r="N524" t="b">
        <v>0</v>
      </c>
      <c r="O524">
        <v>31</v>
      </c>
      <c r="P524" t="b">
        <v>1</v>
      </c>
      <c r="Q524" t="s">
        <v>8271</v>
      </c>
      <c r="R524" s="10">
        <f>E524/D524*100</f>
        <v>114.66666666666667</v>
      </c>
      <c r="S524" s="7">
        <f>E524/O524</f>
        <v>110.96774193548387</v>
      </c>
      <c r="T524" s="11" t="s">
        <v>8317</v>
      </c>
      <c r="U524" t="s">
        <v>8318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5">
        <f t="shared" si="24"/>
        <v>42268.13282407407</v>
      </c>
      <c r="K525">
        <v>1440213076</v>
      </c>
      <c r="L525" s="16">
        <f t="shared" si="25"/>
        <v>42238.13282407407</v>
      </c>
      <c r="M525" s="16" t="str">
        <f t="shared" si="26"/>
        <v>2015</v>
      </c>
      <c r="N525" t="b">
        <v>0</v>
      </c>
      <c r="O525">
        <v>84</v>
      </c>
      <c r="P525" t="b">
        <v>1</v>
      </c>
      <c r="Q525" t="s">
        <v>8271</v>
      </c>
      <c r="R525" s="10">
        <f>E525/D525*100</f>
        <v>120.6</v>
      </c>
      <c r="S525" s="7">
        <f>E525/O525</f>
        <v>71.785714285714292</v>
      </c>
      <c r="T525" s="11" t="s">
        <v>8317</v>
      </c>
      <c r="U525" t="s">
        <v>8318</v>
      </c>
    </row>
    <row r="526" spans="1:21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5">
        <f t="shared" si="24"/>
        <v>42522.717233796298</v>
      </c>
      <c r="K526">
        <v>1462209169</v>
      </c>
      <c r="L526" s="16">
        <f t="shared" si="25"/>
        <v>42492.717233796298</v>
      </c>
      <c r="M526" s="16" t="str">
        <f t="shared" si="26"/>
        <v>2016</v>
      </c>
      <c r="N526" t="b">
        <v>0</v>
      </c>
      <c r="O526">
        <v>130</v>
      </c>
      <c r="P526" t="b">
        <v>1</v>
      </c>
      <c r="Q526" t="s">
        <v>8271</v>
      </c>
      <c r="R526" s="10">
        <f>E526/D526*100</f>
        <v>108.67285714285715</v>
      </c>
      <c r="S526" s="7">
        <f>E526/O526</f>
        <v>29.258076923076924</v>
      </c>
      <c r="T526" s="11" t="s">
        <v>8317</v>
      </c>
      <c r="U526" t="s">
        <v>8318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5">
        <f t="shared" si="24"/>
        <v>41895.400937500002</v>
      </c>
      <c r="K527">
        <v>1406713041</v>
      </c>
      <c r="L527" s="16">
        <f t="shared" si="25"/>
        <v>41850.400937500002</v>
      </c>
      <c r="M527" s="16" t="str">
        <f t="shared" si="26"/>
        <v>2014</v>
      </c>
      <c r="N527" t="b">
        <v>0</v>
      </c>
      <c r="O527">
        <v>12</v>
      </c>
      <c r="P527" t="b">
        <v>1</v>
      </c>
      <c r="Q527" t="s">
        <v>8271</v>
      </c>
      <c r="R527" s="10">
        <f>E527/D527*100</f>
        <v>100</v>
      </c>
      <c r="S527" s="7">
        <f>E527/O527</f>
        <v>1000</v>
      </c>
      <c r="T527" s="11" t="s">
        <v>8317</v>
      </c>
      <c r="U527" t="s">
        <v>8318</v>
      </c>
    </row>
    <row r="528" spans="1:21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5">
        <f t="shared" si="24"/>
        <v>42223.708333333328</v>
      </c>
      <c r="K528">
        <v>1436278344</v>
      </c>
      <c r="L528" s="16">
        <f t="shared" si="25"/>
        <v>42192.591944444444</v>
      </c>
      <c r="M528" s="16" t="str">
        <f t="shared" si="26"/>
        <v>2015</v>
      </c>
      <c r="N528" t="b">
        <v>0</v>
      </c>
      <c r="O528">
        <v>23</v>
      </c>
      <c r="P528" t="b">
        <v>1</v>
      </c>
      <c r="Q528" t="s">
        <v>8271</v>
      </c>
      <c r="R528" s="10">
        <f>E528/D528*100</f>
        <v>113.99999999999999</v>
      </c>
      <c r="S528" s="7">
        <f>E528/O528</f>
        <v>74.347826086956516</v>
      </c>
      <c r="T528" s="11" t="s">
        <v>8317</v>
      </c>
      <c r="U528" t="s">
        <v>8318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5">
        <f t="shared" si="24"/>
        <v>42783.670138888891</v>
      </c>
      <c r="K529">
        <v>1484715366</v>
      </c>
      <c r="L529" s="16">
        <f t="shared" si="25"/>
        <v>42753.205625000002</v>
      </c>
      <c r="M529" s="16" t="str">
        <f t="shared" si="26"/>
        <v>2017</v>
      </c>
      <c r="N529" t="b">
        <v>0</v>
      </c>
      <c r="O529">
        <v>158</v>
      </c>
      <c r="P529" t="b">
        <v>1</v>
      </c>
      <c r="Q529" t="s">
        <v>8271</v>
      </c>
      <c r="R529" s="10">
        <f>E529/D529*100</f>
        <v>100.85</v>
      </c>
      <c r="S529" s="7">
        <f>E529/O529</f>
        <v>63.829113924050631</v>
      </c>
      <c r="T529" s="11" t="s">
        <v>8317</v>
      </c>
      <c r="U529" t="s">
        <v>8318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5">
        <f t="shared" si="24"/>
        <v>42176.888888888891</v>
      </c>
      <c r="K530">
        <v>1433109907</v>
      </c>
      <c r="L530" s="16">
        <f t="shared" si="25"/>
        <v>42155.920219907406</v>
      </c>
      <c r="M530" s="16" t="str">
        <f t="shared" si="26"/>
        <v>2015</v>
      </c>
      <c r="N530" t="b">
        <v>0</v>
      </c>
      <c r="O530">
        <v>30</v>
      </c>
      <c r="P530" t="b">
        <v>1</v>
      </c>
      <c r="Q530" t="s">
        <v>8271</v>
      </c>
      <c r="R530" s="10">
        <f>E530/D530*100</f>
        <v>115.65217391304347</v>
      </c>
      <c r="S530" s="7">
        <f>E530/O530</f>
        <v>44.333333333333336</v>
      </c>
      <c r="T530" s="11" t="s">
        <v>8317</v>
      </c>
      <c r="U530" t="s">
        <v>8318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5">
        <f t="shared" si="24"/>
        <v>42746.208333333328</v>
      </c>
      <c r="K531">
        <v>1482281094</v>
      </c>
      <c r="L531" s="16">
        <f t="shared" si="25"/>
        <v>42725.031180555554</v>
      </c>
      <c r="M531" s="16" t="str">
        <f t="shared" si="26"/>
        <v>2016</v>
      </c>
      <c r="N531" t="b">
        <v>0</v>
      </c>
      <c r="O531">
        <v>18</v>
      </c>
      <c r="P531" t="b">
        <v>1</v>
      </c>
      <c r="Q531" t="s">
        <v>8271</v>
      </c>
      <c r="R531" s="10">
        <f>E531/D531*100</f>
        <v>130.41666666666666</v>
      </c>
      <c r="S531" s="7">
        <f>E531/O531</f>
        <v>86.944444444444443</v>
      </c>
      <c r="T531" s="11" t="s">
        <v>8317</v>
      </c>
      <c r="U531" t="s">
        <v>8318</v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5">
        <f t="shared" si="24"/>
        <v>42179.083333333328</v>
      </c>
      <c r="K532">
        <v>1433254268</v>
      </c>
      <c r="L532" s="16">
        <f t="shared" si="25"/>
        <v>42157.591064814813</v>
      </c>
      <c r="M532" s="16" t="str">
        <f t="shared" si="26"/>
        <v>2015</v>
      </c>
      <c r="N532" t="b">
        <v>0</v>
      </c>
      <c r="O532">
        <v>29</v>
      </c>
      <c r="P532" t="b">
        <v>1</v>
      </c>
      <c r="Q532" t="s">
        <v>8271</v>
      </c>
      <c r="R532" s="10">
        <f>E532/D532*100</f>
        <v>107.78267254038178</v>
      </c>
      <c r="S532" s="7">
        <f>E532/O532</f>
        <v>126.55172413793103</v>
      </c>
      <c r="T532" s="11" t="s">
        <v>8317</v>
      </c>
      <c r="U532" t="s">
        <v>8318</v>
      </c>
    </row>
    <row r="533" spans="1:21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5">
        <f t="shared" si="24"/>
        <v>42721.290972222225</v>
      </c>
      <c r="K533">
        <v>1478050429</v>
      </c>
      <c r="L533" s="16">
        <f t="shared" si="25"/>
        <v>42676.065150462964</v>
      </c>
      <c r="M533" s="16" t="str">
        <f t="shared" si="26"/>
        <v>2016</v>
      </c>
      <c r="N533" t="b">
        <v>0</v>
      </c>
      <c r="O533">
        <v>31</v>
      </c>
      <c r="P533" t="b">
        <v>1</v>
      </c>
      <c r="Q533" t="s">
        <v>8271</v>
      </c>
      <c r="R533" s="10">
        <f>E533/D533*100</f>
        <v>100</v>
      </c>
      <c r="S533" s="7">
        <f>E533/O533</f>
        <v>129.03225806451613</v>
      </c>
      <c r="T533" s="11" t="s">
        <v>8317</v>
      </c>
      <c r="U533" t="s">
        <v>8318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5">
        <f t="shared" si="24"/>
        <v>42503.007037037038</v>
      </c>
      <c r="K534">
        <v>1460506208</v>
      </c>
      <c r="L534" s="16">
        <f t="shared" si="25"/>
        <v>42473.007037037038</v>
      </c>
      <c r="M534" s="16" t="str">
        <f t="shared" si="26"/>
        <v>2016</v>
      </c>
      <c r="N534" t="b">
        <v>0</v>
      </c>
      <c r="O534">
        <v>173</v>
      </c>
      <c r="P534" t="b">
        <v>1</v>
      </c>
      <c r="Q534" t="s">
        <v>8271</v>
      </c>
      <c r="R534" s="10">
        <f>E534/D534*100</f>
        <v>123.25</v>
      </c>
      <c r="S534" s="7">
        <f>E534/O534</f>
        <v>71.242774566473983</v>
      </c>
      <c r="T534" s="11" t="s">
        <v>8317</v>
      </c>
      <c r="U534" t="s">
        <v>8318</v>
      </c>
    </row>
    <row r="535" spans="1:21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5">
        <f t="shared" si="24"/>
        <v>42506.43478009259</v>
      </c>
      <c r="K535">
        <v>1461320765</v>
      </c>
      <c r="L535" s="16">
        <f t="shared" si="25"/>
        <v>42482.43478009259</v>
      </c>
      <c r="M535" s="16" t="str">
        <f t="shared" si="26"/>
        <v>2016</v>
      </c>
      <c r="N535" t="b">
        <v>0</v>
      </c>
      <c r="O535">
        <v>17</v>
      </c>
      <c r="P535" t="b">
        <v>1</v>
      </c>
      <c r="Q535" t="s">
        <v>8271</v>
      </c>
      <c r="R535" s="10">
        <f>E535/D535*100</f>
        <v>100.2</v>
      </c>
      <c r="S535" s="7">
        <f>E535/O535</f>
        <v>117.88235294117646</v>
      </c>
      <c r="T535" s="11" t="s">
        <v>8317</v>
      </c>
      <c r="U535" t="s">
        <v>8318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5">
        <f t="shared" si="24"/>
        <v>42309.958333333328</v>
      </c>
      <c r="K536">
        <v>1443036470</v>
      </c>
      <c r="L536" s="16">
        <f t="shared" si="25"/>
        <v>42270.810995370368</v>
      </c>
      <c r="M536" s="16" t="str">
        <f t="shared" si="26"/>
        <v>2015</v>
      </c>
      <c r="N536" t="b">
        <v>0</v>
      </c>
      <c r="O536">
        <v>48</v>
      </c>
      <c r="P536" t="b">
        <v>1</v>
      </c>
      <c r="Q536" t="s">
        <v>8271</v>
      </c>
      <c r="R536" s="10">
        <f>E536/D536*100</f>
        <v>104.66666666666666</v>
      </c>
      <c r="S536" s="7">
        <f>E536/O536</f>
        <v>327.08333333333331</v>
      </c>
      <c r="T536" s="11" t="s">
        <v>8317</v>
      </c>
      <c r="U536" t="s">
        <v>8318</v>
      </c>
    </row>
    <row r="537" spans="1:21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5">
        <f t="shared" si="24"/>
        <v>42741.545196759253</v>
      </c>
      <c r="K537">
        <v>1481115905</v>
      </c>
      <c r="L537" s="16">
        <f t="shared" si="25"/>
        <v>42711.545196759253</v>
      </c>
      <c r="M537" s="16" t="str">
        <f t="shared" si="26"/>
        <v>2016</v>
      </c>
      <c r="N537" t="b">
        <v>0</v>
      </c>
      <c r="O537">
        <v>59</v>
      </c>
      <c r="P537" t="b">
        <v>1</v>
      </c>
      <c r="Q537" t="s">
        <v>8271</v>
      </c>
      <c r="R537" s="10">
        <f>E537/D537*100</f>
        <v>102.49999999999999</v>
      </c>
      <c r="S537" s="7">
        <f>E537/O537</f>
        <v>34.745762711864408</v>
      </c>
      <c r="T537" s="11" t="s">
        <v>8317</v>
      </c>
      <c r="U537" t="s">
        <v>8318</v>
      </c>
    </row>
    <row r="538" spans="1:21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5">
        <f t="shared" si="24"/>
        <v>42219.75</v>
      </c>
      <c r="K538">
        <v>1435133807</v>
      </c>
      <c r="L538" s="16">
        <f t="shared" si="25"/>
        <v>42179.344988425932</v>
      </c>
      <c r="M538" s="16" t="str">
        <f t="shared" si="26"/>
        <v>2015</v>
      </c>
      <c r="N538" t="b">
        <v>0</v>
      </c>
      <c r="O538">
        <v>39</v>
      </c>
      <c r="P538" t="b">
        <v>1</v>
      </c>
      <c r="Q538" t="s">
        <v>8271</v>
      </c>
      <c r="R538" s="10">
        <f>E538/D538*100</f>
        <v>118.25757575757576</v>
      </c>
      <c r="S538" s="7">
        <f>E538/O538</f>
        <v>100.06410256410257</v>
      </c>
      <c r="T538" s="11" t="s">
        <v>8317</v>
      </c>
      <c r="U538" t="s">
        <v>8318</v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5">
        <f t="shared" si="24"/>
        <v>42312.810081018513</v>
      </c>
      <c r="K539">
        <v>1444069591</v>
      </c>
      <c r="L539" s="16">
        <f t="shared" si="25"/>
        <v>42282.768414351856</v>
      </c>
      <c r="M539" s="16" t="str">
        <f t="shared" si="26"/>
        <v>2015</v>
      </c>
      <c r="N539" t="b">
        <v>0</v>
      </c>
      <c r="O539">
        <v>59</v>
      </c>
      <c r="P539" t="b">
        <v>1</v>
      </c>
      <c r="Q539" t="s">
        <v>8271</v>
      </c>
      <c r="R539" s="10">
        <f>E539/D539*100</f>
        <v>120.5</v>
      </c>
      <c r="S539" s="7">
        <f>E539/O539</f>
        <v>40.847457627118644</v>
      </c>
      <c r="T539" s="11" t="s">
        <v>8317</v>
      </c>
      <c r="U539" t="s">
        <v>8318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5">
        <f t="shared" si="24"/>
        <v>42503.794710648144</v>
      </c>
      <c r="K540">
        <v>1460574263</v>
      </c>
      <c r="L540" s="16">
        <f t="shared" si="25"/>
        <v>42473.794710648144</v>
      </c>
      <c r="M540" s="16" t="str">
        <f t="shared" si="26"/>
        <v>2016</v>
      </c>
      <c r="N540" t="b">
        <v>0</v>
      </c>
      <c r="O540">
        <v>60</v>
      </c>
      <c r="P540" t="b">
        <v>1</v>
      </c>
      <c r="Q540" t="s">
        <v>8271</v>
      </c>
      <c r="R540" s="10">
        <f>E540/D540*100</f>
        <v>302.42</v>
      </c>
      <c r="S540" s="7">
        <f>E540/O540</f>
        <v>252.01666666666668</v>
      </c>
      <c r="T540" s="11" t="s">
        <v>8317</v>
      </c>
      <c r="U540" t="s">
        <v>8318</v>
      </c>
    </row>
    <row r="541" spans="1:21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5">
        <f t="shared" si="24"/>
        <v>42556.049849537041</v>
      </c>
      <c r="K541">
        <v>1465866707</v>
      </c>
      <c r="L541" s="16">
        <f t="shared" si="25"/>
        <v>42535.049849537041</v>
      </c>
      <c r="M541" s="16" t="str">
        <f t="shared" si="26"/>
        <v>2016</v>
      </c>
      <c r="N541" t="b">
        <v>0</v>
      </c>
      <c r="O541">
        <v>20</v>
      </c>
      <c r="P541" t="b">
        <v>1</v>
      </c>
      <c r="Q541" t="s">
        <v>8271</v>
      </c>
      <c r="R541" s="10">
        <f>E541/D541*100</f>
        <v>100.64400000000001</v>
      </c>
      <c r="S541" s="7">
        <f>E541/O541</f>
        <v>25.161000000000001</v>
      </c>
      <c r="T541" s="11" t="s">
        <v>8317</v>
      </c>
      <c r="U541" t="s">
        <v>8318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5">
        <f t="shared" si="24"/>
        <v>42039.817199074074</v>
      </c>
      <c r="K542">
        <v>1420486606</v>
      </c>
      <c r="L542" s="16">
        <f t="shared" si="25"/>
        <v>42009.817199074074</v>
      </c>
      <c r="M542" s="16" t="str">
        <f t="shared" si="26"/>
        <v>2015</v>
      </c>
      <c r="N542" t="b">
        <v>0</v>
      </c>
      <c r="O542">
        <v>1</v>
      </c>
      <c r="P542" t="b">
        <v>0</v>
      </c>
      <c r="Q542" t="s">
        <v>8272</v>
      </c>
      <c r="R542" s="10">
        <f>E542/D542*100</f>
        <v>6.6666666666666671E-3</v>
      </c>
      <c r="S542" s="7">
        <f>E542/O542</f>
        <v>1</v>
      </c>
      <c r="T542" s="11" t="s">
        <v>8319</v>
      </c>
      <c r="U542" t="s">
        <v>8320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5">
        <f t="shared" si="24"/>
        <v>42306.046689814815</v>
      </c>
      <c r="K543">
        <v>1443488834</v>
      </c>
      <c r="L543" s="16">
        <f t="shared" si="25"/>
        <v>42276.046689814815</v>
      </c>
      <c r="M543" s="16" t="str">
        <f t="shared" si="26"/>
        <v>2015</v>
      </c>
      <c r="N543" t="b">
        <v>0</v>
      </c>
      <c r="O543">
        <v>1</v>
      </c>
      <c r="P543" t="b">
        <v>0</v>
      </c>
      <c r="Q543" t="s">
        <v>8272</v>
      </c>
      <c r="R543" s="10">
        <f>E543/D543*100</f>
        <v>0.55555555555555558</v>
      </c>
      <c r="S543" s="7">
        <f>E543/O543</f>
        <v>25</v>
      </c>
      <c r="T543" s="11" t="s">
        <v>8319</v>
      </c>
      <c r="U543" t="s">
        <v>8320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5">
        <f t="shared" si="24"/>
        <v>42493.695787037039</v>
      </c>
      <c r="K544">
        <v>1457113316</v>
      </c>
      <c r="L544" s="16">
        <f t="shared" si="25"/>
        <v>42433.737453703703</v>
      </c>
      <c r="M544" s="16" t="str">
        <f t="shared" si="26"/>
        <v>2016</v>
      </c>
      <c r="N544" t="b">
        <v>0</v>
      </c>
      <c r="O544">
        <v>1</v>
      </c>
      <c r="P544" t="b">
        <v>0</v>
      </c>
      <c r="Q544" t="s">
        <v>8272</v>
      </c>
      <c r="R544" s="10">
        <f>E544/D544*100</f>
        <v>3.9999999999999996E-4</v>
      </c>
      <c r="S544" s="7">
        <f>E544/O544</f>
        <v>1</v>
      </c>
      <c r="T544" s="11" t="s">
        <v>8319</v>
      </c>
      <c r="U544" t="s">
        <v>8320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5">
        <f t="shared" si="24"/>
        <v>41944.092152777775</v>
      </c>
      <c r="K545">
        <v>1412215962</v>
      </c>
      <c r="L545" s="16">
        <f t="shared" si="25"/>
        <v>41914.092152777775</v>
      </c>
      <c r="M545" s="16" t="str">
        <f t="shared" si="26"/>
        <v>2014</v>
      </c>
      <c r="N545" t="b">
        <v>0</v>
      </c>
      <c r="O545">
        <v>2</v>
      </c>
      <c r="P545" t="b">
        <v>0</v>
      </c>
      <c r="Q545" t="s">
        <v>8272</v>
      </c>
      <c r="R545" s="10">
        <f>E545/D545*100</f>
        <v>0.31818181818181818</v>
      </c>
      <c r="S545" s="7">
        <f>E545/O545</f>
        <v>35</v>
      </c>
      <c r="T545" s="11" t="s">
        <v>8319</v>
      </c>
      <c r="U545" t="s">
        <v>8320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5">
        <f t="shared" si="24"/>
        <v>42555.656944444447</v>
      </c>
      <c r="K546">
        <v>1465055160</v>
      </c>
      <c r="L546" s="16">
        <f t="shared" si="25"/>
        <v>42525.656944444447</v>
      </c>
      <c r="M546" s="16" t="str">
        <f t="shared" si="26"/>
        <v>2016</v>
      </c>
      <c r="N546" t="b">
        <v>0</v>
      </c>
      <c r="O546">
        <v>2</v>
      </c>
      <c r="P546" t="b">
        <v>0</v>
      </c>
      <c r="Q546" t="s">
        <v>8272</v>
      </c>
      <c r="R546" s="10">
        <f>E546/D546*100</f>
        <v>1.2</v>
      </c>
      <c r="S546" s="7">
        <f>E546/O546</f>
        <v>3</v>
      </c>
      <c r="T546" s="11" t="s">
        <v>8319</v>
      </c>
      <c r="U546" t="s">
        <v>8320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5">
        <f t="shared" si="24"/>
        <v>42323.634131944447</v>
      </c>
      <c r="K547">
        <v>1444140789</v>
      </c>
      <c r="L547" s="16">
        <f t="shared" si="25"/>
        <v>42283.592465277776</v>
      </c>
      <c r="M547" s="16" t="str">
        <f t="shared" si="26"/>
        <v>2015</v>
      </c>
      <c r="N547" t="b">
        <v>0</v>
      </c>
      <c r="O547">
        <v>34</v>
      </c>
      <c r="P547" t="b">
        <v>0</v>
      </c>
      <c r="Q547" t="s">
        <v>8272</v>
      </c>
      <c r="R547" s="10">
        <f>E547/D547*100</f>
        <v>27.383999999999997</v>
      </c>
      <c r="S547" s="7">
        <f>E547/O547</f>
        <v>402.70588235294116</v>
      </c>
      <c r="T547" s="11" t="s">
        <v>8319</v>
      </c>
      <c r="U547" t="s">
        <v>8320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5">
        <f t="shared" si="24"/>
        <v>42294.667997685188</v>
      </c>
      <c r="K548">
        <v>1441209715</v>
      </c>
      <c r="L548" s="16">
        <f t="shared" si="25"/>
        <v>42249.667997685188</v>
      </c>
      <c r="M548" s="16" t="str">
        <f t="shared" si="26"/>
        <v>2015</v>
      </c>
      <c r="N548" t="b">
        <v>0</v>
      </c>
      <c r="O548">
        <v>2</v>
      </c>
      <c r="P548" t="b">
        <v>0</v>
      </c>
      <c r="Q548" t="s">
        <v>8272</v>
      </c>
      <c r="R548" s="10">
        <f>E548/D548*100</f>
        <v>8.666666666666667E-2</v>
      </c>
      <c r="S548" s="7">
        <f>E548/O548</f>
        <v>26</v>
      </c>
      <c r="T548" s="11" t="s">
        <v>8319</v>
      </c>
      <c r="U548" t="s">
        <v>8320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5">
        <f t="shared" si="24"/>
        <v>42410.696342592593</v>
      </c>
      <c r="K549">
        <v>1452530564</v>
      </c>
      <c r="L549" s="16">
        <f t="shared" si="25"/>
        <v>42380.696342592593</v>
      </c>
      <c r="M549" s="16" t="str">
        <f t="shared" si="26"/>
        <v>2016</v>
      </c>
      <c r="N549" t="b">
        <v>0</v>
      </c>
      <c r="O549">
        <v>0</v>
      </c>
      <c r="P549" t="b">
        <v>0</v>
      </c>
      <c r="Q549" t="s">
        <v>8272</v>
      </c>
      <c r="R549" s="10">
        <f>E549/D549*100</f>
        <v>0</v>
      </c>
      <c r="S549" s="7" t="e">
        <f>E549/O549</f>
        <v>#DIV/0!</v>
      </c>
      <c r="T549" s="11" t="s">
        <v>8319</v>
      </c>
      <c r="U549" t="s">
        <v>8320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5">
        <f t="shared" si="24"/>
        <v>42306.903333333335</v>
      </c>
      <c r="K550">
        <v>1443562848</v>
      </c>
      <c r="L550" s="16">
        <f t="shared" si="25"/>
        <v>42276.903333333335</v>
      </c>
      <c r="M550" s="16" t="str">
        <f t="shared" si="26"/>
        <v>2015</v>
      </c>
      <c r="N550" t="b">
        <v>0</v>
      </c>
      <c r="O550">
        <v>1</v>
      </c>
      <c r="P550" t="b">
        <v>0</v>
      </c>
      <c r="Q550" t="s">
        <v>8272</v>
      </c>
      <c r="R550" s="10">
        <f>E550/D550*100</f>
        <v>0.09</v>
      </c>
      <c r="S550" s="7">
        <f>E550/O550</f>
        <v>9</v>
      </c>
      <c r="T550" s="11" t="s">
        <v>8319</v>
      </c>
      <c r="U550" t="s">
        <v>8320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5">
        <f t="shared" si="24"/>
        <v>42193.636828703704</v>
      </c>
      <c r="K551">
        <v>1433776622</v>
      </c>
      <c r="L551" s="16">
        <f t="shared" si="25"/>
        <v>42163.636828703704</v>
      </c>
      <c r="M551" s="16" t="str">
        <f t="shared" si="26"/>
        <v>2015</v>
      </c>
      <c r="N551" t="b">
        <v>0</v>
      </c>
      <c r="O551">
        <v>8</v>
      </c>
      <c r="P551" t="b">
        <v>0</v>
      </c>
      <c r="Q551" t="s">
        <v>8272</v>
      </c>
      <c r="R551" s="10">
        <f>E551/D551*100</f>
        <v>2.7199999999999998</v>
      </c>
      <c r="S551" s="7">
        <f>E551/O551</f>
        <v>8.5</v>
      </c>
      <c r="T551" s="11" t="s">
        <v>8319</v>
      </c>
      <c r="U551" t="s">
        <v>8320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5">
        <f t="shared" si="24"/>
        <v>42766.208333333328</v>
      </c>
      <c r="K552">
        <v>1484756245</v>
      </c>
      <c r="L552" s="16">
        <f t="shared" si="25"/>
        <v>42753.678761574076</v>
      </c>
      <c r="M552" s="16" t="str">
        <f t="shared" si="26"/>
        <v>2017</v>
      </c>
      <c r="N552" t="b">
        <v>0</v>
      </c>
      <c r="O552">
        <v>4</v>
      </c>
      <c r="P552" t="b">
        <v>0</v>
      </c>
      <c r="Q552" t="s">
        <v>8272</v>
      </c>
      <c r="R552" s="10">
        <f>E552/D552*100</f>
        <v>0.70000000000000007</v>
      </c>
      <c r="S552" s="7">
        <f>E552/O552</f>
        <v>8.75</v>
      </c>
      <c r="T552" s="11" t="s">
        <v>8319</v>
      </c>
      <c r="U552" t="s">
        <v>8320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5">
        <f t="shared" si="24"/>
        <v>42217.745138888888</v>
      </c>
      <c r="K553">
        <v>1434609424</v>
      </c>
      <c r="L553" s="16">
        <f t="shared" si="25"/>
        <v>42173.275740740741</v>
      </c>
      <c r="M553" s="16" t="str">
        <f t="shared" si="26"/>
        <v>2015</v>
      </c>
      <c r="N553" t="b">
        <v>0</v>
      </c>
      <c r="O553">
        <v>28</v>
      </c>
      <c r="P553" t="b">
        <v>0</v>
      </c>
      <c r="Q553" t="s">
        <v>8272</v>
      </c>
      <c r="R553" s="10">
        <f>E553/D553*100</f>
        <v>5.0413333333333332</v>
      </c>
      <c r="S553" s="7">
        <f>E553/O553</f>
        <v>135.03571428571428</v>
      </c>
      <c r="T553" s="11" t="s">
        <v>8319</v>
      </c>
      <c r="U553" t="s">
        <v>8320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5">
        <f t="shared" si="24"/>
        <v>42378.616851851853</v>
      </c>
      <c r="K554">
        <v>1447166896</v>
      </c>
      <c r="L554" s="16">
        <f t="shared" si="25"/>
        <v>42318.616851851853</v>
      </c>
      <c r="M554" s="16" t="str">
        <f t="shared" si="26"/>
        <v>2015</v>
      </c>
      <c r="N554" t="b">
        <v>0</v>
      </c>
      <c r="O554">
        <v>0</v>
      </c>
      <c r="P554" t="b">
        <v>0</v>
      </c>
      <c r="Q554" t="s">
        <v>8272</v>
      </c>
      <c r="R554" s="10">
        <f>E554/D554*100</f>
        <v>0</v>
      </c>
      <c r="S554" s="7" t="e">
        <f>E554/O554</f>
        <v>#DIV/0!</v>
      </c>
      <c r="T554" s="11" t="s">
        <v>8319</v>
      </c>
      <c r="U554" t="s">
        <v>8320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5">
        <f t="shared" si="24"/>
        <v>41957.761469907404</v>
      </c>
      <c r="K555">
        <v>1413393391</v>
      </c>
      <c r="L555" s="16">
        <f t="shared" si="25"/>
        <v>41927.71980324074</v>
      </c>
      <c r="M555" s="16" t="str">
        <f t="shared" si="26"/>
        <v>2014</v>
      </c>
      <c r="N555" t="b">
        <v>0</v>
      </c>
      <c r="O555">
        <v>6</v>
      </c>
      <c r="P555" t="b">
        <v>0</v>
      </c>
      <c r="Q555" t="s">
        <v>8272</v>
      </c>
      <c r="R555" s="10">
        <f>E555/D555*100</f>
        <v>0.49199999999999999</v>
      </c>
      <c r="S555" s="7">
        <f>E555/O555</f>
        <v>20.5</v>
      </c>
      <c r="T555" s="11" t="s">
        <v>8319</v>
      </c>
      <c r="U555" t="s">
        <v>8320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5">
        <f t="shared" si="24"/>
        <v>41931.684861111113</v>
      </c>
      <c r="K556">
        <v>1411143972</v>
      </c>
      <c r="L556" s="16">
        <f t="shared" si="25"/>
        <v>41901.684861111113</v>
      </c>
      <c r="M556" s="16" t="str">
        <f t="shared" si="26"/>
        <v>2014</v>
      </c>
      <c r="N556" t="b">
        <v>0</v>
      </c>
      <c r="O556">
        <v>22</v>
      </c>
      <c r="P556" t="b">
        <v>0</v>
      </c>
      <c r="Q556" t="s">
        <v>8272</v>
      </c>
      <c r="R556" s="10">
        <f>E556/D556*100</f>
        <v>36.589147286821706</v>
      </c>
      <c r="S556" s="7">
        <f>E556/O556</f>
        <v>64.36363636363636</v>
      </c>
      <c r="T556" s="11" t="s">
        <v>8319</v>
      </c>
      <c r="U556" t="s">
        <v>8320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5">
        <f t="shared" si="24"/>
        <v>42533.353506944448</v>
      </c>
      <c r="K557">
        <v>1463128143</v>
      </c>
      <c r="L557" s="16">
        <f t="shared" si="25"/>
        <v>42503.353506944448</v>
      </c>
      <c r="M557" s="16" t="str">
        <f t="shared" si="26"/>
        <v>2016</v>
      </c>
      <c r="N557" t="b">
        <v>0</v>
      </c>
      <c r="O557">
        <v>0</v>
      </c>
      <c r="P557" t="b">
        <v>0</v>
      </c>
      <c r="Q557" t="s">
        <v>8272</v>
      </c>
      <c r="R557" s="10">
        <f>E557/D557*100</f>
        <v>0</v>
      </c>
      <c r="S557" s="7" t="e">
        <f>E557/O557</f>
        <v>#DIV/0!</v>
      </c>
      <c r="T557" s="11" t="s">
        <v>8319</v>
      </c>
      <c r="U557" t="s">
        <v>8320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5">
        <f t="shared" si="24"/>
        <v>42375.860150462962</v>
      </c>
      <c r="K558">
        <v>1449520717</v>
      </c>
      <c r="L558" s="16">
        <f t="shared" si="25"/>
        <v>42345.860150462962</v>
      </c>
      <c r="M558" s="16" t="str">
        <f t="shared" si="26"/>
        <v>2015</v>
      </c>
      <c r="N558" t="b">
        <v>0</v>
      </c>
      <c r="O558">
        <v>1</v>
      </c>
      <c r="P558" t="b">
        <v>0</v>
      </c>
      <c r="Q558" t="s">
        <v>8272</v>
      </c>
      <c r="R558" s="10">
        <f>E558/D558*100</f>
        <v>2.5</v>
      </c>
      <c r="S558" s="7">
        <f>E558/O558</f>
        <v>200</v>
      </c>
      <c r="T558" s="11" t="s">
        <v>8319</v>
      </c>
      <c r="U558" t="s">
        <v>8320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5">
        <f t="shared" si="24"/>
        <v>42706.983831018515</v>
      </c>
      <c r="K559">
        <v>1478126203</v>
      </c>
      <c r="L559" s="16">
        <f t="shared" si="25"/>
        <v>42676.942164351851</v>
      </c>
      <c r="M559" s="16" t="str">
        <f t="shared" si="26"/>
        <v>2016</v>
      </c>
      <c r="N559" t="b">
        <v>0</v>
      </c>
      <c r="O559">
        <v>20</v>
      </c>
      <c r="P559" t="b">
        <v>0</v>
      </c>
      <c r="Q559" t="s">
        <v>8272</v>
      </c>
      <c r="R559" s="10">
        <f>E559/D559*100</f>
        <v>0.91066666666666674</v>
      </c>
      <c r="S559" s="7">
        <f>E559/O559</f>
        <v>68.3</v>
      </c>
      <c r="T559" s="11" t="s">
        <v>8319</v>
      </c>
      <c r="U559" t="s">
        <v>8320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5">
        <f t="shared" si="24"/>
        <v>42087.841493055559</v>
      </c>
      <c r="K560">
        <v>1424639505</v>
      </c>
      <c r="L560" s="16">
        <f t="shared" si="25"/>
        <v>42057.883159722223</v>
      </c>
      <c r="M560" s="16" t="str">
        <f t="shared" si="26"/>
        <v>2015</v>
      </c>
      <c r="N560" t="b">
        <v>0</v>
      </c>
      <c r="O560">
        <v>0</v>
      </c>
      <c r="P560" t="b">
        <v>0</v>
      </c>
      <c r="Q560" t="s">
        <v>8272</v>
      </c>
      <c r="R560" s="10">
        <f>E560/D560*100</f>
        <v>0</v>
      </c>
      <c r="S560" s="7" t="e">
        <f>E560/O560</f>
        <v>#DIV/0!</v>
      </c>
      <c r="T560" s="11" t="s">
        <v>8319</v>
      </c>
      <c r="U560" t="s">
        <v>8320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5">
        <f t="shared" si="24"/>
        <v>42351.283101851848</v>
      </c>
      <c r="K561">
        <v>1447397260</v>
      </c>
      <c r="L561" s="16">
        <f t="shared" si="25"/>
        <v>42321.283101851848</v>
      </c>
      <c r="M561" s="16" t="str">
        <f t="shared" si="26"/>
        <v>2015</v>
      </c>
      <c r="N561" t="b">
        <v>0</v>
      </c>
      <c r="O561">
        <v>1</v>
      </c>
      <c r="P561" t="b">
        <v>0</v>
      </c>
      <c r="Q561" t="s">
        <v>8272</v>
      </c>
      <c r="R561" s="10">
        <f>E561/D561*100</f>
        <v>2.0833333333333336E-2</v>
      </c>
      <c r="S561" s="7">
        <f>E561/O561</f>
        <v>50</v>
      </c>
      <c r="T561" s="11" t="s">
        <v>8319</v>
      </c>
      <c r="U561" t="s">
        <v>8320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5">
        <f t="shared" si="24"/>
        <v>41990.771354166667</v>
      </c>
      <c r="K562">
        <v>1416249045</v>
      </c>
      <c r="L562" s="16">
        <f t="shared" si="25"/>
        <v>41960.771354166667</v>
      </c>
      <c r="M562" s="16" t="str">
        <f t="shared" si="26"/>
        <v>2014</v>
      </c>
      <c r="N562" t="b">
        <v>0</v>
      </c>
      <c r="O562">
        <v>3</v>
      </c>
      <c r="P562" t="b">
        <v>0</v>
      </c>
      <c r="Q562" t="s">
        <v>8272</v>
      </c>
      <c r="R562" s="10">
        <f>E562/D562*100</f>
        <v>1.2E-2</v>
      </c>
      <c r="S562" s="7">
        <f>E562/O562</f>
        <v>4</v>
      </c>
      <c r="T562" s="11" t="s">
        <v>8319</v>
      </c>
      <c r="U562" t="s">
        <v>8320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5">
        <f t="shared" si="24"/>
        <v>42303.658715277779</v>
      </c>
      <c r="K563">
        <v>1442850513</v>
      </c>
      <c r="L563" s="16">
        <f t="shared" si="25"/>
        <v>42268.658715277779</v>
      </c>
      <c r="M563" s="16" t="str">
        <f t="shared" si="26"/>
        <v>2015</v>
      </c>
      <c r="N563" t="b">
        <v>0</v>
      </c>
      <c r="O563">
        <v>2</v>
      </c>
      <c r="P563" t="b">
        <v>0</v>
      </c>
      <c r="Q563" t="s">
        <v>8272</v>
      </c>
      <c r="R563" s="10">
        <f>E563/D563*100</f>
        <v>0.36666666666666664</v>
      </c>
      <c r="S563" s="7">
        <f>E563/O563</f>
        <v>27.5</v>
      </c>
      <c r="T563" s="11" t="s">
        <v>8319</v>
      </c>
      <c r="U563" t="s">
        <v>8320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5">
        <f t="shared" si="24"/>
        <v>42722.389062500006</v>
      </c>
      <c r="K564">
        <v>1479460815</v>
      </c>
      <c r="L564" s="16">
        <f t="shared" si="25"/>
        <v>42692.389062500006</v>
      </c>
      <c r="M564" s="16" t="str">
        <f t="shared" si="26"/>
        <v>2016</v>
      </c>
      <c r="N564" t="b">
        <v>0</v>
      </c>
      <c r="O564">
        <v>0</v>
      </c>
      <c r="P564" t="b">
        <v>0</v>
      </c>
      <c r="Q564" t="s">
        <v>8272</v>
      </c>
      <c r="R564" s="10">
        <f>E564/D564*100</f>
        <v>0</v>
      </c>
      <c r="S564" s="7" t="e">
        <f>E564/O564</f>
        <v>#DIV/0!</v>
      </c>
      <c r="T564" s="11" t="s">
        <v>8319</v>
      </c>
      <c r="U564" t="s">
        <v>8320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5">
        <f t="shared" si="24"/>
        <v>42052.069988425923</v>
      </c>
      <c r="K565">
        <v>1421545247</v>
      </c>
      <c r="L565" s="16">
        <f t="shared" si="25"/>
        <v>42022.069988425923</v>
      </c>
      <c r="M565" s="16" t="str">
        <f t="shared" si="26"/>
        <v>2015</v>
      </c>
      <c r="N565" t="b">
        <v>0</v>
      </c>
      <c r="O565">
        <v>2</v>
      </c>
      <c r="P565" t="b">
        <v>0</v>
      </c>
      <c r="Q565" t="s">
        <v>8272</v>
      </c>
      <c r="R565" s="10">
        <f>E565/D565*100</f>
        <v>9.0666666666666659E-2</v>
      </c>
      <c r="S565" s="7">
        <f>E565/O565</f>
        <v>34</v>
      </c>
      <c r="T565" s="11" t="s">
        <v>8319</v>
      </c>
      <c r="U565" t="s">
        <v>8320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5">
        <f t="shared" si="24"/>
        <v>42441.942997685182</v>
      </c>
      <c r="K566">
        <v>1455230275</v>
      </c>
      <c r="L566" s="16">
        <f t="shared" si="25"/>
        <v>42411.942997685182</v>
      </c>
      <c r="M566" s="16" t="str">
        <f t="shared" si="26"/>
        <v>2016</v>
      </c>
      <c r="N566" t="b">
        <v>0</v>
      </c>
      <c r="O566">
        <v>1</v>
      </c>
      <c r="P566" t="b">
        <v>0</v>
      </c>
      <c r="Q566" t="s">
        <v>8272</v>
      </c>
      <c r="R566" s="10">
        <f>E566/D566*100</f>
        <v>5.5555555555555558E-3</v>
      </c>
      <c r="S566" s="7">
        <f>E566/O566</f>
        <v>1</v>
      </c>
      <c r="T566" s="11" t="s">
        <v>8319</v>
      </c>
      <c r="U566" t="s">
        <v>8320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5">
        <f t="shared" si="24"/>
        <v>42195.785289351858</v>
      </c>
      <c r="K567">
        <v>1433962249</v>
      </c>
      <c r="L567" s="16">
        <f t="shared" si="25"/>
        <v>42165.785289351858</v>
      </c>
      <c r="M567" s="16" t="str">
        <f t="shared" si="26"/>
        <v>2015</v>
      </c>
      <c r="N567" t="b">
        <v>0</v>
      </c>
      <c r="O567">
        <v>0</v>
      </c>
      <c r="P567" t="b">
        <v>0</v>
      </c>
      <c r="Q567" t="s">
        <v>8272</v>
      </c>
      <c r="R567" s="10">
        <f>E567/D567*100</f>
        <v>0</v>
      </c>
      <c r="S567" s="7" t="e">
        <f>E567/O567</f>
        <v>#DIV/0!</v>
      </c>
      <c r="T567" s="11" t="s">
        <v>8319</v>
      </c>
      <c r="U567" t="s">
        <v>8320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5">
        <f t="shared" si="24"/>
        <v>42565.68440972222</v>
      </c>
      <c r="K568">
        <v>1465921533</v>
      </c>
      <c r="L568" s="16">
        <f t="shared" si="25"/>
        <v>42535.68440972222</v>
      </c>
      <c r="M568" s="16" t="str">
        <f t="shared" si="26"/>
        <v>2016</v>
      </c>
      <c r="N568" t="b">
        <v>0</v>
      </c>
      <c r="O568">
        <v>1</v>
      </c>
      <c r="P568" t="b">
        <v>0</v>
      </c>
      <c r="Q568" t="s">
        <v>8272</v>
      </c>
      <c r="R568" s="10">
        <f>E568/D568*100</f>
        <v>0.02</v>
      </c>
      <c r="S568" s="7">
        <f>E568/O568</f>
        <v>1</v>
      </c>
      <c r="T568" s="11" t="s">
        <v>8319</v>
      </c>
      <c r="U568" t="s">
        <v>8320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5">
        <f t="shared" si="24"/>
        <v>42005.842523148152</v>
      </c>
      <c r="K569">
        <v>1417551194</v>
      </c>
      <c r="L569" s="16">
        <f t="shared" si="25"/>
        <v>41975.842523148152</v>
      </c>
      <c r="M569" s="16" t="str">
        <f t="shared" si="26"/>
        <v>2014</v>
      </c>
      <c r="N569" t="b">
        <v>0</v>
      </c>
      <c r="O569">
        <v>0</v>
      </c>
      <c r="P569" t="b">
        <v>0</v>
      </c>
      <c r="Q569" t="s">
        <v>8272</v>
      </c>
      <c r="R569" s="10">
        <f>E569/D569*100</f>
        <v>0</v>
      </c>
      <c r="S569" s="7" t="e">
        <f>E569/O569</f>
        <v>#DIV/0!</v>
      </c>
      <c r="T569" s="11" t="s">
        <v>8319</v>
      </c>
      <c r="U569" t="s">
        <v>8320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5">
        <f t="shared" si="24"/>
        <v>42385.458333333328</v>
      </c>
      <c r="K570">
        <v>1449785223</v>
      </c>
      <c r="L570" s="16">
        <f t="shared" si="25"/>
        <v>42348.9215625</v>
      </c>
      <c r="M570" s="16" t="str">
        <f t="shared" si="26"/>
        <v>2015</v>
      </c>
      <c r="N570" t="b">
        <v>0</v>
      </c>
      <c r="O570">
        <v>5</v>
      </c>
      <c r="P570" t="b">
        <v>0</v>
      </c>
      <c r="Q570" t="s">
        <v>8272</v>
      </c>
      <c r="R570" s="10">
        <f>E570/D570*100</f>
        <v>1</v>
      </c>
      <c r="S570" s="7">
        <f>E570/O570</f>
        <v>49</v>
      </c>
      <c r="T570" s="11" t="s">
        <v>8319</v>
      </c>
      <c r="U570" t="s">
        <v>8320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5">
        <f t="shared" si="24"/>
        <v>42370.847361111111</v>
      </c>
      <c r="K571">
        <v>1449087612</v>
      </c>
      <c r="L571" s="16">
        <f t="shared" si="25"/>
        <v>42340.847361111111</v>
      </c>
      <c r="M571" s="16" t="str">
        <f t="shared" si="26"/>
        <v>2015</v>
      </c>
      <c r="N571" t="b">
        <v>0</v>
      </c>
      <c r="O571">
        <v>1</v>
      </c>
      <c r="P571" t="b">
        <v>0</v>
      </c>
      <c r="Q571" t="s">
        <v>8272</v>
      </c>
      <c r="R571" s="10">
        <f>E571/D571*100</f>
        <v>0.8</v>
      </c>
      <c r="S571" s="7">
        <f>E571/O571</f>
        <v>20</v>
      </c>
      <c r="T571" s="11" t="s">
        <v>8319</v>
      </c>
      <c r="U571" t="s">
        <v>8320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5">
        <f t="shared" si="24"/>
        <v>42418.798252314817</v>
      </c>
      <c r="K572">
        <v>1453230569</v>
      </c>
      <c r="L572" s="16">
        <f t="shared" si="25"/>
        <v>42388.798252314817</v>
      </c>
      <c r="M572" s="16" t="str">
        <f t="shared" si="26"/>
        <v>2016</v>
      </c>
      <c r="N572" t="b">
        <v>0</v>
      </c>
      <c r="O572">
        <v>1</v>
      </c>
      <c r="P572" t="b">
        <v>0</v>
      </c>
      <c r="Q572" t="s">
        <v>8272</v>
      </c>
      <c r="R572" s="10">
        <f>E572/D572*100</f>
        <v>0.16705882352941176</v>
      </c>
      <c r="S572" s="7">
        <f>E572/O572</f>
        <v>142</v>
      </c>
      <c r="T572" s="11" t="s">
        <v>8319</v>
      </c>
      <c r="U572" t="s">
        <v>8320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5">
        <f t="shared" si="24"/>
        <v>42212.165972222225</v>
      </c>
      <c r="K573">
        <v>1436297723</v>
      </c>
      <c r="L573" s="16">
        <f t="shared" si="25"/>
        <v>42192.816238425927</v>
      </c>
      <c r="M573" s="16" t="str">
        <f t="shared" si="26"/>
        <v>2015</v>
      </c>
      <c r="N573" t="b">
        <v>0</v>
      </c>
      <c r="O573">
        <v>2</v>
      </c>
      <c r="P573" t="b">
        <v>0</v>
      </c>
      <c r="Q573" t="s">
        <v>8272</v>
      </c>
      <c r="R573" s="10">
        <f>E573/D573*100</f>
        <v>0.42399999999999999</v>
      </c>
      <c r="S573" s="7">
        <f>E573/O573</f>
        <v>53</v>
      </c>
      <c r="T573" s="11" t="s">
        <v>8319</v>
      </c>
      <c r="U573" t="s">
        <v>8320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5">
        <f t="shared" si="24"/>
        <v>42312.757962962962</v>
      </c>
      <c r="K574">
        <v>1444065088</v>
      </c>
      <c r="L574" s="16">
        <f t="shared" si="25"/>
        <v>42282.71629629629</v>
      </c>
      <c r="M574" s="16" t="str">
        <f t="shared" si="26"/>
        <v>2015</v>
      </c>
      <c r="N574" t="b">
        <v>0</v>
      </c>
      <c r="O574">
        <v>0</v>
      </c>
      <c r="P574" t="b">
        <v>0</v>
      </c>
      <c r="Q574" t="s">
        <v>8272</v>
      </c>
      <c r="R574" s="10">
        <f>E574/D574*100</f>
        <v>0</v>
      </c>
      <c r="S574" s="7" t="e">
        <f>E574/O574</f>
        <v>#DIV/0!</v>
      </c>
      <c r="T574" s="11" t="s">
        <v>8319</v>
      </c>
      <c r="U574" t="s">
        <v>8320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5">
        <f t="shared" si="24"/>
        <v>42022.05</v>
      </c>
      <c r="K575">
        <v>1416445931</v>
      </c>
      <c r="L575" s="16">
        <f t="shared" si="25"/>
        <v>41963.050127314811</v>
      </c>
      <c r="M575" s="16" t="str">
        <f t="shared" si="26"/>
        <v>2014</v>
      </c>
      <c r="N575" t="b">
        <v>0</v>
      </c>
      <c r="O575">
        <v>9</v>
      </c>
      <c r="P575" t="b">
        <v>0</v>
      </c>
      <c r="Q575" t="s">
        <v>8272</v>
      </c>
      <c r="R575" s="10">
        <f>E575/D575*100</f>
        <v>0.38925389253892539</v>
      </c>
      <c r="S575" s="7">
        <f>E575/O575</f>
        <v>38.444444444444443</v>
      </c>
      <c r="T575" s="11" t="s">
        <v>8319</v>
      </c>
      <c r="U575" t="s">
        <v>8320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5">
        <f t="shared" si="24"/>
        <v>42662.443368055552</v>
      </c>
      <c r="K576">
        <v>1474281507</v>
      </c>
      <c r="L576" s="16">
        <f t="shared" si="25"/>
        <v>42632.443368055552</v>
      </c>
      <c r="M576" s="16" t="str">
        <f t="shared" si="26"/>
        <v>2016</v>
      </c>
      <c r="N576" t="b">
        <v>0</v>
      </c>
      <c r="O576">
        <v>4</v>
      </c>
      <c r="P576" t="b">
        <v>0</v>
      </c>
      <c r="Q576" t="s">
        <v>8272</v>
      </c>
      <c r="R576" s="10">
        <f>E576/D576*100</f>
        <v>0.7155635062611807</v>
      </c>
      <c r="S576" s="7">
        <f>E576/O576</f>
        <v>20</v>
      </c>
      <c r="T576" s="11" t="s">
        <v>8319</v>
      </c>
      <c r="U576" t="s">
        <v>8320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5">
        <f t="shared" si="24"/>
        <v>42168.692627314813</v>
      </c>
      <c r="K577">
        <v>1431621443</v>
      </c>
      <c r="L577" s="16">
        <f t="shared" si="25"/>
        <v>42138.692627314813</v>
      </c>
      <c r="M577" s="16" t="str">
        <f t="shared" si="26"/>
        <v>2015</v>
      </c>
      <c r="N577" t="b">
        <v>0</v>
      </c>
      <c r="O577">
        <v>4</v>
      </c>
      <c r="P577" t="b">
        <v>0</v>
      </c>
      <c r="Q577" t="s">
        <v>8272</v>
      </c>
      <c r="R577" s="10">
        <f>E577/D577*100</f>
        <v>0.43166666666666664</v>
      </c>
      <c r="S577" s="7">
        <f>E577/O577</f>
        <v>64.75</v>
      </c>
      <c r="T577" s="11" t="s">
        <v>8319</v>
      </c>
      <c r="U577" t="s">
        <v>8320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5">
        <f t="shared" si="24"/>
        <v>42091.43</v>
      </c>
      <c r="K578">
        <v>1422357552</v>
      </c>
      <c r="L578" s="16">
        <f t="shared" si="25"/>
        <v>42031.471666666665</v>
      </c>
      <c r="M578" s="16" t="str">
        <f t="shared" si="26"/>
        <v>2015</v>
      </c>
      <c r="N578" t="b">
        <v>0</v>
      </c>
      <c r="O578">
        <v>1</v>
      </c>
      <c r="P578" t="b">
        <v>0</v>
      </c>
      <c r="Q578" t="s">
        <v>8272</v>
      </c>
      <c r="R578" s="10">
        <f>E578/D578*100</f>
        <v>1.25E-3</v>
      </c>
      <c r="S578" s="7">
        <f>E578/O578</f>
        <v>1</v>
      </c>
      <c r="T578" s="11" t="s">
        <v>8319</v>
      </c>
      <c r="U578" t="s">
        <v>8320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5">
        <f t="shared" ref="J579:J642" si="27">(((I579/60)/60)/24)+DATE(1970,1,1)</f>
        <v>42510.589143518519</v>
      </c>
      <c r="K579">
        <v>1458569302</v>
      </c>
      <c r="L579" s="16">
        <f t="shared" ref="L579:L642" si="28">(((K579/60)/60)/24)+DATE(1970,1,1)</f>
        <v>42450.589143518519</v>
      </c>
      <c r="M579" s="16" t="str">
        <f t="shared" ref="M579:M642" si="29">TEXT(L579,"yyyy")</f>
        <v>2016</v>
      </c>
      <c r="N579" t="b">
        <v>0</v>
      </c>
      <c r="O579">
        <v>1</v>
      </c>
      <c r="P579" t="b">
        <v>0</v>
      </c>
      <c r="Q579" t="s">
        <v>8272</v>
      </c>
      <c r="R579" s="10">
        <f>E579/D579*100</f>
        <v>0.2</v>
      </c>
      <c r="S579" s="7">
        <f>E579/O579</f>
        <v>10</v>
      </c>
      <c r="T579" s="11" t="s">
        <v>8319</v>
      </c>
      <c r="U579" t="s">
        <v>8320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5">
        <f t="shared" si="27"/>
        <v>42254.578622685185</v>
      </c>
      <c r="K580">
        <v>1439560393</v>
      </c>
      <c r="L580" s="16">
        <f t="shared" si="28"/>
        <v>42230.578622685185</v>
      </c>
      <c r="M580" s="16" t="str">
        <f t="shared" si="29"/>
        <v>2015</v>
      </c>
      <c r="N580" t="b">
        <v>0</v>
      </c>
      <c r="O580">
        <v>7</v>
      </c>
      <c r="P580" t="b">
        <v>0</v>
      </c>
      <c r="Q580" t="s">
        <v>8272</v>
      </c>
      <c r="R580" s="10">
        <f>E580/D580*100</f>
        <v>1.12E-2</v>
      </c>
      <c r="S580" s="7">
        <f>E580/O580</f>
        <v>2</v>
      </c>
      <c r="T580" s="11" t="s">
        <v>8319</v>
      </c>
      <c r="U580" t="s">
        <v>8320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5">
        <f t="shared" si="27"/>
        <v>41998.852118055554</v>
      </c>
      <c r="K581">
        <v>1416947223</v>
      </c>
      <c r="L581" s="16">
        <f t="shared" si="28"/>
        <v>41968.852118055554</v>
      </c>
      <c r="M581" s="16" t="str">
        <f t="shared" si="29"/>
        <v>2014</v>
      </c>
      <c r="N581" t="b">
        <v>0</v>
      </c>
      <c r="O581">
        <v>5</v>
      </c>
      <c r="P581" t="b">
        <v>0</v>
      </c>
      <c r="Q581" t="s">
        <v>8272</v>
      </c>
      <c r="R581" s="10">
        <f>E581/D581*100</f>
        <v>1.4583333333333333</v>
      </c>
      <c r="S581" s="7">
        <f>E581/O581</f>
        <v>35</v>
      </c>
      <c r="T581" s="11" t="s">
        <v>8319</v>
      </c>
      <c r="U581" t="s">
        <v>8320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5">
        <f t="shared" si="27"/>
        <v>42635.908182870371</v>
      </c>
      <c r="K582">
        <v>1471988867</v>
      </c>
      <c r="L582" s="16">
        <f t="shared" si="28"/>
        <v>42605.908182870371</v>
      </c>
      <c r="M582" s="16" t="str">
        <f t="shared" si="29"/>
        <v>2016</v>
      </c>
      <c r="N582" t="b">
        <v>0</v>
      </c>
      <c r="O582">
        <v>1</v>
      </c>
      <c r="P582" t="b">
        <v>0</v>
      </c>
      <c r="Q582" t="s">
        <v>8272</v>
      </c>
      <c r="R582" s="10">
        <f>E582/D582*100</f>
        <v>3.3333333333333333E-2</v>
      </c>
      <c r="S582" s="7">
        <f>E582/O582</f>
        <v>1</v>
      </c>
      <c r="T582" s="11" t="s">
        <v>8319</v>
      </c>
      <c r="U582" t="s">
        <v>8320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5">
        <f t="shared" si="27"/>
        <v>42218.012777777782</v>
      </c>
      <c r="K583">
        <v>1435882704</v>
      </c>
      <c r="L583" s="16">
        <f t="shared" si="28"/>
        <v>42188.012777777782</v>
      </c>
      <c r="M583" s="16" t="str">
        <f t="shared" si="29"/>
        <v>2015</v>
      </c>
      <c r="N583" t="b">
        <v>0</v>
      </c>
      <c r="O583">
        <v>0</v>
      </c>
      <c r="P583" t="b">
        <v>0</v>
      </c>
      <c r="Q583" t="s">
        <v>8272</v>
      </c>
      <c r="R583" s="10">
        <f>E583/D583*100</f>
        <v>0</v>
      </c>
      <c r="S583" s="7" t="e">
        <f>E583/O583</f>
        <v>#DIV/0!</v>
      </c>
      <c r="T583" s="11" t="s">
        <v>8319</v>
      </c>
      <c r="U583" t="s">
        <v>8320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5">
        <f t="shared" si="27"/>
        <v>42078.75</v>
      </c>
      <c r="K584">
        <v>1424454319</v>
      </c>
      <c r="L584" s="16">
        <f t="shared" si="28"/>
        <v>42055.739803240736</v>
      </c>
      <c r="M584" s="16" t="str">
        <f t="shared" si="29"/>
        <v>2015</v>
      </c>
      <c r="N584" t="b">
        <v>0</v>
      </c>
      <c r="O584">
        <v>0</v>
      </c>
      <c r="P584" t="b">
        <v>0</v>
      </c>
      <c r="Q584" t="s">
        <v>8272</v>
      </c>
      <c r="R584" s="10">
        <f>E584/D584*100</f>
        <v>0</v>
      </c>
      <c r="S584" s="7" t="e">
        <f>E584/O584</f>
        <v>#DIV/0!</v>
      </c>
      <c r="T584" s="11" t="s">
        <v>8319</v>
      </c>
      <c r="U584" t="s">
        <v>8320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5">
        <f t="shared" si="27"/>
        <v>42082.896840277783</v>
      </c>
      <c r="K585">
        <v>1424212287</v>
      </c>
      <c r="L585" s="16">
        <f t="shared" si="28"/>
        <v>42052.93850694444</v>
      </c>
      <c r="M585" s="16" t="str">
        <f t="shared" si="29"/>
        <v>2015</v>
      </c>
      <c r="N585" t="b">
        <v>0</v>
      </c>
      <c r="O585">
        <v>1</v>
      </c>
      <c r="P585" t="b">
        <v>0</v>
      </c>
      <c r="Q585" t="s">
        <v>8272</v>
      </c>
      <c r="R585" s="10">
        <f>E585/D585*100</f>
        <v>1.1111111111111112E-2</v>
      </c>
      <c r="S585" s="7">
        <f>E585/O585</f>
        <v>1</v>
      </c>
      <c r="T585" s="11" t="s">
        <v>8319</v>
      </c>
      <c r="U585" t="s">
        <v>8320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5">
        <f t="shared" si="27"/>
        <v>42079.674953703703</v>
      </c>
      <c r="K586">
        <v>1423933916</v>
      </c>
      <c r="L586" s="16">
        <f t="shared" si="28"/>
        <v>42049.716620370367</v>
      </c>
      <c r="M586" s="16" t="str">
        <f t="shared" si="29"/>
        <v>2015</v>
      </c>
      <c r="N586" t="b">
        <v>0</v>
      </c>
      <c r="O586">
        <v>2</v>
      </c>
      <c r="P586" t="b">
        <v>0</v>
      </c>
      <c r="Q586" t="s">
        <v>8272</v>
      </c>
      <c r="R586" s="10">
        <f>E586/D586*100</f>
        <v>1</v>
      </c>
      <c r="S586" s="7">
        <f>E586/O586</f>
        <v>5</v>
      </c>
      <c r="T586" s="11" t="s">
        <v>8319</v>
      </c>
      <c r="U586" t="s">
        <v>8320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5">
        <f t="shared" si="27"/>
        <v>42339</v>
      </c>
      <c r="K587">
        <v>1444123377</v>
      </c>
      <c r="L587" s="16">
        <f t="shared" si="28"/>
        <v>42283.3909375</v>
      </c>
      <c r="M587" s="16" t="str">
        <f t="shared" si="29"/>
        <v>2015</v>
      </c>
      <c r="N587" t="b">
        <v>0</v>
      </c>
      <c r="O587">
        <v>0</v>
      </c>
      <c r="P587" t="b">
        <v>0</v>
      </c>
      <c r="Q587" t="s">
        <v>8272</v>
      </c>
      <c r="R587" s="10">
        <f>E587/D587*100</f>
        <v>0</v>
      </c>
      <c r="S587" s="7" t="e">
        <f>E587/O587</f>
        <v>#DIV/0!</v>
      </c>
      <c r="T587" s="11" t="s">
        <v>8319</v>
      </c>
      <c r="U587" t="s">
        <v>8320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5">
        <f t="shared" si="27"/>
        <v>42050.854247685187</v>
      </c>
      <c r="K588">
        <v>1421440207</v>
      </c>
      <c r="L588" s="16">
        <f t="shared" si="28"/>
        <v>42020.854247685187</v>
      </c>
      <c r="M588" s="16" t="str">
        <f t="shared" si="29"/>
        <v>2015</v>
      </c>
      <c r="N588" t="b">
        <v>0</v>
      </c>
      <c r="O588">
        <v>4</v>
      </c>
      <c r="P588" t="b">
        <v>0</v>
      </c>
      <c r="Q588" t="s">
        <v>8272</v>
      </c>
      <c r="R588" s="10">
        <f>E588/D588*100</f>
        <v>0.55999999999999994</v>
      </c>
      <c r="S588" s="7">
        <f>E588/O588</f>
        <v>14</v>
      </c>
      <c r="T588" s="11" t="s">
        <v>8319</v>
      </c>
      <c r="U588" t="s">
        <v>8320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5">
        <f t="shared" si="27"/>
        <v>42110.757326388892</v>
      </c>
      <c r="K589">
        <v>1426615833</v>
      </c>
      <c r="L589" s="16">
        <f t="shared" si="28"/>
        <v>42080.757326388892</v>
      </c>
      <c r="M589" s="16" t="str">
        <f t="shared" si="29"/>
        <v>2015</v>
      </c>
      <c r="N589" t="b">
        <v>0</v>
      </c>
      <c r="O589">
        <v>7</v>
      </c>
      <c r="P589" t="b">
        <v>0</v>
      </c>
      <c r="Q589" t="s">
        <v>8272</v>
      </c>
      <c r="R589" s="10">
        <f>E589/D589*100</f>
        <v>9.0833333333333339</v>
      </c>
      <c r="S589" s="7">
        <f>E589/O589</f>
        <v>389.28571428571428</v>
      </c>
      <c r="T589" s="11" t="s">
        <v>8319</v>
      </c>
      <c r="U589" t="s">
        <v>8320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5">
        <f t="shared" si="27"/>
        <v>42691.811180555553</v>
      </c>
      <c r="K590">
        <v>1474223286</v>
      </c>
      <c r="L590" s="16">
        <f t="shared" si="28"/>
        <v>42631.769513888896</v>
      </c>
      <c r="M590" s="16" t="str">
        <f t="shared" si="29"/>
        <v>2016</v>
      </c>
      <c r="N590" t="b">
        <v>0</v>
      </c>
      <c r="O590">
        <v>2</v>
      </c>
      <c r="P590" t="b">
        <v>0</v>
      </c>
      <c r="Q590" t="s">
        <v>8272</v>
      </c>
      <c r="R590" s="10">
        <f>E590/D590*100</f>
        <v>3.3444444444444441</v>
      </c>
      <c r="S590" s="7">
        <f>E590/O590</f>
        <v>150.5</v>
      </c>
      <c r="T590" s="11" t="s">
        <v>8319</v>
      </c>
      <c r="U590" t="s">
        <v>8320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5">
        <f t="shared" si="27"/>
        <v>42193.614571759259</v>
      </c>
      <c r="K591">
        <v>1435070699</v>
      </c>
      <c r="L591" s="16">
        <f t="shared" si="28"/>
        <v>42178.614571759259</v>
      </c>
      <c r="M591" s="16" t="str">
        <f t="shared" si="29"/>
        <v>2015</v>
      </c>
      <c r="N591" t="b">
        <v>0</v>
      </c>
      <c r="O591">
        <v>1</v>
      </c>
      <c r="P591" t="b">
        <v>0</v>
      </c>
      <c r="Q591" t="s">
        <v>8272</v>
      </c>
      <c r="R591" s="10">
        <f>E591/D591*100</f>
        <v>1.3333333333333334E-2</v>
      </c>
      <c r="S591" s="7">
        <f>E591/O591</f>
        <v>1</v>
      </c>
      <c r="T591" s="11" t="s">
        <v>8319</v>
      </c>
      <c r="U591" t="s">
        <v>8320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5">
        <f t="shared" si="27"/>
        <v>42408.542361111111</v>
      </c>
      <c r="K592">
        <v>1452259131</v>
      </c>
      <c r="L592" s="16">
        <f t="shared" si="28"/>
        <v>42377.554756944446</v>
      </c>
      <c r="M592" s="16" t="str">
        <f t="shared" si="29"/>
        <v>2016</v>
      </c>
      <c r="N592" t="b">
        <v>0</v>
      </c>
      <c r="O592">
        <v>9</v>
      </c>
      <c r="P592" t="b">
        <v>0</v>
      </c>
      <c r="Q592" t="s">
        <v>8272</v>
      </c>
      <c r="R592" s="10">
        <f>E592/D592*100</f>
        <v>4.46</v>
      </c>
      <c r="S592" s="7">
        <f>E592/O592</f>
        <v>24.777777777777779</v>
      </c>
      <c r="T592" s="11" t="s">
        <v>8319</v>
      </c>
      <c r="U592" t="s">
        <v>8320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5">
        <f t="shared" si="27"/>
        <v>42207.543171296296</v>
      </c>
      <c r="K593">
        <v>1434978130</v>
      </c>
      <c r="L593" s="16">
        <f t="shared" si="28"/>
        <v>42177.543171296296</v>
      </c>
      <c r="M593" s="16" t="str">
        <f t="shared" si="29"/>
        <v>2015</v>
      </c>
      <c r="N593" t="b">
        <v>0</v>
      </c>
      <c r="O593">
        <v>2</v>
      </c>
      <c r="P593" t="b">
        <v>0</v>
      </c>
      <c r="Q593" t="s">
        <v>8272</v>
      </c>
      <c r="R593" s="10">
        <f>E593/D593*100</f>
        <v>6.0999999999999999E-2</v>
      </c>
      <c r="S593" s="7">
        <f>E593/O593</f>
        <v>30.5</v>
      </c>
      <c r="T593" s="11" t="s">
        <v>8319</v>
      </c>
      <c r="U593" t="s">
        <v>8320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5">
        <f t="shared" si="27"/>
        <v>41976.232175925921</v>
      </c>
      <c r="K594">
        <v>1414992860</v>
      </c>
      <c r="L594" s="16">
        <f t="shared" si="28"/>
        <v>41946.232175925928</v>
      </c>
      <c r="M594" s="16" t="str">
        <f t="shared" si="29"/>
        <v>2014</v>
      </c>
      <c r="N594" t="b">
        <v>0</v>
      </c>
      <c r="O594">
        <v>1</v>
      </c>
      <c r="P594" t="b">
        <v>0</v>
      </c>
      <c r="Q594" t="s">
        <v>8272</v>
      </c>
      <c r="R594" s="10">
        <f>E594/D594*100</f>
        <v>3.3333333333333335</v>
      </c>
      <c r="S594" s="7">
        <f>E594/O594</f>
        <v>250</v>
      </c>
      <c r="T594" s="11" t="s">
        <v>8319</v>
      </c>
      <c r="U594" t="s">
        <v>8320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5">
        <f t="shared" si="27"/>
        <v>42100.635937500003</v>
      </c>
      <c r="K595">
        <v>1425744945</v>
      </c>
      <c r="L595" s="16">
        <f t="shared" si="28"/>
        <v>42070.677604166667</v>
      </c>
      <c r="M595" s="16" t="str">
        <f t="shared" si="29"/>
        <v>2015</v>
      </c>
      <c r="N595" t="b">
        <v>0</v>
      </c>
      <c r="O595">
        <v>7</v>
      </c>
      <c r="P595" t="b">
        <v>0</v>
      </c>
      <c r="Q595" t="s">
        <v>8272</v>
      </c>
      <c r="R595" s="10">
        <f>E595/D595*100</f>
        <v>23</v>
      </c>
      <c r="S595" s="7">
        <f>E595/O595</f>
        <v>16.428571428571427</v>
      </c>
      <c r="T595" s="11" t="s">
        <v>8319</v>
      </c>
      <c r="U595" t="s">
        <v>8320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5">
        <f t="shared" si="27"/>
        <v>42476.780162037037</v>
      </c>
      <c r="K596">
        <v>1458240206</v>
      </c>
      <c r="L596" s="16">
        <f t="shared" si="28"/>
        <v>42446.780162037037</v>
      </c>
      <c r="M596" s="16" t="str">
        <f t="shared" si="29"/>
        <v>2016</v>
      </c>
      <c r="N596" t="b">
        <v>0</v>
      </c>
      <c r="O596">
        <v>2</v>
      </c>
      <c r="P596" t="b">
        <v>0</v>
      </c>
      <c r="Q596" t="s">
        <v>8272</v>
      </c>
      <c r="R596" s="10">
        <f>E596/D596*100</f>
        <v>0.104</v>
      </c>
      <c r="S596" s="7">
        <f>E596/O596</f>
        <v>13</v>
      </c>
      <c r="T596" s="11" t="s">
        <v>8319</v>
      </c>
      <c r="U596" t="s">
        <v>8320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5">
        <f t="shared" si="27"/>
        <v>42128.069884259254</v>
      </c>
      <c r="K597">
        <v>1426815638</v>
      </c>
      <c r="L597" s="16">
        <f t="shared" si="28"/>
        <v>42083.069884259254</v>
      </c>
      <c r="M597" s="16" t="str">
        <f t="shared" si="29"/>
        <v>2015</v>
      </c>
      <c r="N597" t="b">
        <v>0</v>
      </c>
      <c r="O597">
        <v>8</v>
      </c>
      <c r="P597" t="b">
        <v>0</v>
      </c>
      <c r="Q597" t="s">
        <v>8272</v>
      </c>
      <c r="R597" s="10">
        <f>E597/D597*100</f>
        <v>0.42599999999999999</v>
      </c>
      <c r="S597" s="7">
        <f>E597/O597</f>
        <v>53.25</v>
      </c>
      <c r="T597" s="11" t="s">
        <v>8319</v>
      </c>
      <c r="U597" t="s">
        <v>8320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5">
        <f t="shared" si="27"/>
        <v>42676.896898148145</v>
      </c>
      <c r="K598">
        <v>1475530292</v>
      </c>
      <c r="L598" s="16">
        <f t="shared" si="28"/>
        <v>42646.896898148145</v>
      </c>
      <c r="M598" s="16" t="str">
        <f t="shared" si="29"/>
        <v>2016</v>
      </c>
      <c r="N598" t="b">
        <v>0</v>
      </c>
      <c r="O598">
        <v>2</v>
      </c>
      <c r="P598" t="b">
        <v>0</v>
      </c>
      <c r="Q598" t="s">
        <v>8272</v>
      </c>
      <c r="R598" s="10">
        <f>E598/D598*100</f>
        <v>0.03</v>
      </c>
      <c r="S598" s="7">
        <f>E598/O598</f>
        <v>3</v>
      </c>
      <c r="T598" s="11" t="s">
        <v>8319</v>
      </c>
      <c r="U598" t="s">
        <v>8320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5">
        <f t="shared" si="27"/>
        <v>42582.666666666672</v>
      </c>
      <c r="K599">
        <v>1466787335</v>
      </c>
      <c r="L599" s="16">
        <f t="shared" si="28"/>
        <v>42545.705266203702</v>
      </c>
      <c r="M599" s="16" t="str">
        <f t="shared" si="29"/>
        <v>2016</v>
      </c>
      <c r="N599" t="b">
        <v>0</v>
      </c>
      <c r="O599">
        <v>2</v>
      </c>
      <c r="P599" t="b">
        <v>0</v>
      </c>
      <c r="Q599" t="s">
        <v>8272</v>
      </c>
      <c r="R599" s="10">
        <f>E599/D599*100</f>
        <v>0.26666666666666666</v>
      </c>
      <c r="S599" s="7">
        <f>E599/O599</f>
        <v>10</v>
      </c>
      <c r="T599" s="11" t="s">
        <v>8319</v>
      </c>
      <c r="U599" t="s">
        <v>8320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5">
        <f t="shared" si="27"/>
        <v>41978.00209490741</v>
      </c>
      <c r="K600">
        <v>1415145781</v>
      </c>
      <c r="L600" s="16">
        <f t="shared" si="28"/>
        <v>41948.00209490741</v>
      </c>
      <c r="M600" s="16" t="str">
        <f t="shared" si="29"/>
        <v>2014</v>
      </c>
      <c r="N600" t="b">
        <v>0</v>
      </c>
      <c r="O600">
        <v>7</v>
      </c>
      <c r="P600" t="b">
        <v>0</v>
      </c>
      <c r="Q600" t="s">
        <v>8272</v>
      </c>
      <c r="R600" s="10">
        <f>E600/D600*100</f>
        <v>34</v>
      </c>
      <c r="S600" s="7">
        <f>E600/O600</f>
        <v>121.42857142857143</v>
      </c>
      <c r="T600" s="11" t="s">
        <v>8319</v>
      </c>
      <c r="U600" t="s">
        <v>8320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5">
        <f t="shared" si="27"/>
        <v>42071.636111111111</v>
      </c>
      <c r="K601">
        <v>1423769402</v>
      </c>
      <c r="L601" s="16">
        <f t="shared" si="28"/>
        <v>42047.812523148154</v>
      </c>
      <c r="M601" s="16" t="str">
        <f t="shared" si="29"/>
        <v>2015</v>
      </c>
      <c r="N601" t="b">
        <v>0</v>
      </c>
      <c r="O601">
        <v>2</v>
      </c>
      <c r="P601" t="b">
        <v>0</v>
      </c>
      <c r="Q601" t="s">
        <v>8272</v>
      </c>
      <c r="R601" s="10">
        <f>E601/D601*100</f>
        <v>6.2E-2</v>
      </c>
      <c r="S601" s="7">
        <f>E601/O601</f>
        <v>15.5</v>
      </c>
      <c r="T601" s="11" t="s">
        <v>8319</v>
      </c>
      <c r="U601" t="s">
        <v>8320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5">
        <f t="shared" si="27"/>
        <v>42133.798171296294</v>
      </c>
      <c r="K602">
        <v>1426014562</v>
      </c>
      <c r="L602" s="16">
        <f t="shared" si="28"/>
        <v>42073.798171296294</v>
      </c>
      <c r="M602" s="16" t="str">
        <f t="shared" si="29"/>
        <v>2015</v>
      </c>
      <c r="N602" t="b">
        <v>0</v>
      </c>
      <c r="O602">
        <v>1</v>
      </c>
      <c r="P602" t="b">
        <v>0</v>
      </c>
      <c r="Q602" t="s">
        <v>8272</v>
      </c>
      <c r="R602" s="10">
        <f>E602/D602*100</f>
        <v>2</v>
      </c>
      <c r="S602" s="7">
        <f>E602/O602</f>
        <v>100</v>
      </c>
      <c r="T602" s="11" t="s">
        <v>8319</v>
      </c>
      <c r="U602" t="s">
        <v>8320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5">
        <f t="shared" si="27"/>
        <v>41999.858090277776</v>
      </c>
      <c r="K603">
        <v>1417034139</v>
      </c>
      <c r="L603" s="16">
        <f t="shared" si="28"/>
        <v>41969.858090277776</v>
      </c>
      <c r="M603" s="16" t="str">
        <f t="shared" si="29"/>
        <v>2014</v>
      </c>
      <c r="N603" t="b">
        <v>0</v>
      </c>
      <c r="O603">
        <v>6</v>
      </c>
      <c r="P603" t="b">
        <v>0</v>
      </c>
      <c r="Q603" t="s">
        <v>8272</v>
      </c>
      <c r="R603" s="10">
        <f>E603/D603*100</f>
        <v>1.4000000000000001</v>
      </c>
      <c r="S603" s="7">
        <f>E603/O603</f>
        <v>23.333333333333332</v>
      </c>
      <c r="T603" s="11" t="s">
        <v>8319</v>
      </c>
      <c r="U603" t="s">
        <v>8320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5">
        <f t="shared" si="27"/>
        <v>42173.79415509259</v>
      </c>
      <c r="K604">
        <v>1432062215</v>
      </c>
      <c r="L604" s="16">
        <f t="shared" si="28"/>
        <v>42143.79415509259</v>
      </c>
      <c r="M604" s="16" t="str">
        <f t="shared" si="29"/>
        <v>2015</v>
      </c>
      <c r="N604" t="b">
        <v>0</v>
      </c>
      <c r="O604">
        <v>0</v>
      </c>
      <c r="P604" t="b">
        <v>0</v>
      </c>
      <c r="Q604" t="s">
        <v>8272</v>
      </c>
      <c r="R604" s="10">
        <f>E604/D604*100</f>
        <v>0</v>
      </c>
      <c r="S604" s="7" t="e">
        <f>E604/O604</f>
        <v>#DIV/0!</v>
      </c>
      <c r="T604" s="11" t="s">
        <v>8319</v>
      </c>
      <c r="U604" t="s">
        <v>8320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5">
        <f t="shared" si="27"/>
        <v>41865.639155092591</v>
      </c>
      <c r="K605">
        <v>1405437623</v>
      </c>
      <c r="L605" s="16">
        <f t="shared" si="28"/>
        <v>41835.639155092591</v>
      </c>
      <c r="M605" s="16" t="str">
        <f t="shared" si="29"/>
        <v>2014</v>
      </c>
      <c r="N605" t="b">
        <v>0</v>
      </c>
      <c r="O605">
        <v>13</v>
      </c>
      <c r="P605" t="b">
        <v>0</v>
      </c>
      <c r="Q605" t="s">
        <v>8272</v>
      </c>
      <c r="R605" s="10">
        <f>E605/D605*100</f>
        <v>3.9334666666666664</v>
      </c>
      <c r="S605" s="7">
        <f>E605/O605</f>
        <v>45.386153846153846</v>
      </c>
      <c r="T605" s="11" t="s">
        <v>8319</v>
      </c>
      <c r="U605" t="s">
        <v>8320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5">
        <f t="shared" si="27"/>
        <v>41879.035370370373</v>
      </c>
      <c r="K606">
        <v>1406595056</v>
      </c>
      <c r="L606" s="16">
        <f t="shared" si="28"/>
        <v>41849.035370370373</v>
      </c>
      <c r="M606" s="16" t="str">
        <f t="shared" si="29"/>
        <v>2014</v>
      </c>
      <c r="N606" t="b">
        <v>0</v>
      </c>
      <c r="O606">
        <v>0</v>
      </c>
      <c r="P606" t="b">
        <v>0</v>
      </c>
      <c r="Q606" t="s">
        <v>8272</v>
      </c>
      <c r="R606" s="10">
        <f>E606/D606*100</f>
        <v>0</v>
      </c>
      <c r="S606" s="7" t="e">
        <f>E606/O606</f>
        <v>#DIV/0!</v>
      </c>
      <c r="T606" s="11" t="s">
        <v>8319</v>
      </c>
      <c r="U606" t="s">
        <v>8320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5">
        <f t="shared" si="27"/>
        <v>42239.357731481476</v>
      </c>
      <c r="K607">
        <v>1436430908</v>
      </c>
      <c r="L607" s="16">
        <f t="shared" si="28"/>
        <v>42194.357731481476</v>
      </c>
      <c r="M607" s="16" t="str">
        <f t="shared" si="29"/>
        <v>2015</v>
      </c>
      <c r="N607" t="b">
        <v>0</v>
      </c>
      <c r="O607">
        <v>8</v>
      </c>
      <c r="P607" t="b">
        <v>0</v>
      </c>
      <c r="Q607" t="s">
        <v>8272</v>
      </c>
      <c r="R607" s="10">
        <f>E607/D607*100</f>
        <v>2.62</v>
      </c>
      <c r="S607" s="7">
        <f>E607/O607</f>
        <v>16.375</v>
      </c>
      <c r="T607" s="11" t="s">
        <v>8319</v>
      </c>
      <c r="U607" t="s">
        <v>8320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5">
        <f t="shared" si="27"/>
        <v>42148.625</v>
      </c>
      <c r="K608">
        <v>1428507409</v>
      </c>
      <c r="L608" s="16">
        <f t="shared" si="28"/>
        <v>42102.650567129633</v>
      </c>
      <c r="M608" s="16" t="str">
        <f t="shared" si="29"/>
        <v>2015</v>
      </c>
      <c r="N608" t="b">
        <v>0</v>
      </c>
      <c r="O608">
        <v>1</v>
      </c>
      <c r="P608" t="b">
        <v>0</v>
      </c>
      <c r="Q608" t="s">
        <v>8272</v>
      </c>
      <c r="R608" s="10">
        <f>E608/D608*100</f>
        <v>0.2</v>
      </c>
      <c r="S608" s="7">
        <f>E608/O608</f>
        <v>10</v>
      </c>
      <c r="T608" s="11" t="s">
        <v>8319</v>
      </c>
      <c r="U608" t="s">
        <v>8320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5">
        <f t="shared" si="27"/>
        <v>42330.867314814815</v>
      </c>
      <c r="K609">
        <v>1445629736</v>
      </c>
      <c r="L609" s="16">
        <f t="shared" si="28"/>
        <v>42300.825648148151</v>
      </c>
      <c r="M609" s="16" t="str">
        <f t="shared" si="29"/>
        <v>2015</v>
      </c>
      <c r="N609" t="b">
        <v>0</v>
      </c>
      <c r="O609">
        <v>0</v>
      </c>
      <c r="P609" t="b">
        <v>0</v>
      </c>
      <c r="Q609" t="s">
        <v>8272</v>
      </c>
      <c r="R609" s="10">
        <f>E609/D609*100</f>
        <v>0</v>
      </c>
      <c r="S609" s="7" t="e">
        <f>E609/O609</f>
        <v>#DIV/0!</v>
      </c>
      <c r="T609" s="11" t="s">
        <v>8319</v>
      </c>
      <c r="U609" t="s">
        <v>8320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5">
        <f t="shared" si="27"/>
        <v>42170.921064814815</v>
      </c>
      <c r="K610">
        <v>1431813980</v>
      </c>
      <c r="L610" s="16">
        <f t="shared" si="28"/>
        <v>42140.921064814815</v>
      </c>
      <c r="M610" s="16" t="str">
        <f t="shared" si="29"/>
        <v>2015</v>
      </c>
      <c r="N610" t="b">
        <v>0</v>
      </c>
      <c r="O610">
        <v>5</v>
      </c>
      <c r="P610" t="b">
        <v>0</v>
      </c>
      <c r="Q610" t="s">
        <v>8272</v>
      </c>
      <c r="R610" s="10">
        <f>E610/D610*100</f>
        <v>0.97400000000000009</v>
      </c>
      <c r="S610" s="7">
        <f>E610/O610</f>
        <v>292.2</v>
      </c>
      <c r="T610" s="11" t="s">
        <v>8319</v>
      </c>
      <c r="U610" t="s">
        <v>8320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5">
        <f t="shared" si="27"/>
        <v>42337.075740740736</v>
      </c>
      <c r="K611">
        <v>1446166144</v>
      </c>
      <c r="L611" s="16">
        <f t="shared" si="28"/>
        <v>42307.034074074079</v>
      </c>
      <c r="M611" s="16" t="str">
        <f t="shared" si="29"/>
        <v>2015</v>
      </c>
      <c r="N611" t="b">
        <v>0</v>
      </c>
      <c r="O611">
        <v>1</v>
      </c>
      <c r="P611" t="b">
        <v>0</v>
      </c>
      <c r="Q611" t="s">
        <v>8272</v>
      </c>
      <c r="R611" s="10">
        <f>E611/D611*100</f>
        <v>0.64102564102564097</v>
      </c>
      <c r="S611" s="7">
        <f>E611/O611</f>
        <v>5</v>
      </c>
      <c r="T611" s="11" t="s">
        <v>8319</v>
      </c>
      <c r="U611" t="s">
        <v>8320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5">
        <f t="shared" si="27"/>
        <v>42116.83085648148</v>
      </c>
      <c r="K612">
        <v>1427140586</v>
      </c>
      <c r="L612" s="16">
        <f t="shared" si="28"/>
        <v>42086.83085648148</v>
      </c>
      <c r="M612" s="16" t="str">
        <f t="shared" si="29"/>
        <v>2015</v>
      </c>
      <c r="N612" t="b">
        <v>0</v>
      </c>
      <c r="O612">
        <v>0</v>
      </c>
      <c r="P612" t="b">
        <v>0</v>
      </c>
      <c r="Q612" t="s">
        <v>8272</v>
      </c>
      <c r="R612" s="10">
        <f>E612/D612*100</f>
        <v>0</v>
      </c>
      <c r="S612" s="7" t="e">
        <f>E612/O612</f>
        <v>#DIV/0!</v>
      </c>
      <c r="T612" s="11" t="s">
        <v>8319</v>
      </c>
      <c r="U612" t="s">
        <v>8320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5">
        <f t="shared" si="27"/>
        <v>42388.560613425929</v>
      </c>
      <c r="K613">
        <v>1448026037</v>
      </c>
      <c r="L613" s="16">
        <f t="shared" si="28"/>
        <v>42328.560613425929</v>
      </c>
      <c r="M613" s="16" t="str">
        <f t="shared" si="29"/>
        <v>2015</v>
      </c>
      <c r="N613" t="b">
        <v>0</v>
      </c>
      <c r="O613">
        <v>0</v>
      </c>
      <c r="P613" t="b">
        <v>0</v>
      </c>
      <c r="Q613" t="s">
        <v>8272</v>
      </c>
      <c r="R613" s="10">
        <f>E613/D613*100</f>
        <v>0</v>
      </c>
      <c r="S613" s="7" t="e">
        <f>E613/O613</f>
        <v>#DIV/0!</v>
      </c>
      <c r="T613" s="11" t="s">
        <v>8319</v>
      </c>
      <c r="U613" t="s">
        <v>8320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5">
        <f t="shared" si="27"/>
        <v>42615.031782407401</v>
      </c>
      <c r="K614">
        <v>1470185146</v>
      </c>
      <c r="L614" s="16">
        <f t="shared" si="28"/>
        <v>42585.031782407401</v>
      </c>
      <c r="M614" s="16" t="str">
        <f t="shared" si="29"/>
        <v>2016</v>
      </c>
      <c r="N614" t="b">
        <v>0</v>
      </c>
      <c r="O614">
        <v>0</v>
      </c>
      <c r="P614" t="b">
        <v>0</v>
      </c>
      <c r="Q614" t="s">
        <v>8272</v>
      </c>
      <c r="R614" s="10">
        <f>E614/D614*100</f>
        <v>0</v>
      </c>
      <c r="S614" s="7" t="e">
        <f>E614/O614</f>
        <v>#DIV/0!</v>
      </c>
      <c r="T614" s="11" t="s">
        <v>8319</v>
      </c>
      <c r="U614" t="s">
        <v>8320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5">
        <f t="shared" si="27"/>
        <v>42278.207638888889</v>
      </c>
      <c r="K615">
        <v>1441022120</v>
      </c>
      <c r="L615" s="16">
        <f t="shared" si="28"/>
        <v>42247.496759259258</v>
      </c>
      <c r="M615" s="16" t="str">
        <f t="shared" si="29"/>
        <v>2015</v>
      </c>
      <c r="N615" t="b">
        <v>0</v>
      </c>
      <c r="O615">
        <v>121</v>
      </c>
      <c r="P615" t="b">
        <v>0</v>
      </c>
      <c r="Q615" t="s">
        <v>8272</v>
      </c>
      <c r="R615" s="10">
        <f>E615/D615*100</f>
        <v>21.363333333333333</v>
      </c>
      <c r="S615" s="7">
        <f>E615/O615</f>
        <v>105.93388429752066</v>
      </c>
      <c r="T615" s="11" t="s">
        <v>8319</v>
      </c>
      <c r="U615" t="s">
        <v>8320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5">
        <f t="shared" si="27"/>
        <v>42545.061805555553</v>
      </c>
      <c r="K616">
        <v>1464139740</v>
      </c>
      <c r="L616" s="16">
        <f t="shared" si="28"/>
        <v>42515.061805555553</v>
      </c>
      <c r="M616" s="16" t="str">
        <f t="shared" si="29"/>
        <v>2016</v>
      </c>
      <c r="N616" t="b">
        <v>0</v>
      </c>
      <c r="O616">
        <v>0</v>
      </c>
      <c r="P616" t="b">
        <v>0</v>
      </c>
      <c r="Q616" t="s">
        <v>8272</v>
      </c>
      <c r="R616" s="10">
        <f>E616/D616*100</f>
        <v>0</v>
      </c>
      <c r="S616" s="7" t="e">
        <f>E616/O616</f>
        <v>#DIV/0!</v>
      </c>
      <c r="T616" s="11" t="s">
        <v>8319</v>
      </c>
      <c r="U616" t="s">
        <v>8320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5">
        <f t="shared" si="27"/>
        <v>42272.122210648144</v>
      </c>
      <c r="K617">
        <v>1440557759</v>
      </c>
      <c r="L617" s="16">
        <f t="shared" si="28"/>
        <v>42242.122210648144</v>
      </c>
      <c r="M617" s="16" t="str">
        <f t="shared" si="29"/>
        <v>2015</v>
      </c>
      <c r="N617" t="b">
        <v>0</v>
      </c>
      <c r="O617">
        <v>0</v>
      </c>
      <c r="P617" t="b">
        <v>0</v>
      </c>
      <c r="Q617" t="s">
        <v>8272</v>
      </c>
      <c r="R617" s="10">
        <f>E617/D617*100</f>
        <v>0</v>
      </c>
      <c r="S617" s="7" t="e">
        <f>E617/O617</f>
        <v>#DIV/0!</v>
      </c>
      <c r="T617" s="11" t="s">
        <v>8319</v>
      </c>
      <c r="U617" t="s">
        <v>8320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5">
        <f t="shared" si="27"/>
        <v>42791.376238425932</v>
      </c>
      <c r="K618">
        <v>1485421307</v>
      </c>
      <c r="L618" s="16">
        <f t="shared" si="28"/>
        <v>42761.376238425932</v>
      </c>
      <c r="M618" s="16" t="str">
        <f t="shared" si="29"/>
        <v>2017</v>
      </c>
      <c r="N618" t="b">
        <v>0</v>
      </c>
      <c r="O618">
        <v>0</v>
      </c>
      <c r="P618" t="b">
        <v>0</v>
      </c>
      <c r="Q618" t="s">
        <v>8272</v>
      </c>
      <c r="R618" s="10">
        <f>E618/D618*100</f>
        <v>0</v>
      </c>
      <c r="S618" s="7" t="e">
        <f>E618/O618</f>
        <v>#DIV/0!</v>
      </c>
      <c r="T618" s="11" t="s">
        <v>8319</v>
      </c>
      <c r="U618" t="s">
        <v>8320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5">
        <f t="shared" si="27"/>
        <v>42132.343090277776</v>
      </c>
      <c r="K619">
        <v>1427184843</v>
      </c>
      <c r="L619" s="16">
        <f t="shared" si="28"/>
        <v>42087.343090277776</v>
      </c>
      <c r="M619" s="16" t="str">
        <f t="shared" si="29"/>
        <v>2015</v>
      </c>
      <c r="N619" t="b">
        <v>0</v>
      </c>
      <c r="O619">
        <v>3</v>
      </c>
      <c r="P619" t="b">
        <v>0</v>
      </c>
      <c r="Q619" t="s">
        <v>8272</v>
      </c>
      <c r="R619" s="10">
        <f>E619/D619*100</f>
        <v>3</v>
      </c>
      <c r="S619" s="7">
        <f>E619/O619</f>
        <v>20</v>
      </c>
      <c r="T619" s="11" t="s">
        <v>8319</v>
      </c>
      <c r="U619" t="s">
        <v>8320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5">
        <f t="shared" si="27"/>
        <v>42347.810219907406</v>
      </c>
      <c r="K620">
        <v>1447097203</v>
      </c>
      <c r="L620" s="16">
        <f t="shared" si="28"/>
        <v>42317.810219907406</v>
      </c>
      <c r="M620" s="16" t="str">
        <f t="shared" si="29"/>
        <v>2015</v>
      </c>
      <c r="N620" t="b">
        <v>0</v>
      </c>
      <c r="O620">
        <v>0</v>
      </c>
      <c r="P620" t="b">
        <v>0</v>
      </c>
      <c r="Q620" t="s">
        <v>8272</v>
      </c>
      <c r="R620" s="10">
        <f>E620/D620*100</f>
        <v>0</v>
      </c>
      <c r="S620" s="7" t="e">
        <f>E620/O620</f>
        <v>#DIV/0!</v>
      </c>
      <c r="T620" s="11" t="s">
        <v>8319</v>
      </c>
      <c r="U620" t="s">
        <v>8320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5">
        <f t="shared" si="27"/>
        <v>41968.692013888889</v>
      </c>
      <c r="K621">
        <v>1411745790</v>
      </c>
      <c r="L621" s="16">
        <f t="shared" si="28"/>
        <v>41908.650347222225</v>
      </c>
      <c r="M621" s="16" t="str">
        <f t="shared" si="29"/>
        <v>2014</v>
      </c>
      <c r="N621" t="b">
        <v>0</v>
      </c>
      <c r="O621">
        <v>1</v>
      </c>
      <c r="P621" t="b">
        <v>0</v>
      </c>
      <c r="Q621" t="s">
        <v>8272</v>
      </c>
      <c r="R621" s="10">
        <f>E621/D621*100</f>
        <v>3.9999999999999996E-5</v>
      </c>
      <c r="S621" s="7">
        <f>E621/O621</f>
        <v>1</v>
      </c>
      <c r="T621" s="11" t="s">
        <v>8319</v>
      </c>
      <c r="U621" t="s">
        <v>8320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5">
        <f t="shared" si="27"/>
        <v>41876.716874999998</v>
      </c>
      <c r="K622">
        <v>1405098738</v>
      </c>
      <c r="L622" s="16">
        <f t="shared" si="28"/>
        <v>41831.716874999998</v>
      </c>
      <c r="M622" s="16" t="str">
        <f t="shared" si="29"/>
        <v>2014</v>
      </c>
      <c r="N622" t="b">
        <v>0</v>
      </c>
      <c r="O622">
        <v>1</v>
      </c>
      <c r="P622" t="b">
        <v>0</v>
      </c>
      <c r="Q622" t="s">
        <v>8272</v>
      </c>
      <c r="R622" s="10">
        <f>E622/D622*100</f>
        <v>1</v>
      </c>
      <c r="S622" s="7">
        <f>E622/O622</f>
        <v>300</v>
      </c>
      <c r="T622" s="11" t="s">
        <v>8319</v>
      </c>
      <c r="U622" t="s">
        <v>8320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5">
        <f t="shared" si="27"/>
        <v>42558.987696759257</v>
      </c>
      <c r="K623">
        <v>1465342937</v>
      </c>
      <c r="L623" s="16">
        <f t="shared" si="28"/>
        <v>42528.987696759257</v>
      </c>
      <c r="M623" s="16" t="str">
        <f t="shared" si="29"/>
        <v>2016</v>
      </c>
      <c r="N623" t="b">
        <v>0</v>
      </c>
      <c r="O623">
        <v>3</v>
      </c>
      <c r="P623" t="b">
        <v>0</v>
      </c>
      <c r="Q623" t="s">
        <v>8272</v>
      </c>
      <c r="R623" s="10">
        <f>E623/D623*100</f>
        <v>1.044</v>
      </c>
      <c r="S623" s="7">
        <f>E623/O623</f>
        <v>87</v>
      </c>
      <c r="T623" s="11" t="s">
        <v>8319</v>
      </c>
      <c r="U623" t="s">
        <v>8320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5">
        <f t="shared" si="27"/>
        <v>42552.774745370371</v>
      </c>
      <c r="K624">
        <v>1465670138</v>
      </c>
      <c r="L624" s="16">
        <f t="shared" si="28"/>
        <v>42532.774745370371</v>
      </c>
      <c r="M624" s="16" t="str">
        <f t="shared" si="29"/>
        <v>2016</v>
      </c>
      <c r="N624" t="b">
        <v>0</v>
      </c>
      <c r="O624">
        <v>9</v>
      </c>
      <c r="P624" t="b">
        <v>0</v>
      </c>
      <c r="Q624" t="s">
        <v>8272</v>
      </c>
      <c r="R624" s="10">
        <f>E624/D624*100</f>
        <v>5.6833333333333336</v>
      </c>
      <c r="S624" s="7">
        <f>E624/O624</f>
        <v>37.888888888888886</v>
      </c>
      <c r="T624" s="11" t="s">
        <v>8319</v>
      </c>
      <c r="U624" t="s">
        <v>8320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5">
        <f t="shared" si="27"/>
        <v>42152.009224537032</v>
      </c>
      <c r="K625">
        <v>1430179997</v>
      </c>
      <c r="L625" s="16">
        <f t="shared" si="28"/>
        <v>42122.009224537032</v>
      </c>
      <c r="M625" s="16" t="str">
        <f t="shared" si="29"/>
        <v>2015</v>
      </c>
      <c r="N625" t="b">
        <v>0</v>
      </c>
      <c r="O625">
        <v>0</v>
      </c>
      <c r="P625" t="b">
        <v>0</v>
      </c>
      <c r="Q625" t="s">
        <v>8272</v>
      </c>
      <c r="R625" s="10">
        <f>E625/D625*100</f>
        <v>0</v>
      </c>
      <c r="S625" s="7" t="e">
        <f>E625/O625</f>
        <v>#DIV/0!</v>
      </c>
      <c r="T625" s="11" t="s">
        <v>8319</v>
      </c>
      <c r="U625" t="s">
        <v>8320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5">
        <f t="shared" si="27"/>
        <v>42138.988900462966</v>
      </c>
      <c r="K626">
        <v>1429055041</v>
      </c>
      <c r="L626" s="16">
        <f t="shared" si="28"/>
        <v>42108.988900462966</v>
      </c>
      <c r="M626" s="16" t="str">
        <f t="shared" si="29"/>
        <v>2015</v>
      </c>
      <c r="N626" t="b">
        <v>0</v>
      </c>
      <c r="O626">
        <v>0</v>
      </c>
      <c r="P626" t="b">
        <v>0</v>
      </c>
      <c r="Q626" t="s">
        <v>8272</v>
      </c>
      <c r="R626" s="10">
        <f>E626/D626*100</f>
        <v>0</v>
      </c>
      <c r="S626" s="7" t="e">
        <f>E626/O626</f>
        <v>#DIV/0!</v>
      </c>
      <c r="T626" s="11" t="s">
        <v>8319</v>
      </c>
      <c r="U626" t="s">
        <v>8320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5">
        <f t="shared" si="27"/>
        <v>42820.853900462964</v>
      </c>
      <c r="K627">
        <v>1487971777</v>
      </c>
      <c r="L627" s="16">
        <f t="shared" si="28"/>
        <v>42790.895567129628</v>
      </c>
      <c r="M627" s="16" t="str">
        <f t="shared" si="29"/>
        <v>2017</v>
      </c>
      <c r="N627" t="b">
        <v>0</v>
      </c>
      <c r="O627">
        <v>0</v>
      </c>
      <c r="P627" t="b">
        <v>0</v>
      </c>
      <c r="Q627" t="s">
        <v>8272</v>
      </c>
      <c r="R627" s="10">
        <f>E627/D627*100</f>
        <v>0</v>
      </c>
      <c r="S627" s="7" t="e">
        <f>E627/O627</f>
        <v>#DIV/0!</v>
      </c>
      <c r="T627" s="11" t="s">
        <v>8319</v>
      </c>
      <c r="U627" t="s">
        <v>8320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5">
        <f t="shared" si="27"/>
        <v>42231.556944444441</v>
      </c>
      <c r="K628">
        <v>1436793939</v>
      </c>
      <c r="L628" s="16">
        <f t="shared" si="28"/>
        <v>42198.559479166666</v>
      </c>
      <c r="M628" s="16" t="str">
        <f t="shared" si="29"/>
        <v>2015</v>
      </c>
      <c r="N628" t="b">
        <v>0</v>
      </c>
      <c r="O628">
        <v>39</v>
      </c>
      <c r="P628" t="b">
        <v>0</v>
      </c>
      <c r="Q628" t="s">
        <v>8272</v>
      </c>
      <c r="R628" s="10">
        <f>E628/D628*100</f>
        <v>17.380000000000003</v>
      </c>
      <c r="S628" s="7">
        <f>E628/O628</f>
        <v>111.41025641025641</v>
      </c>
      <c r="T628" s="11" t="s">
        <v>8319</v>
      </c>
      <c r="U628" t="s">
        <v>8320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5">
        <f t="shared" si="27"/>
        <v>42443.958333333328</v>
      </c>
      <c r="K629">
        <v>1452842511</v>
      </c>
      <c r="L629" s="16">
        <f t="shared" si="28"/>
        <v>42384.306840277779</v>
      </c>
      <c r="M629" s="16" t="str">
        <f t="shared" si="29"/>
        <v>2016</v>
      </c>
      <c r="N629" t="b">
        <v>0</v>
      </c>
      <c r="O629">
        <v>1</v>
      </c>
      <c r="P629" t="b">
        <v>0</v>
      </c>
      <c r="Q629" t="s">
        <v>8272</v>
      </c>
      <c r="R629" s="10">
        <f>E629/D629*100</f>
        <v>0.02</v>
      </c>
      <c r="S629" s="7">
        <f>E629/O629</f>
        <v>90</v>
      </c>
      <c r="T629" s="11" t="s">
        <v>8319</v>
      </c>
      <c r="U629" t="s">
        <v>8320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5">
        <f t="shared" si="27"/>
        <v>41833.692789351851</v>
      </c>
      <c r="K630">
        <v>1402677457</v>
      </c>
      <c r="L630" s="16">
        <f t="shared" si="28"/>
        <v>41803.692789351851</v>
      </c>
      <c r="M630" s="16" t="str">
        <f t="shared" si="29"/>
        <v>2014</v>
      </c>
      <c r="N630" t="b">
        <v>0</v>
      </c>
      <c r="O630">
        <v>0</v>
      </c>
      <c r="P630" t="b">
        <v>0</v>
      </c>
      <c r="Q630" t="s">
        <v>8272</v>
      </c>
      <c r="R630" s="10">
        <f>E630/D630*100</f>
        <v>0</v>
      </c>
      <c r="S630" s="7" t="e">
        <f>E630/O630</f>
        <v>#DIV/0!</v>
      </c>
      <c r="T630" s="11" t="s">
        <v>8319</v>
      </c>
      <c r="U630" t="s">
        <v>8320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5">
        <f t="shared" si="27"/>
        <v>42504.637824074074</v>
      </c>
      <c r="K631">
        <v>1460647108</v>
      </c>
      <c r="L631" s="16">
        <f t="shared" si="28"/>
        <v>42474.637824074074</v>
      </c>
      <c r="M631" s="16" t="str">
        <f t="shared" si="29"/>
        <v>2016</v>
      </c>
      <c r="N631" t="b">
        <v>0</v>
      </c>
      <c r="O631">
        <v>3</v>
      </c>
      <c r="P631" t="b">
        <v>0</v>
      </c>
      <c r="Q631" t="s">
        <v>8272</v>
      </c>
      <c r="R631" s="10">
        <f>E631/D631*100</f>
        <v>0.17500000000000002</v>
      </c>
      <c r="S631" s="7">
        <f>E631/O631</f>
        <v>116.66666666666667</v>
      </c>
      <c r="T631" s="11" t="s">
        <v>8319</v>
      </c>
      <c r="U631" t="s">
        <v>8320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5">
        <f t="shared" si="27"/>
        <v>42253.215277777781</v>
      </c>
      <c r="K632">
        <v>1438959121</v>
      </c>
      <c r="L632" s="16">
        <f t="shared" si="28"/>
        <v>42223.619456018518</v>
      </c>
      <c r="M632" s="16" t="str">
        <f t="shared" si="29"/>
        <v>2015</v>
      </c>
      <c r="N632" t="b">
        <v>0</v>
      </c>
      <c r="O632">
        <v>1</v>
      </c>
      <c r="P632" t="b">
        <v>0</v>
      </c>
      <c r="Q632" t="s">
        <v>8272</v>
      </c>
      <c r="R632" s="10">
        <f>E632/D632*100</f>
        <v>8.3340278356529712E-2</v>
      </c>
      <c r="S632" s="7">
        <f>E632/O632</f>
        <v>10</v>
      </c>
      <c r="T632" s="11" t="s">
        <v>8319</v>
      </c>
      <c r="U632" t="s">
        <v>8320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5">
        <f t="shared" si="27"/>
        <v>42518.772326388891</v>
      </c>
      <c r="K633">
        <v>1461954729</v>
      </c>
      <c r="L633" s="16">
        <f t="shared" si="28"/>
        <v>42489.772326388891</v>
      </c>
      <c r="M633" s="16" t="str">
        <f t="shared" si="29"/>
        <v>2016</v>
      </c>
      <c r="N633" t="b">
        <v>0</v>
      </c>
      <c r="O633">
        <v>9</v>
      </c>
      <c r="P633" t="b">
        <v>0</v>
      </c>
      <c r="Q633" t="s">
        <v>8272</v>
      </c>
      <c r="R633" s="10">
        <f>E633/D633*100</f>
        <v>1.38</v>
      </c>
      <c r="S633" s="7">
        <f>E633/O633</f>
        <v>76.666666666666671</v>
      </c>
      <c r="T633" s="11" t="s">
        <v>8319</v>
      </c>
      <c r="U633" t="s">
        <v>8320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5">
        <f t="shared" si="27"/>
        <v>42333.700983796298</v>
      </c>
      <c r="K634">
        <v>1445874565</v>
      </c>
      <c r="L634" s="16">
        <f t="shared" si="28"/>
        <v>42303.659317129626</v>
      </c>
      <c r="M634" s="16" t="str">
        <f t="shared" si="29"/>
        <v>2015</v>
      </c>
      <c r="N634" t="b">
        <v>0</v>
      </c>
      <c r="O634">
        <v>0</v>
      </c>
      <c r="P634" t="b">
        <v>0</v>
      </c>
      <c r="Q634" t="s">
        <v>8272</v>
      </c>
      <c r="R634" s="10">
        <f>E634/D634*100</f>
        <v>0</v>
      </c>
      <c r="S634" s="7" t="e">
        <f>E634/O634</f>
        <v>#DIV/0!</v>
      </c>
      <c r="T634" s="11" t="s">
        <v>8319</v>
      </c>
      <c r="U634" t="s">
        <v>8320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5">
        <f t="shared" si="27"/>
        <v>42538.958333333328</v>
      </c>
      <c r="K635">
        <v>1463469062</v>
      </c>
      <c r="L635" s="16">
        <f t="shared" si="28"/>
        <v>42507.29932870371</v>
      </c>
      <c r="M635" s="16" t="str">
        <f t="shared" si="29"/>
        <v>2016</v>
      </c>
      <c r="N635" t="b">
        <v>0</v>
      </c>
      <c r="O635">
        <v>25</v>
      </c>
      <c r="P635" t="b">
        <v>0</v>
      </c>
      <c r="Q635" t="s">
        <v>8272</v>
      </c>
      <c r="R635" s="10">
        <f>E635/D635*100</f>
        <v>12.45</v>
      </c>
      <c r="S635" s="7">
        <f>E635/O635</f>
        <v>49.8</v>
      </c>
      <c r="T635" s="11" t="s">
        <v>8319</v>
      </c>
      <c r="U635" t="s">
        <v>8320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5">
        <f t="shared" si="27"/>
        <v>42061.928576388891</v>
      </c>
      <c r="K636">
        <v>1422397029</v>
      </c>
      <c r="L636" s="16">
        <f t="shared" si="28"/>
        <v>42031.928576388891</v>
      </c>
      <c r="M636" s="16" t="str">
        <f t="shared" si="29"/>
        <v>2015</v>
      </c>
      <c r="N636" t="b">
        <v>0</v>
      </c>
      <c r="O636">
        <v>1</v>
      </c>
      <c r="P636" t="b">
        <v>0</v>
      </c>
      <c r="Q636" t="s">
        <v>8272</v>
      </c>
      <c r="R636" s="10">
        <f>E636/D636*100</f>
        <v>0.02</v>
      </c>
      <c r="S636" s="7">
        <f>E636/O636</f>
        <v>1</v>
      </c>
      <c r="T636" s="11" t="s">
        <v>8319</v>
      </c>
      <c r="U636" t="s">
        <v>8320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5">
        <f t="shared" si="27"/>
        <v>42106.092152777783</v>
      </c>
      <c r="K637">
        <v>1426212762</v>
      </c>
      <c r="L637" s="16">
        <f t="shared" si="28"/>
        <v>42076.092152777783</v>
      </c>
      <c r="M637" s="16" t="str">
        <f t="shared" si="29"/>
        <v>2015</v>
      </c>
      <c r="N637" t="b">
        <v>0</v>
      </c>
      <c r="O637">
        <v>1</v>
      </c>
      <c r="P637" t="b">
        <v>0</v>
      </c>
      <c r="Q637" t="s">
        <v>8272</v>
      </c>
      <c r="R637" s="10">
        <f>E637/D637*100</f>
        <v>8.0000000000000002E-3</v>
      </c>
      <c r="S637" s="7">
        <f>E637/O637</f>
        <v>2</v>
      </c>
      <c r="T637" s="11" t="s">
        <v>8319</v>
      </c>
      <c r="U637" t="s">
        <v>8320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5">
        <f t="shared" si="27"/>
        <v>42161.44930555555</v>
      </c>
      <c r="K638">
        <v>1430996150</v>
      </c>
      <c r="L638" s="16">
        <f t="shared" si="28"/>
        <v>42131.455439814818</v>
      </c>
      <c r="M638" s="16" t="str">
        <f t="shared" si="29"/>
        <v>2015</v>
      </c>
      <c r="N638" t="b">
        <v>0</v>
      </c>
      <c r="O638">
        <v>1</v>
      </c>
      <c r="P638" t="b">
        <v>0</v>
      </c>
      <c r="Q638" t="s">
        <v>8272</v>
      </c>
      <c r="R638" s="10">
        <f>E638/D638*100</f>
        <v>0.2</v>
      </c>
      <c r="S638" s="7">
        <f>E638/O638</f>
        <v>4</v>
      </c>
      <c r="T638" s="11" t="s">
        <v>8319</v>
      </c>
      <c r="U638" t="s">
        <v>8320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5">
        <f t="shared" si="27"/>
        <v>42791.961111111115</v>
      </c>
      <c r="K639">
        <v>1485558318</v>
      </c>
      <c r="L639" s="16">
        <f t="shared" si="28"/>
        <v>42762.962013888886</v>
      </c>
      <c r="M639" s="16" t="str">
        <f t="shared" si="29"/>
        <v>2017</v>
      </c>
      <c r="N639" t="b">
        <v>0</v>
      </c>
      <c r="O639">
        <v>0</v>
      </c>
      <c r="P639" t="b">
        <v>0</v>
      </c>
      <c r="Q639" t="s">
        <v>8272</v>
      </c>
      <c r="R639" s="10">
        <f>E639/D639*100</f>
        <v>0</v>
      </c>
      <c r="S639" s="7" t="e">
        <f>E639/O639</f>
        <v>#DIV/0!</v>
      </c>
      <c r="T639" s="11" t="s">
        <v>8319</v>
      </c>
      <c r="U639" t="s">
        <v>8320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5">
        <f t="shared" si="27"/>
        <v>42819.55164351852</v>
      </c>
      <c r="K640">
        <v>1485267262</v>
      </c>
      <c r="L640" s="16">
        <f t="shared" si="28"/>
        <v>42759.593310185184</v>
      </c>
      <c r="M640" s="16" t="str">
        <f t="shared" si="29"/>
        <v>2017</v>
      </c>
      <c r="N640" t="b">
        <v>0</v>
      </c>
      <c r="O640">
        <v>6</v>
      </c>
      <c r="P640" t="b">
        <v>0</v>
      </c>
      <c r="Q640" t="s">
        <v>8272</v>
      </c>
      <c r="R640" s="10">
        <f>E640/D640*100</f>
        <v>9.0000000000000011E-3</v>
      </c>
      <c r="S640" s="7">
        <f>E640/O640</f>
        <v>3</v>
      </c>
      <c r="T640" s="11" t="s">
        <v>8319</v>
      </c>
      <c r="U640" t="s">
        <v>8320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5">
        <f t="shared" si="27"/>
        <v>41925.583275462966</v>
      </c>
      <c r="K641">
        <v>1408024795</v>
      </c>
      <c r="L641" s="16">
        <f t="shared" si="28"/>
        <v>41865.583275462966</v>
      </c>
      <c r="M641" s="16" t="str">
        <f t="shared" si="29"/>
        <v>2014</v>
      </c>
      <c r="N641" t="b">
        <v>0</v>
      </c>
      <c r="O641">
        <v>1</v>
      </c>
      <c r="P641" t="b">
        <v>0</v>
      </c>
      <c r="Q641" t="s">
        <v>8272</v>
      </c>
      <c r="R641" s="10">
        <f>E641/D641*100</f>
        <v>9.9999999999999991E-5</v>
      </c>
      <c r="S641" s="7">
        <f>E641/O641</f>
        <v>1</v>
      </c>
      <c r="T641" s="11" t="s">
        <v>8319</v>
      </c>
      <c r="U641" t="s">
        <v>8320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5">
        <f t="shared" si="27"/>
        <v>42698.958333333328</v>
      </c>
      <c r="K642">
        <v>1478685915</v>
      </c>
      <c r="L642" s="16">
        <f t="shared" si="28"/>
        <v>42683.420312500006</v>
      </c>
      <c r="M642" s="16" t="str">
        <f t="shared" si="29"/>
        <v>2016</v>
      </c>
      <c r="N642" t="b">
        <v>0</v>
      </c>
      <c r="O642">
        <v>2</v>
      </c>
      <c r="P642" t="b">
        <v>1</v>
      </c>
      <c r="Q642" t="s">
        <v>8273</v>
      </c>
      <c r="R642" s="10">
        <f>E642/D642*100</f>
        <v>144.28571428571428</v>
      </c>
      <c r="S642" s="7">
        <f>E642/O642</f>
        <v>50.5</v>
      </c>
      <c r="T642" s="11" t="s">
        <v>8319</v>
      </c>
      <c r="U642" t="s">
        <v>8321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5">
        <f t="shared" ref="J643:J706" si="30">(((I643/60)/60)/24)+DATE(1970,1,1)</f>
        <v>42229.57</v>
      </c>
      <c r="K643">
        <v>1436881248</v>
      </c>
      <c r="L643" s="16">
        <f t="shared" ref="L643:L706" si="31">(((K643/60)/60)/24)+DATE(1970,1,1)</f>
        <v>42199.57</v>
      </c>
      <c r="M643" s="16" t="str">
        <f t="shared" ref="M643:M706" si="32">TEXT(L643,"yyyy")</f>
        <v>2015</v>
      </c>
      <c r="N643" t="b">
        <v>0</v>
      </c>
      <c r="O643">
        <v>315</v>
      </c>
      <c r="P643" t="b">
        <v>1</v>
      </c>
      <c r="Q643" t="s">
        <v>8273</v>
      </c>
      <c r="R643" s="10">
        <f>E643/D643*100</f>
        <v>119.16249999999999</v>
      </c>
      <c r="S643" s="7">
        <f>E643/O643</f>
        <v>151.31746031746033</v>
      </c>
      <c r="T643" s="11" t="s">
        <v>8319</v>
      </c>
      <c r="U643" t="s">
        <v>8321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5">
        <f t="shared" si="30"/>
        <v>42235.651319444441</v>
      </c>
      <c r="K644">
        <v>1436888274</v>
      </c>
      <c r="L644" s="16">
        <f t="shared" si="31"/>
        <v>42199.651319444441</v>
      </c>
      <c r="M644" s="16" t="str">
        <f t="shared" si="32"/>
        <v>2015</v>
      </c>
      <c r="N644" t="b">
        <v>0</v>
      </c>
      <c r="O644">
        <v>2174</v>
      </c>
      <c r="P644" t="b">
        <v>1</v>
      </c>
      <c r="Q644" t="s">
        <v>8273</v>
      </c>
      <c r="R644" s="10">
        <f>E644/D644*100</f>
        <v>1460.4850000000001</v>
      </c>
      <c r="S644" s="7">
        <f>E644/O644</f>
        <v>134.3592456301748</v>
      </c>
      <c r="T644" s="11" t="s">
        <v>8319</v>
      </c>
      <c r="U644" t="s">
        <v>8321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5">
        <f t="shared" si="30"/>
        <v>42155.642071759255</v>
      </c>
      <c r="K645">
        <v>1428333875</v>
      </c>
      <c r="L645" s="16">
        <f t="shared" si="31"/>
        <v>42100.642071759255</v>
      </c>
      <c r="M645" s="16" t="str">
        <f t="shared" si="32"/>
        <v>2015</v>
      </c>
      <c r="N645" t="b">
        <v>0</v>
      </c>
      <c r="O645">
        <v>152</v>
      </c>
      <c r="P645" t="b">
        <v>1</v>
      </c>
      <c r="Q645" t="s">
        <v>8273</v>
      </c>
      <c r="R645" s="10">
        <f>E645/D645*100</f>
        <v>105.80799999999999</v>
      </c>
      <c r="S645" s="7">
        <f>E645/O645</f>
        <v>174.02631578947367</v>
      </c>
      <c r="T645" s="11" t="s">
        <v>8319</v>
      </c>
      <c r="U645" t="s">
        <v>8321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5">
        <f t="shared" si="30"/>
        <v>41941.041666666664</v>
      </c>
      <c r="K646">
        <v>1410883139</v>
      </c>
      <c r="L646" s="16">
        <f t="shared" si="31"/>
        <v>41898.665960648148</v>
      </c>
      <c r="M646" s="16" t="str">
        <f t="shared" si="32"/>
        <v>2014</v>
      </c>
      <c r="N646" t="b">
        <v>0</v>
      </c>
      <c r="O646">
        <v>1021</v>
      </c>
      <c r="P646" t="b">
        <v>1</v>
      </c>
      <c r="Q646" t="s">
        <v>8273</v>
      </c>
      <c r="R646" s="10">
        <f>E646/D646*100</f>
        <v>300.11791999999997</v>
      </c>
      <c r="S646" s="7">
        <f>E646/O646</f>
        <v>73.486268364348675</v>
      </c>
      <c r="T646" s="11" t="s">
        <v>8319</v>
      </c>
      <c r="U646" t="s">
        <v>8321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5">
        <f t="shared" si="30"/>
        <v>42594.026319444441</v>
      </c>
      <c r="K647">
        <v>1468370274</v>
      </c>
      <c r="L647" s="16">
        <f t="shared" si="31"/>
        <v>42564.026319444441</v>
      </c>
      <c r="M647" s="16" t="str">
        <f t="shared" si="32"/>
        <v>2016</v>
      </c>
      <c r="N647" t="b">
        <v>0</v>
      </c>
      <c r="O647">
        <v>237</v>
      </c>
      <c r="P647" t="b">
        <v>1</v>
      </c>
      <c r="Q647" t="s">
        <v>8273</v>
      </c>
      <c r="R647" s="10">
        <f>E647/D647*100</f>
        <v>278.7</v>
      </c>
      <c r="S647" s="7">
        <f>E647/O647</f>
        <v>23.518987341772153</v>
      </c>
      <c r="T647" s="11" t="s">
        <v>8319</v>
      </c>
      <c r="U647" t="s">
        <v>8321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5">
        <f t="shared" si="30"/>
        <v>41862.852627314816</v>
      </c>
      <c r="K648">
        <v>1405196867</v>
      </c>
      <c r="L648" s="16">
        <f t="shared" si="31"/>
        <v>41832.852627314816</v>
      </c>
      <c r="M648" s="16" t="str">
        <f t="shared" si="32"/>
        <v>2014</v>
      </c>
      <c r="N648" t="b">
        <v>0</v>
      </c>
      <c r="O648">
        <v>27</v>
      </c>
      <c r="P648" t="b">
        <v>1</v>
      </c>
      <c r="Q648" t="s">
        <v>8273</v>
      </c>
      <c r="R648" s="10">
        <f>E648/D648*100</f>
        <v>131.87625</v>
      </c>
      <c r="S648" s="7">
        <f>E648/O648</f>
        <v>39.074444444444445</v>
      </c>
      <c r="T648" s="11" t="s">
        <v>8319</v>
      </c>
      <c r="U648" t="s">
        <v>8321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5">
        <f t="shared" si="30"/>
        <v>42446.726261574076</v>
      </c>
      <c r="K649">
        <v>1455647149</v>
      </c>
      <c r="L649" s="16">
        <f t="shared" si="31"/>
        <v>42416.767928240741</v>
      </c>
      <c r="M649" s="16" t="str">
        <f t="shared" si="32"/>
        <v>2016</v>
      </c>
      <c r="N649" t="b">
        <v>0</v>
      </c>
      <c r="O649">
        <v>17</v>
      </c>
      <c r="P649" t="b">
        <v>1</v>
      </c>
      <c r="Q649" t="s">
        <v>8273</v>
      </c>
      <c r="R649" s="10">
        <f>E649/D649*100</f>
        <v>107.05</v>
      </c>
      <c r="S649" s="7">
        <f>E649/O649</f>
        <v>125.94117647058823</v>
      </c>
      <c r="T649" s="11" t="s">
        <v>8319</v>
      </c>
      <c r="U649" t="s">
        <v>8321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5">
        <f t="shared" si="30"/>
        <v>41926.693379629629</v>
      </c>
      <c r="K650">
        <v>1410280708</v>
      </c>
      <c r="L650" s="16">
        <f t="shared" si="31"/>
        <v>41891.693379629629</v>
      </c>
      <c r="M650" s="16" t="str">
        <f t="shared" si="32"/>
        <v>2014</v>
      </c>
      <c r="N650" t="b">
        <v>0</v>
      </c>
      <c r="O650">
        <v>27</v>
      </c>
      <c r="P650" t="b">
        <v>1</v>
      </c>
      <c r="Q650" t="s">
        <v>8273</v>
      </c>
      <c r="R650" s="10">
        <f>E650/D650*100</f>
        <v>126.82285714285715</v>
      </c>
      <c r="S650" s="7">
        <f>E650/O650</f>
        <v>1644</v>
      </c>
      <c r="T650" s="11" t="s">
        <v>8319</v>
      </c>
      <c r="U650" t="s">
        <v>8321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5">
        <f t="shared" si="30"/>
        <v>41898.912187499998</v>
      </c>
      <c r="K651">
        <v>1409090013</v>
      </c>
      <c r="L651" s="16">
        <f t="shared" si="31"/>
        <v>41877.912187499998</v>
      </c>
      <c r="M651" s="16" t="str">
        <f t="shared" si="32"/>
        <v>2014</v>
      </c>
      <c r="N651" t="b">
        <v>0</v>
      </c>
      <c r="O651">
        <v>82</v>
      </c>
      <c r="P651" t="b">
        <v>1</v>
      </c>
      <c r="Q651" t="s">
        <v>8273</v>
      </c>
      <c r="R651" s="10">
        <f>E651/D651*100</f>
        <v>139.96</v>
      </c>
      <c r="S651" s="7">
        <f>E651/O651</f>
        <v>42.670731707317074</v>
      </c>
      <c r="T651" s="11" t="s">
        <v>8319</v>
      </c>
      <c r="U651" t="s">
        <v>8321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5">
        <f t="shared" si="30"/>
        <v>41992.078518518523</v>
      </c>
      <c r="K652">
        <v>1413766384</v>
      </c>
      <c r="L652" s="16">
        <f t="shared" si="31"/>
        <v>41932.036851851852</v>
      </c>
      <c r="M652" s="16" t="str">
        <f t="shared" si="32"/>
        <v>2014</v>
      </c>
      <c r="N652" t="b">
        <v>0</v>
      </c>
      <c r="O652">
        <v>48</v>
      </c>
      <c r="P652" t="b">
        <v>1</v>
      </c>
      <c r="Q652" t="s">
        <v>8273</v>
      </c>
      <c r="R652" s="10">
        <f>E652/D652*100</f>
        <v>112.4</v>
      </c>
      <c r="S652" s="7">
        <f>E652/O652</f>
        <v>35.125</v>
      </c>
      <c r="T652" s="11" t="s">
        <v>8319</v>
      </c>
      <c r="U652" t="s">
        <v>8321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5">
        <f t="shared" si="30"/>
        <v>41986.017488425925</v>
      </c>
      <c r="K653">
        <v>1415838311</v>
      </c>
      <c r="L653" s="16">
        <f t="shared" si="31"/>
        <v>41956.017488425925</v>
      </c>
      <c r="M653" s="16" t="str">
        <f t="shared" si="32"/>
        <v>2014</v>
      </c>
      <c r="N653" t="b">
        <v>0</v>
      </c>
      <c r="O653">
        <v>105</v>
      </c>
      <c r="P653" t="b">
        <v>1</v>
      </c>
      <c r="Q653" t="s">
        <v>8273</v>
      </c>
      <c r="R653" s="10">
        <f>E653/D653*100</f>
        <v>100.52799999999999</v>
      </c>
      <c r="S653" s="7">
        <f>E653/O653</f>
        <v>239.35238095238094</v>
      </c>
      <c r="T653" s="11" t="s">
        <v>8319</v>
      </c>
      <c r="U653" t="s">
        <v>8321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5">
        <f t="shared" si="30"/>
        <v>42705.732060185182</v>
      </c>
      <c r="K654">
        <v>1478018050</v>
      </c>
      <c r="L654" s="16">
        <f t="shared" si="31"/>
        <v>42675.690393518518</v>
      </c>
      <c r="M654" s="16" t="str">
        <f t="shared" si="32"/>
        <v>2016</v>
      </c>
      <c r="N654" t="b">
        <v>0</v>
      </c>
      <c r="O654">
        <v>28</v>
      </c>
      <c r="P654" t="b">
        <v>1</v>
      </c>
      <c r="Q654" t="s">
        <v>8273</v>
      </c>
      <c r="R654" s="10">
        <f>E654/D654*100</f>
        <v>100.46666666666665</v>
      </c>
      <c r="S654" s="7">
        <f>E654/O654</f>
        <v>107.64285714285714</v>
      </c>
      <c r="T654" s="11" t="s">
        <v>8319</v>
      </c>
      <c r="U654" t="s">
        <v>8321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5">
        <f t="shared" si="30"/>
        <v>42236.618518518517</v>
      </c>
      <c r="K655">
        <v>1436885440</v>
      </c>
      <c r="L655" s="16">
        <f t="shared" si="31"/>
        <v>42199.618518518517</v>
      </c>
      <c r="M655" s="16" t="str">
        <f t="shared" si="32"/>
        <v>2015</v>
      </c>
      <c r="N655" t="b">
        <v>0</v>
      </c>
      <c r="O655">
        <v>1107</v>
      </c>
      <c r="P655" t="b">
        <v>1</v>
      </c>
      <c r="Q655" t="s">
        <v>8273</v>
      </c>
      <c r="R655" s="10">
        <f>E655/D655*100</f>
        <v>141.446</v>
      </c>
      <c r="S655" s="7">
        <f>E655/O655</f>
        <v>95.830623306233065</v>
      </c>
      <c r="T655" s="11" t="s">
        <v>8319</v>
      </c>
      <c r="U655" t="s">
        <v>8321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5">
        <f t="shared" si="30"/>
        <v>42193.957326388889</v>
      </c>
      <c r="K656">
        <v>1433804313</v>
      </c>
      <c r="L656" s="16">
        <f t="shared" si="31"/>
        <v>42163.957326388889</v>
      </c>
      <c r="M656" s="16" t="str">
        <f t="shared" si="32"/>
        <v>2015</v>
      </c>
      <c r="N656" t="b">
        <v>0</v>
      </c>
      <c r="O656">
        <v>1013</v>
      </c>
      <c r="P656" t="b">
        <v>1</v>
      </c>
      <c r="Q656" t="s">
        <v>8273</v>
      </c>
      <c r="R656" s="10">
        <f>E656/D656*100</f>
        <v>267.29166666666669</v>
      </c>
      <c r="S656" s="7">
        <f>E656/O656</f>
        <v>31.663376110562684</v>
      </c>
      <c r="T656" s="11" t="s">
        <v>8319</v>
      </c>
      <c r="U656" t="s">
        <v>8321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5">
        <f t="shared" si="30"/>
        <v>42075.915648148148</v>
      </c>
      <c r="K657">
        <v>1423609112</v>
      </c>
      <c r="L657" s="16">
        <f t="shared" si="31"/>
        <v>42045.957314814819</v>
      </c>
      <c r="M657" s="16" t="str">
        <f t="shared" si="32"/>
        <v>2015</v>
      </c>
      <c r="N657" t="b">
        <v>0</v>
      </c>
      <c r="O657">
        <v>274</v>
      </c>
      <c r="P657" t="b">
        <v>1</v>
      </c>
      <c r="Q657" t="s">
        <v>8273</v>
      </c>
      <c r="R657" s="10">
        <f>E657/D657*100</f>
        <v>146.88749999999999</v>
      </c>
      <c r="S657" s="7">
        <f>E657/O657</f>
        <v>42.886861313868614</v>
      </c>
      <c r="T657" s="11" t="s">
        <v>8319</v>
      </c>
      <c r="U657" t="s">
        <v>8321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5">
        <f t="shared" si="30"/>
        <v>42477.762951388882</v>
      </c>
      <c r="K658">
        <v>1455736719</v>
      </c>
      <c r="L658" s="16">
        <f t="shared" si="31"/>
        <v>42417.804618055554</v>
      </c>
      <c r="M658" s="16" t="str">
        <f t="shared" si="32"/>
        <v>2016</v>
      </c>
      <c r="N658" t="b">
        <v>0</v>
      </c>
      <c r="O658">
        <v>87</v>
      </c>
      <c r="P658" t="b">
        <v>1</v>
      </c>
      <c r="Q658" t="s">
        <v>8273</v>
      </c>
      <c r="R658" s="10">
        <f>E658/D658*100</f>
        <v>213.56</v>
      </c>
      <c r="S658" s="7">
        <f>E658/O658</f>
        <v>122.73563218390805</v>
      </c>
      <c r="T658" s="11" t="s">
        <v>8319</v>
      </c>
      <c r="U658" t="s">
        <v>8321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5">
        <f t="shared" si="30"/>
        <v>42361.84574074074</v>
      </c>
      <c r="K659">
        <v>1448309872</v>
      </c>
      <c r="L659" s="16">
        <f t="shared" si="31"/>
        <v>42331.84574074074</v>
      </c>
      <c r="M659" s="16" t="str">
        <f t="shared" si="32"/>
        <v>2015</v>
      </c>
      <c r="N659" t="b">
        <v>0</v>
      </c>
      <c r="O659">
        <v>99</v>
      </c>
      <c r="P659" t="b">
        <v>1</v>
      </c>
      <c r="Q659" t="s">
        <v>8273</v>
      </c>
      <c r="R659" s="10">
        <f>E659/D659*100</f>
        <v>125.69999999999999</v>
      </c>
      <c r="S659" s="7">
        <f>E659/O659</f>
        <v>190.45454545454547</v>
      </c>
      <c r="T659" s="11" t="s">
        <v>8319</v>
      </c>
      <c r="U659" t="s">
        <v>8321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5">
        <f t="shared" si="30"/>
        <v>42211.75</v>
      </c>
      <c r="K660">
        <v>1435117889</v>
      </c>
      <c r="L660" s="16">
        <f t="shared" si="31"/>
        <v>42179.160752314812</v>
      </c>
      <c r="M660" s="16" t="str">
        <f t="shared" si="32"/>
        <v>2015</v>
      </c>
      <c r="N660" t="b">
        <v>0</v>
      </c>
      <c r="O660">
        <v>276</v>
      </c>
      <c r="P660" t="b">
        <v>1</v>
      </c>
      <c r="Q660" t="s">
        <v>8273</v>
      </c>
      <c r="R660" s="10">
        <f>E660/D660*100</f>
        <v>104.46206037108834</v>
      </c>
      <c r="S660" s="7">
        <f>E660/O660</f>
        <v>109.33695652173913</v>
      </c>
      <c r="T660" s="11" t="s">
        <v>8319</v>
      </c>
      <c r="U660" t="s">
        <v>8321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5">
        <f t="shared" si="30"/>
        <v>42239.593692129631</v>
      </c>
      <c r="K661">
        <v>1437747295</v>
      </c>
      <c r="L661" s="16">
        <f t="shared" si="31"/>
        <v>42209.593692129631</v>
      </c>
      <c r="M661" s="16" t="str">
        <f t="shared" si="32"/>
        <v>2015</v>
      </c>
      <c r="N661" t="b">
        <v>0</v>
      </c>
      <c r="O661">
        <v>21</v>
      </c>
      <c r="P661" t="b">
        <v>1</v>
      </c>
      <c r="Q661" t="s">
        <v>8273</v>
      </c>
      <c r="R661" s="10">
        <f>E661/D661*100</f>
        <v>100.56666666666668</v>
      </c>
      <c r="S661" s="7">
        <f>E661/O661</f>
        <v>143.66666666666666</v>
      </c>
      <c r="T661" s="11" t="s">
        <v>8319</v>
      </c>
      <c r="U661" t="s">
        <v>8321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5">
        <f t="shared" si="30"/>
        <v>41952.783321759263</v>
      </c>
      <c r="K662">
        <v>1412963279</v>
      </c>
      <c r="L662" s="16">
        <f t="shared" si="31"/>
        <v>41922.741655092592</v>
      </c>
      <c r="M662" s="16" t="str">
        <f t="shared" si="32"/>
        <v>2014</v>
      </c>
      <c r="N662" t="b">
        <v>0</v>
      </c>
      <c r="O662">
        <v>18</v>
      </c>
      <c r="P662" t="b">
        <v>0</v>
      </c>
      <c r="Q662" t="s">
        <v>8273</v>
      </c>
      <c r="R662" s="10">
        <f>E662/D662*100</f>
        <v>3.0579999999999998</v>
      </c>
      <c r="S662" s="7">
        <f>E662/O662</f>
        <v>84.944444444444443</v>
      </c>
      <c r="T662" s="11" t="s">
        <v>8319</v>
      </c>
      <c r="U662" t="s">
        <v>8321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5">
        <f t="shared" si="30"/>
        <v>42666.645358796297</v>
      </c>
      <c r="K663">
        <v>1474644559</v>
      </c>
      <c r="L663" s="16">
        <f t="shared" si="31"/>
        <v>42636.645358796297</v>
      </c>
      <c r="M663" s="16" t="str">
        <f t="shared" si="32"/>
        <v>2016</v>
      </c>
      <c r="N663" t="b">
        <v>0</v>
      </c>
      <c r="O663">
        <v>9</v>
      </c>
      <c r="P663" t="b">
        <v>0</v>
      </c>
      <c r="Q663" t="s">
        <v>8273</v>
      </c>
      <c r="R663" s="10">
        <f>E663/D663*100</f>
        <v>0.95</v>
      </c>
      <c r="S663" s="7">
        <f>E663/O663</f>
        <v>10.555555555555555</v>
      </c>
      <c r="T663" s="11" t="s">
        <v>8319</v>
      </c>
      <c r="U663" t="s">
        <v>8321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5">
        <f t="shared" si="30"/>
        <v>42020.438043981485</v>
      </c>
      <c r="K664">
        <v>1418812247</v>
      </c>
      <c r="L664" s="16">
        <f t="shared" si="31"/>
        <v>41990.438043981485</v>
      </c>
      <c r="M664" s="16" t="str">
        <f t="shared" si="32"/>
        <v>2014</v>
      </c>
      <c r="N664" t="b">
        <v>0</v>
      </c>
      <c r="O664">
        <v>4</v>
      </c>
      <c r="P664" t="b">
        <v>0</v>
      </c>
      <c r="Q664" t="s">
        <v>8273</v>
      </c>
      <c r="R664" s="10">
        <f>E664/D664*100</f>
        <v>0.4</v>
      </c>
      <c r="S664" s="7">
        <f>E664/O664</f>
        <v>39</v>
      </c>
      <c r="T664" s="11" t="s">
        <v>8319</v>
      </c>
      <c r="U664" t="s">
        <v>8321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5">
        <f t="shared" si="30"/>
        <v>42203.843240740738</v>
      </c>
      <c r="K665">
        <v>1434658456</v>
      </c>
      <c r="L665" s="16">
        <f t="shared" si="31"/>
        <v>42173.843240740738</v>
      </c>
      <c r="M665" s="16" t="str">
        <f t="shared" si="32"/>
        <v>2015</v>
      </c>
      <c r="N665" t="b">
        <v>0</v>
      </c>
      <c r="O665">
        <v>7</v>
      </c>
      <c r="P665" t="b">
        <v>0</v>
      </c>
      <c r="Q665" t="s">
        <v>8273</v>
      </c>
      <c r="R665" s="10">
        <f>E665/D665*100</f>
        <v>0.35000000000000003</v>
      </c>
      <c r="S665" s="7">
        <f>E665/O665</f>
        <v>100</v>
      </c>
      <c r="T665" s="11" t="s">
        <v>8319</v>
      </c>
      <c r="U665" t="s">
        <v>8321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5">
        <f t="shared" si="30"/>
        <v>42107.666377314818</v>
      </c>
      <c r="K666">
        <v>1426348775</v>
      </c>
      <c r="L666" s="16">
        <f t="shared" si="31"/>
        <v>42077.666377314818</v>
      </c>
      <c r="M666" s="16" t="str">
        <f t="shared" si="32"/>
        <v>2015</v>
      </c>
      <c r="N666" t="b">
        <v>0</v>
      </c>
      <c r="O666">
        <v>29</v>
      </c>
      <c r="P666" t="b">
        <v>0</v>
      </c>
      <c r="Q666" t="s">
        <v>8273</v>
      </c>
      <c r="R666" s="10">
        <f>E666/D666*100</f>
        <v>7.5333333333333332</v>
      </c>
      <c r="S666" s="7">
        <f>E666/O666</f>
        <v>31.172413793103448</v>
      </c>
      <c r="T666" s="11" t="s">
        <v>8319</v>
      </c>
      <c r="U666" t="s">
        <v>8321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5">
        <f t="shared" si="30"/>
        <v>42748.711354166662</v>
      </c>
      <c r="K667">
        <v>1479143061</v>
      </c>
      <c r="L667" s="16">
        <f t="shared" si="31"/>
        <v>42688.711354166662</v>
      </c>
      <c r="M667" s="16" t="str">
        <f t="shared" si="32"/>
        <v>2016</v>
      </c>
      <c r="N667" t="b">
        <v>0</v>
      </c>
      <c r="O667">
        <v>12</v>
      </c>
      <c r="P667" t="b">
        <v>0</v>
      </c>
      <c r="Q667" t="s">
        <v>8273</v>
      </c>
      <c r="R667" s="10">
        <f>E667/D667*100</f>
        <v>18.64</v>
      </c>
      <c r="S667" s="7">
        <f>E667/O667</f>
        <v>155.33333333333334</v>
      </c>
      <c r="T667" s="11" t="s">
        <v>8319</v>
      </c>
      <c r="U667" t="s">
        <v>8321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5">
        <f t="shared" si="30"/>
        <v>41868.832152777781</v>
      </c>
      <c r="K668">
        <v>1405713498</v>
      </c>
      <c r="L668" s="16">
        <f t="shared" si="31"/>
        <v>41838.832152777781</v>
      </c>
      <c r="M668" s="16" t="str">
        <f t="shared" si="32"/>
        <v>2014</v>
      </c>
      <c r="N668" t="b">
        <v>0</v>
      </c>
      <c r="O668">
        <v>4</v>
      </c>
      <c r="P668" t="b">
        <v>0</v>
      </c>
      <c r="Q668" t="s">
        <v>8273</v>
      </c>
      <c r="R668" s="10">
        <f>E668/D668*100</f>
        <v>4.0000000000000001E-3</v>
      </c>
      <c r="S668" s="7">
        <f>E668/O668</f>
        <v>2</v>
      </c>
      <c r="T668" s="11" t="s">
        <v>8319</v>
      </c>
      <c r="U668" t="s">
        <v>8321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5">
        <f t="shared" si="30"/>
        <v>42672.373414351852</v>
      </c>
      <c r="K669">
        <v>1474275463</v>
      </c>
      <c r="L669" s="16">
        <f t="shared" si="31"/>
        <v>42632.373414351852</v>
      </c>
      <c r="M669" s="16" t="str">
        <f t="shared" si="32"/>
        <v>2016</v>
      </c>
      <c r="N669" t="b">
        <v>0</v>
      </c>
      <c r="O669">
        <v>28</v>
      </c>
      <c r="P669" t="b">
        <v>0</v>
      </c>
      <c r="Q669" t="s">
        <v>8273</v>
      </c>
      <c r="R669" s="10">
        <f>E669/D669*100</f>
        <v>10.02</v>
      </c>
      <c r="S669" s="7">
        <f>E669/O669</f>
        <v>178.92857142857142</v>
      </c>
      <c r="T669" s="11" t="s">
        <v>8319</v>
      </c>
      <c r="U669" t="s">
        <v>8321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5">
        <f t="shared" si="30"/>
        <v>42135.831273148149</v>
      </c>
      <c r="K670">
        <v>1427486222</v>
      </c>
      <c r="L670" s="16">
        <f t="shared" si="31"/>
        <v>42090.831273148149</v>
      </c>
      <c r="M670" s="16" t="str">
        <f t="shared" si="32"/>
        <v>2015</v>
      </c>
      <c r="N670" t="b">
        <v>0</v>
      </c>
      <c r="O670">
        <v>25</v>
      </c>
      <c r="P670" t="b">
        <v>0</v>
      </c>
      <c r="Q670" t="s">
        <v>8273</v>
      </c>
      <c r="R670" s="10">
        <f>E670/D670*100</f>
        <v>4.5600000000000005</v>
      </c>
      <c r="S670" s="7">
        <f>E670/O670</f>
        <v>27.36</v>
      </c>
      <c r="T670" s="11" t="s">
        <v>8319</v>
      </c>
      <c r="U670" t="s">
        <v>8321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5">
        <f t="shared" si="30"/>
        <v>42557.625671296293</v>
      </c>
      <c r="K671">
        <v>1465225258</v>
      </c>
      <c r="L671" s="16">
        <f t="shared" si="31"/>
        <v>42527.625671296293</v>
      </c>
      <c r="M671" s="16" t="str">
        <f t="shared" si="32"/>
        <v>2016</v>
      </c>
      <c r="N671" t="b">
        <v>0</v>
      </c>
      <c r="O671">
        <v>28</v>
      </c>
      <c r="P671" t="b">
        <v>0</v>
      </c>
      <c r="Q671" t="s">
        <v>8273</v>
      </c>
      <c r="R671" s="10">
        <f>E671/D671*100</f>
        <v>21.5075</v>
      </c>
      <c r="S671" s="7">
        <f>E671/O671</f>
        <v>1536.25</v>
      </c>
      <c r="T671" s="11" t="s">
        <v>8319</v>
      </c>
      <c r="U671" t="s">
        <v>8321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5">
        <f t="shared" si="30"/>
        <v>42540.340277777781</v>
      </c>
      <c r="K672">
        <v>1463418120</v>
      </c>
      <c r="L672" s="16">
        <f t="shared" si="31"/>
        <v>42506.709722222222</v>
      </c>
      <c r="M672" s="16" t="str">
        <f t="shared" si="32"/>
        <v>2016</v>
      </c>
      <c r="N672" t="b">
        <v>0</v>
      </c>
      <c r="O672">
        <v>310</v>
      </c>
      <c r="P672" t="b">
        <v>0</v>
      </c>
      <c r="Q672" t="s">
        <v>8273</v>
      </c>
      <c r="R672" s="10">
        <f>E672/D672*100</f>
        <v>29.276666666666667</v>
      </c>
      <c r="S672" s="7">
        <f>E672/O672</f>
        <v>84.99677419354839</v>
      </c>
      <c r="T672" s="11" t="s">
        <v>8319</v>
      </c>
      <c r="U672" t="s">
        <v>8321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5">
        <f t="shared" si="30"/>
        <v>42018.166666666672</v>
      </c>
      <c r="K673">
        <v>1418315852</v>
      </c>
      <c r="L673" s="16">
        <f t="shared" si="31"/>
        <v>41984.692731481482</v>
      </c>
      <c r="M673" s="16" t="str">
        <f t="shared" si="32"/>
        <v>2014</v>
      </c>
      <c r="N673" t="b">
        <v>0</v>
      </c>
      <c r="O673">
        <v>15</v>
      </c>
      <c r="P673" t="b">
        <v>0</v>
      </c>
      <c r="Q673" t="s">
        <v>8273</v>
      </c>
      <c r="R673" s="10">
        <f>E673/D673*100</f>
        <v>39.426666666666662</v>
      </c>
      <c r="S673" s="7">
        <f>E673/O673</f>
        <v>788.5333333333333</v>
      </c>
      <c r="T673" s="11" t="s">
        <v>8319</v>
      </c>
      <c r="U673" t="s">
        <v>8321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5">
        <f t="shared" si="30"/>
        <v>42005.207638888889</v>
      </c>
      <c r="K674">
        <v>1417410964</v>
      </c>
      <c r="L674" s="16">
        <f t="shared" si="31"/>
        <v>41974.219490740739</v>
      </c>
      <c r="M674" s="16" t="str">
        <f t="shared" si="32"/>
        <v>2014</v>
      </c>
      <c r="N674" t="b">
        <v>0</v>
      </c>
      <c r="O674">
        <v>215</v>
      </c>
      <c r="P674" t="b">
        <v>0</v>
      </c>
      <c r="Q674" t="s">
        <v>8273</v>
      </c>
      <c r="R674" s="10">
        <f>E674/D674*100</f>
        <v>21.628</v>
      </c>
      <c r="S674" s="7">
        <f>E674/O674</f>
        <v>50.29767441860465</v>
      </c>
      <c r="T674" s="11" t="s">
        <v>8319</v>
      </c>
      <c r="U674" t="s">
        <v>8321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5">
        <f t="shared" si="30"/>
        <v>41883.840474537035</v>
      </c>
      <c r="K675">
        <v>1405714217</v>
      </c>
      <c r="L675" s="16">
        <f t="shared" si="31"/>
        <v>41838.840474537035</v>
      </c>
      <c r="M675" s="16" t="str">
        <f t="shared" si="32"/>
        <v>2014</v>
      </c>
      <c r="N675" t="b">
        <v>0</v>
      </c>
      <c r="O675">
        <v>3</v>
      </c>
      <c r="P675" t="b">
        <v>0</v>
      </c>
      <c r="Q675" t="s">
        <v>8273</v>
      </c>
      <c r="R675" s="10">
        <f>E675/D675*100</f>
        <v>0.20500000000000002</v>
      </c>
      <c r="S675" s="7">
        <f>E675/O675</f>
        <v>68.333333333333329</v>
      </c>
      <c r="T675" s="11" t="s">
        <v>8319</v>
      </c>
      <c r="U675" t="s">
        <v>8321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5">
        <f t="shared" si="30"/>
        <v>41863.116053240738</v>
      </c>
      <c r="K676">
        <v>1402627627</v>
      </c>
      <c r="L676" s="16">
        <f t="shared" si="31"/>
        <v>41803.116053240738</v>
      </c>
      <c r="M676" s="16" t="str">
        <f t="shared" si="32"/>
        <v>2014</v>
      </c>
      <c r="N676" t="b">
        <v>0</v>
      </c>
      <c r="O676">
        <v>2</v>
      </c>
      <c r="P676" t="b">
        <v>0</v>
      </c>
      <c r="Q676" t="s">
        <v>8273</v>
      </c>
      <c r="R676" s="10">
        <f>E676/D676*100</f>
        <v>0.03</v>
      </c>
      <c r="S676" s="7">
        <f>E676/O676</f>
        <v>7.5</v>
      </c>
      <c r="T676" s="11" t="s">
        <v>8319</v>
      </c>
      <c r="U676" t="s">
        <v>8321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5">
        <f t="shared" si="30"/>
        <v>42005.290972222225</v>
      </c>
      <c r="K677">
        <v>1417558804</v>
      </c>
      <c r="L677" s="16">
        <f t="shared" si="31"/>
        <v>41975.930601851855</v>
      </c>
      <c r="M677" s="16" t="str">
        <f t="shared" si="32"/>
        <v>2014</v>
      </c>
      <c r="N677" t="b">
        <v>0</v>
      </c>
      <c r="O677">
        <v>26</v>
      </c>
      <c r="P677" t="b">
        <v>0</v>
      </c>
      <c r="Q677" t="s">
        <v>8273</v>
      </c>
      <c r="R677" s="10">
        <f>E677/D677*100</f>
        <v>14.85</v>
      </c>
      <c r="S677" s="7">
        <f>E677/O677</f>
        <v>34.269230769230766</v>
      </c>
      <c r="T677" s="11" t="s">
        <v>8319</v>
      </c>
      <c r="U677" t="s">
        <v>8321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5">
        <f t="shared" si="30"/>
        <v>42042.768298611118</v>
      </c>
      <c r="K678">
        <v>1420741581</v>
      </c>
      <c r="L678" s="16">
        <f t="shared" si="31"/>
        <v>42012.768298611118</v>
      </c>
      <c r="M678" s="16" t="str">
        <f t="shared" si="32"/>
        <v>2015</v>
      </c>
      <c r="N678" t="b">
        <v>0</v>
      </c>
      <c r="O678">
        <v>24</v>
      </c>
      <c r="P678" t="b">
        <v>0</v>
      </c>
      <c r="Q678" t="s">
        <v>8273</v>
      </c>
      <c r="R678" s="10">
        <f>E678/D678*100</f>
        <v>1.4710000000000001</v>
      </c>
      <c r="S678" s="7">
        <f>E678/O678</f>
        <v>61.291666666666664</v>
      </c>
      <c r="T678" s="11" t="s">
        <v>8319</v>
      </c>
      <c r="U678" t="s">
        <v>8321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5">
        <f t="shared" si="30"/>
        <v>42549.403877314813</v>
      </c>
      <c r="K679">
        <v>1463218895</v>
      </c>
      <c r="L679" s="16">
        <f t="shared" si="31"/>
        <v>42504.403877314813</v>
      </c>
      <c r="M679" s="16" t="str">
        <f t="shared" si="32"/>
        <v>2016</v>
      </c>
      <c r="N679" t="b">
        <v>0</v>
      </c>
      <c r="O679">
        <v>96</v>
      </c>
      <c r="P679" t="b">
        <v>0</v>
      </c>
      <c r="Q679" t="s">
        <v>8273</v>
      </c>
      <c r="R679" s="10">
        <f>E679/D679*100</f>
        <v>25.584</v>
      </c>
      <c r="S679" s="7">
        <f>E679/O679</f>
        <v>133.25</v>
      </c>
      <c r="T679" s="11" t="s">
        <v>8319</v>
      </c>
      <c r="U679" t="s">
        <v>8321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5">
        <f t="shared" si="30"/>
        <v>42511.376597222217</v>
      </c>
      <c r="K680">
        <v>1461229338</v>
      </c>
      <c r="L680" s="16">
        <f t="shared" si="31"/>
        <v>42481.376597222217</v>
      </c>
      <c r="M680" s="16" t="str">
        <f t="shared" si="32"/>
        <v>2016</v>
      </c>
      <c r="N680" t="b">
        <v>0</v>
      </c>
      <c r="O680">
        <v>17</v>
      </c>
      <c r="P680" t="b">
        <v>0</v>
      </c>
      <c r="Q680" t="s">
        <v>8273</v>
      </c>
      <c r="R680" s="10">
        <f>E680/D680*100</f>
        <v>3.8206896551724134</v>
      </c>
      <c r="S680" s="7">
        <f>E680/O680</f>
        <v>65.17647058823529</v>
      </c>
      <c r="T680" s="11" t="s">
        <v>8319</v>
      </c>
      <c r="U680" t="s">
        <v>8321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5">
        <f t="shared" si="30"/>
        <v>42616.695706018523</v>
      </c>
      <c r="K681">
        <v>1467736909</v>
      </c>
      <c r="L681" s="16">
        <f t="shared" si="31"/>
        <v>42556.695706018523</v>
      </c>
      <c r="M681" s="16" t="str">
        <f t="shared" si="32"/>
        <v>2016</v>
      </c>
      <c r="N681" t="b">
        <v>0</v>
      </c>
      <c r="O681">
        <v>94</v>
      </c>
      <c r="P681" t="b">
        <v>0</v>
      </c>
      <c r="Q681" t="s">
        <v>8273</v>
      </c>
      <c r="R681" s="10">
        <f>E681/D681*100</f>
        <v>15.485964912280703</v>
      </c>
      <c r="S681" s="7">
        <f>E681/O681</f>
        <v>93.90425531914893</v>
      </c>
      <c r="T681" s="11" t="s">
        <v>8319</v>
      </c>
      <c r="U681" t="s">
        <v>8321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5">
        <f t="shared" si="30"/>
        <v>41899.501516203702</v>
      </c>
      <c r="K682">
        <v>1407931331</v>
      </c>
      <c r="L682" s="16">
        <f t="shared" si="31"/>
        <v>41864.501516203702</v>
      </c>
      <c r="M682" s="16" t="str">
        <f t="shared" si="32"/>
        <v>2014</v>
      </c>
      <c r="N682" t="b">
        <v>0</v>
      </c>
      <c r="O682">
        <v>129</v>
      </c>
      <c r="P682" t="b">
        <v>0</v>
      </c>
      <c r="Q682" t="s">
        <v>8273</v>
      </c>
      <c r="R682" s="10">
        <f>E682/D682*100</f>
        <v>25.912000000000003</v>
      </c>
      <c r="S682" s="7">
        <f>E682/O682</f>
        <v>150.65116279069767</v>
      </c>
      <c r="T682" s="11" t="s">
        <v>8319</v>
      </c>
      <c r="U682" t="s">
        <v>8321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5">
        <f t="shared" si="30"/>
        <v>42669.805601851855</v>
      </c>
      <c r="K683">
        <v>1474917604</v>
      </c>
      <c r="L683" s="16">
        <f t="shared" si="31"/>
        <v>42639.805601851855</v>
      </c>
      <c r="M683" s="16" t="str">
        <f t="shared" si="32"/>
        <v>2016</v>
      </c>
      <c r="N683" t="b">
        <v>0</v>
      </c>
      <c r="O683">
        <v>1</v>
      </c>
      <c r="P683" t="b">
        <v>0</v>
      </c>
      <c r="Q683" t="s">
        <v>8273</v>
      </c>
      <c r="R683" s="10">
        <f>E683/D683*100</f>
        <v>0.04</v>
      </c>
      <c r="S683" s="7">
        <f>E683/O683</f>
        <v>1</v>
      </c>
      <c r="T683" s="11" t="s">
        <v>8319</v>
      </c>
      <c r="U683" t="s">
        <v>8321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5">
        <f t="shared" si="30"/>
        <v>42808.723634259266</v>
      </c>
      <c r="K684">
        <v>1486923722</v>
      </c>
      <c r="L684" s="16">
        <f t="shared" si="31"/>
        <v>42778.765300925923</v>
      </c>
      <c r="M684" s="16" t="str">
        <f t="shared" si="32"/>
        <v>2017</v>
      </c>
      <c r="N684" t="b">
        <v>0</v>
      </c>
      <c r="O684">
        <v>4</v>
      </c>
      <c r="P684" t="b">
        <v>0</v>
      </c>
      <c r="Q684" t="s">
        <v>8273</v>
      </c>
      <c r="R684" s="10">
        <f>E684/D684*100</f>
        <v>0.106</v>
      </c>
      <c r="S684" s="7">
        <f>E684/O684</f>
        <v>13.25</v>
      </c>
      <c r="T684" s="11" t="s">
        <v>8319</v>
      </c>
      <c r="U684" t="s">
        <v>8321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5">
        <f t="shared" si="30"/>
        <v>42674.900046296301</v>
      </c>
      <c r="K685">
        <v>1474493764</v>
      </c>
      <c r="L685" s="16">
        <f t="shared" si="31"/>
        <v>42634.900046296301</v>
      </c>
      <c r="M685" s="16" t="str">
        <f t="shared" si="32"/>
        <v>2016</v>
      </c>
      <c r="N685" t="b">
        <v>0</v>
      </c>
      <c r="O685">
        <v>3</v>
      </c>
      <c r="P685" t="b">
        <v>0</v>
      </c>
      <c r="Q685" t="s">
        <v>8273</v>
      </c>
      <c r="R685" s="10">
        <f>E685/D685*100</f>
        <v>0.85142857142857142</v>
      </c>
      <c r="S685" s="7">
        <f>E685/O685</f>
        <v>99.333333333333329</v>
      </c>
      <c r="T685" s="11" t="s">
        <v>8319</v>
      </c>
      <c r="U685" t="s">
        <v>8321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5">
        <f t="shared" si="30"/>
        <v>41845.125</v>
      </c>
      <c r="K686">
        <v>1403176891</v>
      </c>
      <c r="L686" s="16">
        <f t="shared" si="31"/>
        <v>41809.473275462966</v>
      </c>
      <c r="M686" s="16" t="str">
        <f t="shared" si="32"/>
        <v>2014</v>
      </c>
      <c r="N686" t="b">
        <v>0</v>
      </c>
      <c r="O686">
        <v>135</v>
      </c>
      <c r="P686" t="b">
        <v>0</v>
      </c>
      <c r="Q686" t="s">
        <v>8273</v>
      </c>
      <c r="R686" s="10">
        <f>E686/D686*100</f>
        <v>7.4837500000000006</v>
      </c>
      <c r="S686" s="7">
        <f>E686/O686</f>
        <v>177.39259259259259</v>
      </c>
      <c r="T686" s="11" t="s">
        <v>8319</v>
      </c>
      <c r="U686" t="s">
        <v>8321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5">
        <f t="shared" si="30"/>
        <v>42016.866574074069</v>
      </c>
      <c r="K687">
        <v>1417207672</v>
      </c>
      <c r="L687" s="16">
        <f t="shared" si="31"/>
        <v>41971.866574074069</v>
      </c>
      <c r="M687" s="16" t="str">
        <f t="shared" si="32"/>
        <v>2014</v>
      </c>
      <c r="N687" t="b">
        <v>0</v>
      </c>
      <c r="O687">
        <v>10</v>
      </c>
      <c r="P687" t="b">
        <v>0</v>
      </c>
      <c r="Q687" t="s">
        <v>8273</v>
      </c>
      <c r="R687" s="10">
        <f>E687/D687*100</f>
        <v>27.650000000000002</v>
      </c>
      <c r="S687" s="7">
        <f>E687/O687</f>
        <v>55.3</v>
      </c>
      <c r="T687" s="11" t="s">
        <v>8319</v>
      </c>
      <c r="U687" t="s">
        <v>8321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5">
        <f t="shared" si="30"/>
        <v>42219.673263888893</v>
      </c>
      <c r="K688">
        <v>1436026170</v>
      </c>
      <c r="L688" s="16">
        <f t="shared" si="31"/>
        <v>42189.673263888893</v>
      </c>
      <c r="M688" s="16" t="str">
        <f t="shared" si="32"/>
        <v>2015</v>
      </c>
      <c r="N688" t="b">
        <v>0</v>
      </c>
      <c r="O688">
        <v>0</v>
      </c>
      <c r="P688" t="b">
        <v>0</v>
      </c>
      <c r="Q688" t="s">
        <v>8273</v>
      </c>
      <c r="R688" s="10">
        <f>E688/D688*100</f>
        <v>0</v>
      </c>
      <c r="S688" s="7" t="e">
        <f>E688/O688</f>
        <v>#DIV/0!</v>
      </c>
      <c r="T688" s="11" t="s">
        <v>8319</v>
      </c>
      <c r="U688" t="s">
        <v>8321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5">
        <f t="shared" si="30"/>
        <v>42771.750613425931</v>
      </c>
      <c r="K689">
        <v>1481133653</v>
      </c>
      <c r="L689" s="16">
        <f t="shared" si="31"/>
        <v>42711.750613425931</v>
      </c>
      <c r="M689" s="16" t="str">
        <f t="shared" si="32"/>
        <v>2016</v>
      </c>
      <c r="N689" t="b">
        <v>0</v>
      </c>
      <c r="O689">
        <v>6</v>
      </c>
      <c r="P689" t="b">
        <v>0</v>
      </c>
      <c r="Q689" t="s">
        <v>8273</v>
      </c>
      <c r="R689" s="10">
        <f>E689/D689*100</f>
        <v>3.55</v>
      </c>
      <c r="S689" s="7">
        <f>E689/O689</f>
        <v>591.66666666666663</v>
      </c>
      <c r="T689" s="11" t="s">
        <v>8319</v>
      </c>
      <c r="U689" t="s">
        <v>8321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5">
        <f t="shared" si="30"/>
        <v>42292.104780092588</v>
      </c>
      <c r="K690">
        <v>1442284253</v>
      </c>
      <c r="L690" s="16">
        <f t="shared" si="31"/>
        <v>42262.104780092588</v>
      </c>
      <c r="M690" s="16" t="str">
        <f t="shared" si="32"/>
        <v>2015</v>
      </c>
      <c r="N690" t="b">
        <v>0</v>
      </c>
      <c r="O690">
        <v>36</v>
      </c>
      <c r="P690" t="b">
        <v>0</v>
      </c>
      <c r="Q690" t="s">
        <v>8273</v>
      </c>
      <c r="R690" s="10">
        <f>E690/D690*100</f>
        <v>72.989999999999995</v>
      </c>
      <c r="S690" s="7">
        <f>E690/O690</f>
        <v>405.5</v>
      </c>
      <c r="T690" s="11" t="s">
        <v>8319</v>
      </c>
      <c r="U690" t="s">
        <v>8321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5">
        <f t="shared" si="30"/>
        <v>42712.207638888889</v>
      </c>
      <c r="K691">
        <v>1478016097</v>
      </c>
      <c r="L691" s="16">
        <f t="shared" si="31"/>
        <v>42675.66778935185</v>
      </c>
      <c r="M691" s="16" t="str">
        <f t="shared" si="32"/>
        <v>2016</v>
      </c>
      <c r="N691" t="b">
        <v>0</v>
      </c>
      <c r="O691">
        <v>336</v>
      </c>
      <c r="P691" t="b">
        <v>0</v>
      </c>
      <c r="Q691" t="s">
        <v>8273</v>
      </c>
      <c r="R691" s="10">
        <f>E691/D691*100</f>
        <v>57.648750000000007</v>
      </c>
      <c r="S691" s="7">
        <f>E691/O691</f>
        <v>343.14732142857144</v>
      </c>
      <c r="T691" s="11" t="s">
        <v>8319</v>
      </c>
      <c r="U691" t="s">
        <v>8321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5">
        <f t="shared" si="30"/>
        <v>42622.25</v>
      </c>
      <c r="K692">
        <v>1469718841</v>
      </c>
      <c r="L692" s="16">
        <f t="shared" si="31"/>
        <v>42579.634733796294</v>
      </c>
      <c r="M692" s="16" t="str">
        <f t="shared" si="32"/>
        <v>2016</v>
      </c>
      <c r="N692" t="b">
        <v>0</v>
      </c>
      <c r="O692">
        <v>34</v>
      </c>
      <c r="P692" t="b">
        <v>0</v>
      </c>
      <c r="Q692" t="s">
        <v>8273</v>
      </c>
      <c r="R692" s="10">
        <f>E692/D692*100</f>
        <v>12.34</v>
      </c>
      <c r="S692" s="7">
        <f>E692/O692</f>
        <v>72.588235294117652</v>
      </c>
      <c r="T692" s="11" t="s">
        <v>8319</v>
      </c>
      <c r="U692" t="s">
        <v>8321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5">
        <f t="shared" si="30"/>
        <v>42186.028310185182</v>
      </c>
      <c r="K693">
        <v>1433292046</v>
      </c>
      <c r="L693" s="16">
        <f t="shared" si="31"/>
        <v>42158.028310185182</v>
      </c>
      <c r="M693" s="16" t="str">
        <f t="shared" si="32"/>
        <v>2015</v>
      </c>
      <c r="N693" t="b">
        <v>0</v>
      </c>
      <c r="O693">
        <v>10</v>
      </c>
      <c r="P693" t="b">
        <v>0</v>
      </c>
      <c r="Q693" t="s">
        <v>8273</v>
      </c>
      <c r="R693" s="10">
        <f>E693/D693*100</f>
        <v>0.52</v>
      </c>
      <c r="S693" s="7">
        <f>E693/O693</f>
        <v>26</v>
      </c>
      <c r="T693" s="11" t="s">
        <v>8319</v>
      </c>
      <c r="U693" t="s">
        <v>8321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5">
        <f t="shared" si="30"/>
        <v>42726.37572916667</v>
      </c>
      <c r="K694">
        <v>1479805263</v>
      </c>
      <c r="L694" s="16">
        <f t="shared" si="31"/>
        <v>42696.37572916667</v>
      </c>
      <c r="M694" s="16" t="str">
        <f t="shared" si="32"/>
        <v>2016</v>
      </c>
      <c r="N694" t="b">
        <v>0</v>
      </c>
      <c r="O694">
        <v>201</v>
      </c>
      <c r="P694" t="b">
        <v>0</v>
      </c>
      <c r="Q694" t="s">
        <v>8273</v>
      </c>
      <c r="R694" s="10">
        <f>E694/D694*100</f>
        <v>6.5299999999999994</v>
      </c>
      <c r="S694" s="7">
        <f>E694/O694</f>
        <v>6.4975124378109452</v>
      </c>
      <c r="T694" s="11" t="s">
        <v>8319</v>
      </c>
      <c r="U694" t="s">
        <v>8321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5">
        <f t="shared" si="30"/>
        <v>42124.808182870373</v>
      </c>
      <c r="K695">
        <v>1427829827</v>
      </c>
      <c r="L695" s="16">
        <f t="shared" si="31"/>
        <v>42094.808182870373</v>
      </c>
      <c r="M695" s="16" t="str">
        <f t="shared" si="32"/>
        <v>2015</v>
      </c>
      <c r="N695" t="b">
        <v>0</v>
      </c>
      <c r="O695">
        <v>296</v>
      </c>
      <c r="P695" t="b">
        <v>0</v>
      </c>
      <c r="Q695" t="s">
        <v>8273</v>
      </c>
      <c r="R695" s="10">
        <f>E695/D695*100</f>
        <v>35.338000000000001</v>
      </c>
      <c r="S695" s="7">
        <f>E695/O695</f>
        <v>119.38513513513513</v>
      </c>
      <c r="T695" s="11" t="s">
        <v>8319</v>
      </c>
      <c r="U695" t="s">
        <v>8321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5">
        <f t="shared" si="30"/>
        <v>42767.663877314815</v>
      </c>
      <c r="K696">
        <v>1483372559</v>
      </c>
      <c r="L696" s="16">
        <f t="shared" si="31"/>
        <v>42737.663877314815</v>
      </c>
      <c r="M696" s="16" t="str">
        <f t="shared" si="32"/>
        <v>2017</v>
      </c>
      <c r="N696" t="b">
        <v>0</v>
      </c>
      <c r="O696">
        <v>7</v>
      </c>
      <c r="P696" t="b">
        <v>0</v>
      </c>
      <c r="Q696" t="s">
        <v>8273</v>
      </c>
      <c r="R696" s="10">
        <f>E696/D696*100</f>
        <v>0.39333333333333331</v>
      </c>
      <c r="S696" s="7">
        <f>E696/O696</f>
        <v>84.285714285714292</v>
      </c>
      <c r="T696" s="11" t="s">
        <v>8319</v>
      </c>
      <c r="U696" t="s">
        <v>8321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5">
        <f t="shared" si="30"/>
        <v>41943.521064814813</v>
      </c>
      <c r="K697">
        <v>1412166620</v>
      </c>
      <c r="L697" s="16">
        <f t="shared" si="31"/>
        <v>41913.521064814813</v>
      </c>
      <c r="M697" s="16" t="str">
        <f t="shared" si="32"/>
        <v>2014</v>
      </c>
      <c r="N697" t="b">
        <v>0</v>
      </c>
      <c r="O697">
        <v>7</v>
      </c>
      <c r="P697" t="b">
        <v>0</v>
      </c>
      <c r="Q697" t="s">
        <v>8273</v>
      </c>
      <c r="R697" s="10">
        <f>E697/D697*100</f>
        <v>1.06</v>
      </c>
      <c r="S697" s="7">
        <f>E697/O697</f>
        <v>90.857142857142861</v>
      </c>
      <c r="T697" s="11" t="s">
        <v>8319</v>
      </c>
      <c r="U697" t="s">
        <v>8321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5">
        <f t="shared" si="30"/>
        <v>41845.927106481482</v>
      </c>
      <c r="K698">
        <v>1403734502</v>
      </c>
      <c r="L698" s="16">
        <f t="shared" si="31"/>
        <v>41815.927106481482</v>
      </c>
      <c r="M698" s="16" t="str">
        <f t="shared" si="32"/>
        <v>2014</v>
      </c>
      <c r="N698" t="b">
        <v>0</v>
      </c>
      <c r="O698">
        <v>1</v>
      </c>
      <c r="P698" t="b">
        <v>0</v>
      </c>
      <c r="Q698" t="s">
        <v>8273</v>
      </c>
      <c r="R698" s="10">
        <f>E698/D698*100</f>
        <v>5.7142857142857147E-4</v>
      </c>
      <c r="S698" s="7">
        <f>E698/O698</f>
        <v>1</v>
      </c>
      <c r="T698" s="11" t="s">
        <v>8319</v>
      </c>
      <c r="U698" t="s">
        <v>8321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5">
        <f t="shared" si="30"/>
        <v>42403.523020833338</v>
      </c>
      <c r="K699">
        <v>1453206789</v>
      </c>
      <c r="L699" s="16">
        <f t="shared" si="31"/>
        <v>42388.523020833338</v>
      </c>
      <c r="M699" s="16" t="str">
        <f t="shared" si="32"/>
        <v>2016</v>
      </c>
      <c r="N699" t="b">
        <v>0</v>
      </c>
      <c r="O699">
        <v>114</v>
      </c>
      <c r="P699" t="b">
        <v>0</v>
      </c>
      <c r="Q699" t="s">
        <v>8273</v>
      </c>
      <c r="R699" s="10">
        <f>E699/D699*100</f>
        <v>46.379999999999995</v>
      </c>
      <c r="S699" s="7">
        <f>E699/O699</f>
        <v>20.342105263157894</v>
      </c>
      <c r="T699" s="11" t="s">
        <v>8319</v>
      </c>
      <c r="U699" t="s">
        <v>8321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5">
        <f t="shared" si="30"/>
        <v>41900.083333333336</v>
      </c>
      <c r="K700">
        <v>1408141245</v>
      </c>
      <c r="L700" s="16">
        <f t="shared" si="31"/>
        <v>41866.931076388886</v>
      </c>
      <c r="M700" s="16" t="str">
        <f t="shared" si="32"/>
        <v>2014</v>
      </c>
      <c r="N700" t="b">
        <v>0</v>
      </c>
      <c r="O700">
        <v>29</v>
      </c>
      <c r="P700" t="b">
        <v>0</v>
      </c>
      <c r="Q700" t="s">
        <v>8273</v>
      </c>
      <c r="R700" s="10">
        <f>E700/D700*100</f>
        <v>15.39</v>
      </c>
      <c r="S700" s="7">
        <f>E700/O700</f>
        <v>530.68965517241384</v>
      </c>
      <c r="T700" s="11" t="s">
        <v>8319</v>
      </c>
      <c r="U700" t="s">
        <v>8321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5">
        <f t="shared" si="30"/>
        <v>41600.666666666664</v>
      </c>
      <c r="K701">
        <v>1381923548</v>
      </c>
      <c r="L701" s="16">
        <f t="shared" si="31"/>
        <v>41563.485509259262</v>
      </c>
      <c r="M701" s="16" t="str">
        <f t="shared" si="32"/>
        <v>2013</v>
      </c>
      <c r="N701" t="b">
        <v>0</v>
      </c>
      <c r="O701">
        <v>890</v>
      </c>
      <c r="P701" t="b">
        <v>0</v>
      </c>
      <c r="Q701" t="s">
        <v>8273</v>
      </c>
      <c r="R701" s="10">
        <f>E701/D701*100</f>
        <v>82.422107692307705</v>
      </c>
      <c r="S701" s="7">
        <f>E701/O701</f>
        <v>120.39184269662923</v>
      </c>
      <c r="T701" s="11" t="s">
        <v>8319</v>
      </c>
      <c r="U701" t="s">
        <v>8321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5">
        <f t="shared" si="30"/>
        <v>42745.688437500001</v>
      </c>
      <c r="K702">
        <v>1481473881</v>
      </c>
      <c r="L702" s="16">
        <f t="shared" si="31"/>
        <v>42715.688437500001</v>
      </c>
      <c r="M702" s="16" t="str">
        <f t="shared" si="32"/>
        <v>2016</v>
      </c>
      <c r="N702" t="b">
        <v>0</v>
      </c>
      <c r="O702">
        <v>31</v>
      </c>
      <c r="P702" t="b">
        <v>0</v>
      </c>
      <c r="Q702" t="s">
        <v>8273</v>
      </c>
      <c r="R702" s="10">
        <f>E702/D702*100</f>
        <v>2.6866666666666665</v>
      </c>
      <c r="S702" s="7">
        <f>E702/O702</f>
        <v>13</v>
      </c>
      <c r="T702" s="11" t="s">
        <v>8319</v>
      </c>
      <c r="U702" t="s">
        <v>8321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5">
        <f t="shared" si="30"/>
        <v>41843.662962962961</v>
      </c>
      <c r="K703">
        <v>1403538880</v>
      </c>
      <c r="L703" s="16">
        <f t="shared" si="31"/>
        <v>41813.662962962961</v>
      </c>
      <c r="M703" s="16" t="str">
        <f t="shared" si="32"/>
        <v>2014</v>
      </c>
      <c r="N703" t="b">
        <v>0</v>
      </c>
      <c r="O703">
        <v>21</v>
      </c>
      <c r="P703" t="b">
        <v>0</v>
      </c>
      <c r="Q703" t="s">
        <v>8273</v>
      </c>
      <c r="R703" s="10">
        <f>E703/D703*100</f>
        <v>26.6</v>
      </c>
      <c r="S703" s="7">
        <f>E703/O703</f>
        <v>291.33333333333331</v>
      </c>
      <c r="T703" s="11" t="s">
        <v>8319</v>
      </c>
      <c r="U703" t="s">
        <v>8321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5">
        <f t="shared" si="30"/>
        <v>42698.768368055549</v>
      </c>
      <c r="K704">
        <v>1477416387</v>
      </c>
      <c r="L704" s="16">
        <f t="shared" si="31"/>
        <v>42668.726701388892</v>
      </c>
      <c r="M704" s="16" t="str">
        <f t="shared" si="32"/>
        <v>2016</v>
      </c>
      <c r="N704" t="b">
        <v>0</v>
      </c>
      <c r="O704">
        <v>37</v>
      </c>
      <c r="P704" t="b">
        <v>0</v>
      </c>
      <c r="Q704" t="s">
        <v>8273</v>
      </c>
      <c r="R704" s="10">
        <f>E704/D704*100</f>
        <v>30.813400000000001</v>
      </c>
      <c r="S704" s="7">
        <f>E704/O704</f>
        <v>124.9191891891892</v>
      </c>
      <c r="T704" s="11" t="s">
        <v>8319</v>
      </c>
      <c r="U704" t="s">
        <v>8321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5">
        <f t="shared" si="30"/>
        <v>42766.98055555555</v>
      </c>
      <c r="K705">
        <v>1481150949</v>
      </c>
      <c r="L705" s="16">
        <f t="shared" si="31"/>
        <v>42711.950798611113</v>
      </c>
      <c r="M705" s="16" t="str">
        <f t="shared" si="32"/>
        <v>2016</v>
      </c>
      <c r="N705" t="b">
        <v>0</v>
      </c>
      <c r="O705">
        <v>7</v>
      </c>
      <c r="P705" t="b">
        <v>0</v>
      </c>
      <c r="Q705" t="s">
        <v>8273</v>
      </c>
      <c r="R705" s="10">
        <f>E705/D705*100</f>
        <v>5.58</v>
      </c>
      <c r="S705" s="7">
        <f>E705/O705</f>
        <v>119.57142857142857</v>
      </c>
      <c r="T705" s="11" t="s">
        <v>8319</v>
      </c>
      <c r="U705" t="s">
        <v>8321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5">
        <f t="shared" si="30"/>
        <v>42786.192916666667</v>
      </c>
      <c r="K706">
        <v>1482381468</v>
      </c>
      <c r="L706" s="16">
        <f t="shared" si="31"/>
        <v>42726.192916666667</v>
      </c>
      <c r="M706" s="16" t="str">
        <f t="shared" si="32"/>
        <v>2016</v>
      </c>
      <c r="N706" t="b">
        <v>0</v>
      </c>
      <c r="O706">
        <v>4</v>
      </c>
      <c r="P706" t="b">
        <v>0</v>
      </c>
      <c r="Q706" t="s">
        <v>8273</v>
      </c>
      <c r="R706" s="10">
        <f>E706/D706*100</f>
        <v>0.87454545454545463</v>
      </c>
      <c r="S706" s="7">
        <f>E706/O706</f>
        <v>120.25</v>
      </c>
      <c r="T706" s="11" t="s">
        <v>8319</v>
      </c>
      <c r="U706" t="s">
        <v>8321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5">
        <f t="shared" ref="J707:J770" si="33">(((I707/60)/60)/24)+DATE(1970,1,1)</f>
        <v>42756.491643518515</v>
      </c>
      <c r="K707">
        <v>1482407278</v>
      </c>
      <c r="L707" s="16">
        <f t="shared" ref="L707:L770" si="34">(((K707/60)/60)/24)+DATE(1970,1,1)</f>
        <v>42726.491643518515</v>
      </c>
      <c r="M707" s="16" t="str">
        <f t="shared" ref="M707:M770" si="35">TEXT(L707,"yyyy")</f>
        <v>2016</v>
      </c>
      <c r="N707" t="b">
        <v>0</v>
      </c>
      <c r="O707">
        <v>5</v>
      </c>
      <c r="P707" t="b">
        <v>0</v>
      </c>
      <c r="Q707" t="s">
        <v>8273</v>
      </c>
      <c r="R707" s="10">
        <f>E707/D707*100</f>
        <v>0.97699999999999987</v>
      </c>
      <c r="S707" s="7">
        <f>E707/O707</f>
        <v>195.4</v>
      </c>
      <c r="T707" s="11" t="s">
        <v>8319</v>
      </c>
      <c r="U707" t="s">
        <v>8321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5">
        <f t="shared" si="33"/>
        <v>42718.777083333334</v>
      </c>
      <c r="K708">
        <v>1478130783</v>
      </c>
      <c r="L708" s="16">
        <f t="shared" si="34"/>
        <v>42676.995173611111</v>
      </c>
      <c r="M708" s="16" t="str">
        <f t="shared" si="35"/>
        <v>2016</v>
      </c>
      <c r="N708" t="b">
        <v>0</v>
      </c>
      <c r="O708">
        <v>0</v>
      </c>
      <c r="P708" t="b">
        <v>0</v>
      </c>
      <c r="Q708" t="s">
        <v>8273</v>
      </c>
      <c r="R708" s="10">
        <f>E708/D708*100</f>
        <v>0</v>
      </c>
      <c r="S708" s="7" t="e">
        <f>E708/O708</f>
        <v>#DIV/0!</v>
      </c>
      <c r="T708" s="11" t="s">
        <v>8319</v>
      </c>
      <c r="U708" t="s">
        <v>8321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5">
        <f t="shared" si="33"/>
        <v>42736.663506944446</v>
      </c>
      <c r="K709">
        <v>1479830127</v>
      </c>
      <c r="L709" s="16">
        <f t="shared" si="34"/>
        <v>42696.663506944446</v>
      </c>
      <c r="M709" s="16" t="str">
        <f t="shared" si="35"/>
        <v>2016</v>
      </c>
      <c r="N709" t="b">
        <v>0</v>
      </c>
      <c r="O709">
        <v>456</v>
      </c>
      <c r="P709" t="b">
        <v>0</v>
      </c>
      <c r="Q709" t="s">
        <v>8273</v>
      </c>
      <c r="R709" s="10">
        <f>E709/D709*100</f>
        <v>78.927352941176466</v>
      </c>
      <c r="S709" s="7">
        <f>E709/O709</f>
        <v>117.69868421052631</v>
      </c>
      <c r="T709" s="11" t="s">
        <v>8319</v>
      </c>
      <c r="U709" t="s">
        <v>8321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5">
        <f t="shared" si="33"/>
        <v>41895.581018518518</v>
      </c>
      <c r="K710">
        <v>1405432600</v>
      </c>
      <c r="L710" s="16">
        <f t="shared" si="34"/>
        <v>41835.581018518518</v>
      </c>
      <c r="M710" s="16" t="str">
        <f t="shared" si="35"/>
        <v>2014</v>
      </c>
      <c r="N710" t="b">
        <v>0</v>
      </c>
      <c r="O710">
        <v>369</v>
      </c>
      <c r="P710" t="b">
        <v>0</v>
      </c>
      <c r="Q710" t="s">
        <v>8273</v>
      </c>
      <c r="R710" s="10">
        <f>E710/D710*100</f>
        <v>22.092500000000001</v>
      </c>
      <c r="S710" s="7">
        <f>E710/O710</f>
        <v>23.948509485094849</v>
      </c>
      <c r="T710" s="11" t="s">
        <v>8319</v>
      </c>
      <c r="U710" t="s">
        <v>8321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5">
        <f t="shared" si="33"/>
        <v>41978.041192129633</v>
      </c>
      <c r="K711">
        <v>1415149159</v>
      </c>
      <c r="L711" s="16">
        <f t="shared" si="34"/>
        <v>41948.041192129633</v>
      </c>
      <c r="M711" s="16" t="str">
        <f t="shared" si="35"/>
        <v>2014</v>
      </c>
      <c r="N711" t="b">
        <v>0</v>
      </c>
      <c r="O711">
        <v>2</v>
      </c>
      <c r="P711" t="b">
        <v>0</v>
      </c>
      <c r="Q711" t="s">
        <v>8273</v>
      </c>
      <c r="R711" s="10">
        <f>E711/D711*100</f>
        <v>0.40666666666666662</v>
      </c>
      <c r="S711" s="7">
        <f>E711/O711</f>
        <v>30.5</v>
      </c>
      <c r="T711" s="11" t="s">
        <v>8319</v>
      </c>
      <c r="U711" t="s">
        <v>8321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5">
        <f t="shared" si="33"/>
        <v>41871.030555555553</v>
      </c>
      <c r="K712">
        <v>1405640302</v>
      </c>
      <c r="L712" s="16">
        <f t="shared" si="34"/>
        <v>41837.984976851854</v>
      </c>
      <c r="M712" s="16" t="str">
        <f t="shared" si="35"/>
        <v>2014</v>
      </c>
      <c r="N712" t="b">
        <v>0</v>
      </c>
      <c r="O712">
        <v>0</v>
      </c>
      <c r="P712" t="b">
        <v>0</v>
      </c>
      <c r="Q712" t="s">
        <v>8273</v>
      </c>
      <c r="R712" s="10">
        <f>E712/D712*100</f>
        <v>0</v>
      </c>
      <c r="S712" s="7" t="e">
        <f>E712/O712</f>
        <v>#DIV/0!</v>
      </c>
      <c r="T712" s="11" t="s">
        <v>8319</v>
      </c>
      <c r="U712" t="s">
        <v>8321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5">
        <f t="shared" si="33"/>
        <v>42718.500787037032</v>
      </c>
      <c r="K713">
        <v>1478257268</v>
      </c>
      <c r="L713" s="16">
        <f t="shared" si="34"/>
        <v>42678.459120370375</v>
      </c>
      <c r="M713" s="16" t="str">
        <f t="shared" si="35"/>
        <v>2016</v>
      </c>
      <c r="N713" t="b">
        <v>0</v>
      </c>
      <c r="O713">
        <v>338</v>
      </c>
      <c r="P713" t="b">
        <v>0</v>
      </c>
      <c r="Q713" t="s">
        <v>8273</v>
      </c>
      <c r="R713" s="10">
        <f>E713/D713*100</f>
        <v>33.790999999999997</v>
      </c>
      <c r="S713" s="7">
        <f>E713/O713</f>
        <v>99.973372781065095</v>
      </c>
      <c r="T713" s="11" t="s">
        <v>8319</v>
      </c>
      <c r="U713" t="s">
        <v>8321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5">
        <f t="shared" si="33"/>
        <v>42414.680925925932</v>
      </c>
      <c r="K714">
        <v>1452874832</v>
      </c>
      <c r="L714" s="16">
        <f t="shared" si="34"/>
        <v>42384.680925925932</v>
      </c>
      <c r="M714" s="16" t="str">
        <f t="shared" si="35"/>
        <v>2016</v>
      </c>
      <c r="N714" t="b">
        <v>0</v>
      </c>
      <c r="O714">
        <v>4</v>
      </c>
      <c r="P714" t="b">
        <v>0</v>
      </c>
      <c r="Q714" t="s">
        <v>8273</v>
      </c>
      <c r="R714" s="10">
        <f>E714/D714*100</f>
        <v>0.21649484536082475</v>
      </c>
      <c r="S714" s="7">
        <f>E714/O714</f>
        <v>26.25</v>
      </c>
      <c r="T714" s="11" t="s">
        <v>8319</v>
      </c>
      <c r="U714" t="s">
        <v>8321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5">
        <f t="shared" si="33"/>
        <v>42526.529305555552</v>
      </c>
      <c r="K715">
        <v>1462538532</v>
      </c>
      <c r="L715" s="16">
        <f t="shared" si="34"/>
        <v>42496.529305555552</v>
      </c>
      <c r="M715" s="16" t="str">
        <f t="shared" si="35"/>
        <v>2016</v>
      </c>
      <c r="N715" t="b">
        <v>0</v>
      </c>
      <c r="O715">
        <v>1</v>
      </c>
      <c r="P715" t="b">
        <v>0</v>
      </c>
      <c r="Q715" t="s">
        <v>8273</v>
      </c>
      <c r="R715" s="10">
        <f>E715/D715*100</f>
        <v>0.79600000000000004</v>
      </c>
      <c r="S715" s="7">
        <f>E715/O715</f>
        <v>199</v>
      </c>
      <c r="T715" s="11" t="s">
        <v>8319</v>
      </c>
      <c r="U715" t="s">
        <v>8321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5">
        <f t="shared" si="33"/>
        <v>42794.787986111114</v>
      </c>
      <c r="K716">
        <v>1483124082</v>
      </c>
      <c r="L716" s="16">
        <f t="shared" si="34"/>
        <v>42734.787986111114</v>
      </c>
      <c r="M716" s="16" t="str">
        <f t="shared" si="35"/>
        <v>2016</v>
      </c>
      <c r="N716" t="b">
        <v>0</v>
      </c>
      <c r="O716">
        <v>28</v>
      </c>
      <c r="P716" t="b">
        <v>0</v>
      </c>
      <c r="Q716" t="s">
        <v>8273</v>
      </c>
      <c r="R716" s="10">
        <f>E716/D716*100</f>
        <v>14.993333333333334</v>
      </c>
      <c r="S716" s="7">
        <f>E716/O716</f>
        <v>80.321428571428569</v>
      </c>
      <c r="T716" s="11" t="s">
        <v>8319</v>
      </c>
      <c r="U716" t="s">
        <v>8321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5">
        <f t="shared" si="33"/>
        <v>42313.132407407407</v>
      </c>
      <c r="K717">
        <v>1443233440</v>
      </c>
      <c r="L717" s="16">
        <f t="shared" si="34"/>
        <v>42273.090740740736</v>
      </c>
      <c r="M717" s="16" t="str">
        <f t="shared" si="35"/>
        <v>2015</v>
      </c>
      <c r="N717" t="b">
        <v>0</v>
      </c>
      <c r="O717">
        <v>12</v>
      </c>
      <c r="P717" t="b">
        <v>0</v>
      </c>
      <c r="Q717" t="s">
        <v>8273</v>
      </c>
      <c r="R717" s="10">
        <f>E717/D717*100</f>
        <v>5.0509090909090908</v>
      </c>
      <c r="S717" s="7">
        <f>E717/O717</f>
        <v>115.75</v>
      </c>
      <c r="T717" s="11" t="s">
        <v>8319</v>
      </c>
      <c r="U717" t="s">
        <v>8321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5">
        <f t="shared" si="33"/>
        <v>41974</v>
      </c>
      <c r="K718">
        <v>1414511307</v>
      </c>
      <c r="L718" s="16">
        <f t="shared" si="34"/>
        <v>41940.658645833333</v>
      </c>
      <c r="M718" s="16" t="str">
        <f t="shared" si="35"/>
        <v>2014</v>
      </c>
      <c r="N718" t="b">
        <v>0</v>
      </c>
      <c r="O718">
        <v>16</v>
      </c>
      <c r="P718" t="b">
        <v>0</v>
      </c>
      <c r="Q718" t="s">
        <v>8273</v>
      </c>
      <c r="R718" s="10">
        <f>E718/D718*100</f>
        <v>10.214285714285715</v>
      </c>
      <c r="S718" s="7">
        <f>E718/O718</f>
        <v>44.6875</v>
      </c>
      <c r="T718" s="11" t="s">
        <v>8319</v>
      </c>
      <c r="U718" t="s">
        <v>8321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5">
        <f t="shared" si="33"/>
        <v>41887.854189814818</v>
      </c>
      <c r="K719">
        <v>1407357002</v>
      </c>
      <c r="L719" s="16">
        <f t="shared" si="34"/>
        <v>41857.854189814818</v>
      </c>
      <c r="M719" s="16" t="str">
        <f t="shared" si="35"/>
        <v>2014</v>
      </c>
      <c r="N719" t="b">
        <v>0</v>
      </c>
      <c r="O719">
        <v>4</v>
      </c>
      <c r="P719" t="b">
        <v>0</v>
      </c>
      <c r="Q719" t="s">
        <v>8273</v>
      </c>
      <c r="R719" s="10">
        <f>E719/D719*100</f>
        <v>0.30499999999999999</v>
      </c>
      <c r="S719" s="7">
        <f>E719/O719</f>
        <v>76.25</v>
      </c>
      <c r="T719" s="11" t="s">
        <v>8319</v>
      </c>
      <c r="U719" t="s">
        <v>8321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5">
        <f t="shared" si="33"/>
        <v>42784.249305555553</v>
      </c>
      <c r="K720">
        <v>1484684247</v>
      </c>
      <c r="L720" s="16">
        <f t="shared" si="34"/>
        <v>42752.845451388886</v>
      </c>
      <c r="M720" s="16" t="str">
        <f t="shared" si="35"/>
        <v>2017</v>
      </c>
      <c r="N720" t="b">
        <v>0</v>
      </c>
      <c r="O720">
        <v>4</v>
      </c>
      <c r="P720" t="b">
        <v>0</v>
      </c>
      <c r="Q720" t="s">
        <v>8273</v>
      </c>
      <c r="R720" s="10">
        <f>E720/D720*100</f>
        <v>0.75</v>
      </c>
      <c r="S720" s="7">
        <f>E720/O720</f>
        <v>22.5</v>
      </c>
      <c r="T720" s="11" t="s">
        <v>8319</v>
      </c>
      <c r="U720" t="s">
        <v>8321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5">
        <f t="shared" si="33"/>
        <v>42423.040231481486</v>
      </c>
      <c r="K721">
        <v>1454979476</v>
      </c>
      <c r="L721" s="16">
        <f t="shared" si="34"/>
        <v>42409.040231481486</v>
      </c>
      <c r="M721" s="16" t="str">
        <f t="shared" si="35"/>
        <v>2016</v>
      </c>
      <c r="N721" t="b">
        <v>0</v>
      </c>
      <c r="O721">
        <v>10</v>
      </c>
      <c r="P721" t="b">
        <v>0</v>
      </c>
      <c r="Q721" t="s">
        <v>8273</v>
      </c>
      <c r="R721" s="10">
        <f>E721/D721*100</f>
        <v>1.2933333333333332</v>
      </c>
      <c r="S721" s="7">
        <f>E721/O721</f>
        <v>19.399999999999999</v>
      </c>
      <c r="T721" s="11" t="s">
        <v>8319</v>
      </c>
      <c r="U721" t="s">
        <v>8321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5">
        <f t="shared" si="33"/>
        <v>40937.649201388893</v>
      </c>
      <c r="K722">
        <v>1325432091</v>
      </c>
      <c r="L722" s="16">
        <f t="shared" si="34"/>
        <v>40909.649201388893</v>
      </c>
      <c r="M722" s="16" t="str">
        <f t="shared" si="35"/>
        <v>2012</v>
      </c>
      <c r="N722" t="b">
        <v>0</v>
      </c>
      <c r="O722">
        <v>41</v>
      </c>
      <c r="P722" t="b">
        <v>1</v>
      </c>
      <c r="Q722" t="s">
        <v>8274</v>
      </c>
      <c r="R722" s="10">
        <f>E722/D722*100</f>
        <v>143.94736842105263</v>
      </c>
      <c r="S722" s="7">
        <f>E722/O722</f>
        <v>66.707317073170728</v>
      </c>
      <c r="T722" s="11" t="s">
        <v>8322</v>
      </c>
      <c r="U722" t="s">
        <v>8323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5">
        <f t="shared" si="33"/>
        <v>41852.571840277778</v>
      </c>
      <c r="K723">
        <v>1403012607</v>
      </c>
      <c r="L723" s="16">
        <f t="shared" si="34"/>
        <v>41807.571840277778</v>
      </c>
      <c r="M723" s="16" t="str">
        <f t="shared" si="35"/>
        <v>2014</v>
      </c>
      <c r="N723" t="b">
        <v>0</v>
      </c>
      <c r="O723">
        <v>119</v>
      </c>
      <c r="P723" t="b">
        <v>1</v>
      </c>
      <c r="Q723" t="s">
        <v>8274</v>
      </c>
      <c r="R723" s="10">
        <f>E723/D723*100</f>
        <v>122.10975609756099</v>
      </c>
      <c r="S723" s="7">
        <f>E723/O723</f>
        <v>84.142857142857139</v>
      </c>
      <c r="T723" s="11" t="s">
        <v>8322</v>
      </c>
      <c r="U723" t="s">
        <v>8323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5">
        <f t="shared" si="33"/>
        <v>41007.76363425926</v>
      </c>
      <c r="K724">
        <v>1331320778</v>
      </c>
      <c r="L724" s="16">
        <f t="shared" si="34"/>
        <v>40977.805300925924</v>
      </c>
      <c r="M724" s="16" t="str">
        <f t="shared" si="35"/>
        <v>2012</v>
      </c>
      <c r="N724" t="b">
        <v>0</v>
      </c>
      <c r="O724">
        <v>153</v>
      </c>
      <c r="P724" t="b">
        <v>1</v>
      </c>
      <c r="Q724" t="s">
        <v>8274</v>
      </c>
      <c r="R724" s="10">
        <f>E724/D724*100</f>
        <v>132.024</v>
      </c>
      <c r="S724" s="7">
        <f>E724/O724</f>
        <v>215.72549019607843</v>
      </c>
      <c r="T724" s="11" t="s">
        <v>8322</v>
      </c>
      <c r="U724" t="s">
        <v>8323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5">
        <f t="shared" si="33"/>
        <v>42215.165972222225</v>
      </c>
      <c r="K725">
        <v>1435606549</v>
      </c>
      <c r="L725" s="16">
        <f t="shared" si="34"/>
        <v>42184.816539351858</v>
      </c>
      <c r="M725" s="16" t="str">
        <f t="shared" si="35"/>
        <v>2015</v>
      </c>
      <c r="N725" t="b">
        <v>0</v>
      </c>
      <c r="O725">
        <v>100</v>
      </c>
      <c r="P725" t="b">
        <v>1</v>
      </c>
      <c r="Q725" t="s">
        <v>8274</v>
      </c>
      <c r="R725" s="10">
        <f>E725/D725*100</f>
        <v>109.38000000000001</v>
      </c>
      <c r="S725" s="7">
        <f>E725/O725</f>
        <v>54.69</v>
      </c>
      <c r="T725" s="11" t="s">
        <v>8322</v>
      </c>
      <c r="U725" t="s">
        <v>8323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5">
        <f t="shared" si="33"/>
        <v>40724.638460648144</v>
      </c>
      <c r="K726">
        <v>1306855163</v>
      </c>
      <c r="L726" s="16">
        <f t="shared" si="34"/>
        <v>40694.638460648144</v>
      </c>
      <c r="M726" s="16" t="str">
        <f t="shared" si="35"/>
        <v>2011</v>
      </c>
      <c r="N726" t="b">
        <v>0</v>
      </c>
      <c r="O726">
        <v>143</v>
      </c>
      <c r="P726" t="b">
        <v>1</v>
      </c>
      <c r="Q726" t="s">
        <v>8274</v>
      </c>
      <c r="R726" s="10">
        <f>E726/D726*100</f>
        <v>105.47157142857144</v>
      </c>
      <c r="S726" s="7">
        <f>E726/O726</f>
        <v>51.62944055944056</v>
      </c>
      <c r="T726" s="11" t="s">
        <v>8322</v>
      </c>
      <c r="U726" t="s">
        <v>8323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5">
        <f t="shared" si="33"/>
        <v>42351.626296296294</v>
      </c>
      <c r="K727">
        <v>1447426912</v>
      </c>
      <c r="L727" s="16">
        <f t="shared" si="34"/>
        <v>42321.626296296294</v>
      </c>
      <c r="M727" s="16" t="str">
        <f t="shared" si="35"/>
        <v>2015</v>
      </c>
      <c r="N727" t="b">
        <v>0</v>
      </c>
      <c r="O727">
        <v>140</v>
      </c>
      <c r="P727" t="b">
        <v>1</v>
      </c>
      <c r="Q727" t="s">
        <v>8274</v>
      </c>
      <c r="R727" s="10">
        <f>E727/D727*100</f>
        <v>100.35000000000001</v>
      </c>
      <c r="S727" s="7">
        <f>E727/O727</f>
        <v>143.35714285714286</v>
      </c>
      <c r="T727" s="11" t="s">
        <v>8322</v>
      </c>
      <c r="U727" t="s">
        <v>8323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5">
        <f t="shared" si="33"/>
        <v>41376.042673611111</v>
      </c>
      <c r="K728">
        <v>1363136487</v>
      </c>
      <c r="L728" s="16">
        <f t="shared" si="34"/>
        <v>41346.042673611111</v>
      </c>
      <c r="M728" s="16" t="str">
        <f t="shared" si="35"/>
        <v>2013</v>
      </c>
      <c r="N728" t="b">
        <v>0</v>
      </c>
      <c r="O728">
        <v>35</v>
      </c>
      <c r="P728" t="b">
        <v>1</v>
      </c>
      <c r="Q728" t="s">
        <v>8274</v>
      </c>
      <c r="R728" s="10">
        <f>E728/D728*100</f>
        <v>101.4</v>
      </c>
      <c r="S728" s="7">
        <f>E728/O728</f>
        <v>72.428571428571431</v>
      </c>
      <c r="T728" s="11" t="s">
        <v>8322</v>
      </c>
      <c r="U728" t="s">
        <v>8323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5">
        <f t="shared" si="33"/>
        <v>41288.888888888891</v>
      </c>
      <c r="K729">
        <v>1354580949</v>
      </c>
      <c r="L729" s="16">
        <f t="shared" si="34"/>
        <v>41247.020243055551</v>
      </c>
      <c r="M729" s="16" t="str">
        <f t="shared" si="35"/>
        <v>2012</v>
      </c>
      <c r="N729" t="b">
        <v>0</v>
      </c>
      <c r="O729">
        <v>149</v>
      </c>
      <c r="P729" t="b">
        <v>1</v>
      </c>
      <c r="Q729" t="s">
        <v>8274</v>
      </c>
      <c r="R729" s="10">
        <f>E729/D729*100</f>
        <v>155.51428571428571</v>
      </c>
      <c r="S729" s="7">
        <f>E729/O729</f>
        <v>36.530201342281877</v>
      </c>
      <c r="T729" s="11" t="s">
        <v>8322</v>
      </c>
      <c r="U729" t="s">
        <v>8323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5">
        <f t="shared" si="33"/>
        <v>40776.837465277778</v>
      </c>
      <c r="K730">
        <v>1310069157</v>
      </c>
      <c r="L730" s="16">
        <f t="shared" si="34"/>
        <v>40731.837465277778</v>
      </c>
      <c r="M730" s="16" t="str">
        <f t="shared" si="35"/>
        <v>2011</v>
      </c>
      <c r="N730" t="b">
        <v>0</v>
      </c>
      <c r="O730">
        <v>130</v>
      </c>
      <c r="P730" t="b">
        <v>1</v>
      </c>
      <c r="Q730" t="s">
        <v>8274</v>
      </c>
      <c r="R730" s="10">
        <f>E730/D730*100</f>
        <v>105.566</v>
      </c>
      <c r="S730" s="7">
        <f>E730/O730</f>
        <v>60.903461538461535</v>
      </c>
      <c r="T730" s="11" t="s">
        <v>8322</v>
      </c>
      <c r="U730" t="s">
        <v>8323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5">
        <f t="shared" si="33"/>
        <v>41171.185891203706</v>
      </c>
      <c r="K731">
        <v>1342844861</v>
      </c>
      <c r="L731" s="16">
        <f t="shared" si="34"/>
        <v>41111.185891203706</v>
      </c>
      <c r="M731" s="16" t="str">
        <f t="shared" si="35"/>
        <v>2012</v>
      </c>
      <c r="N731" t="b">
        <v>0</v>
      </c>
      <c r="O731">
        <v>120</v>
      </c>
      <c r="P731" t="b">
        <v>1</v>
      </c>
      <c r="Q731" t="s">
        <v>8274</v>
      </c>
      <c r="R731" s="10">
        <f>E731/D731*100</f>
        <v>130.65</v>
      </c>
      <c r="S731" s="7">
        <f>E731/O731</f>
        <v>43.55</v>
      </c>
      <c r="T731" s="11" t="s">
        <v>8322</v>
      </c>
      <c r="U731" t="s">
        <v>8323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5">
        <f t="shared" si="33"/>
        <v>40884.745266203703</v>
      </c>
      <c r="K732">
        <v>1320688391</v>
      </c>
      <c r="L732" s="16">
        <f t="shared" si="34"/>
        <v>40854.745266203703</v>
      </c>
      <c r="M732" s="16" t="str">
        <f t="shared" si="35"/>
        <v>2011</v>
      </c>
      <c r="N732" t="b">
        <v>0</v>
      </c>
      <c r="O732">
        <v>265</v>
      </c>
      <c r="P732" t="b">
        <v>1</v>
      </c>
      <c r="Q732" t="s">
        <v>8274</v>
      </c>
      <c r="R732" s="10">
        <f>E732/D732*100</f>
        <v>132.19</v>
      </c>
      <c r="S732" s="7">
        <f>E732/O732</f>
        <v>99.766037735849054</v>
      </c>
      <c r="T732" s="11" t="s">
        <v>8322</v>
      </c>
      <c r="U732" t="s">
        <v>8323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5">
        <f t="shared" si="33"/>
        <v>40930.25</v>
      </c>
      <c r="K733">
        <v>1322852747</v>
      </c>
      <c r="L733" s="16">
        <f t="shared" si="34"/>
        <v>40879.795682870368</v>
      </c>
      <c r="M733" s="16" t="str">
        <f t="shared" si="35"/>
        <v>2011</v>
      </c>
      <c r="N733" t="b">
        <v>0</v>
      </c>
      <c r="O733">
        <v>71</v>
      </c>
      <c r="P733" t="b">
        <v>1</v>
      </c>
      <c r="Q733" t="s">
        <v>8274</v>
      </c>
      <c r="R733" s="10">
        <f>E733/D733*100</f>
        <v>126</v>
      </c>
      <c r="S733" s="7">
        <f>E733/O733</f>
        <v>88.732394366197184</v>
      </c>
      <c r="T733" s="11" t="s">
        <v>8322</v>
      </c>
      <c r="U733" t="s">
        <v>8323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5">
        <f t="shared" si="33"/>
        <v>41546.424317129626</v>
      </c>
      <c r="K734">
        <v>1375265461</v>
      </c>
      <c r="L734" s="16">
        <f t="shared" si="34"/>
        <v>41486.424317129626</v>
      </c>
      <c r="M734" s="16" t="str">
        <f t="shared" si="35"/>
        <v>2013</v>
      </c>
      <c r="N734" t="b">
        <v>0</v>
      </c>
      <c r="O734">
        <v>13</v>
      </c>
      <c r="P734" t="b">
        <v>1</v>
      </c>
      <c r="Q734" t="s">
        <v>8274</v>
      </c>
      <c r="R734" s="10">
        <f>E734/D734*100</f>
        <v>160</v>
      </c>
      <c r="S734" s="7">
        <f>E734/O734</f>
        <v>4.9230769230769234</v>
      </c>
      <c r="T734" s="11" t="s">
        <v>8322</v>
      </c>
      <c r="U734" t="s">
        <v>8323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5">
        <f t="shared" si="33"/>
        <v>41628.420046296298</v>
      </c>
      <c r="K735">
        <v>1384941892</v>
      </c>
      <c r="L735" s="16">
        <f t="shared" si="34"/>
        <v>41598.420046296298</v>
      </c>
      <c r="M735" s="16" t="str">
        <f t="shared" si="35"/>
        <v>2013</v>
      </c>
      <c r="N735" t="b">
        <v>0</v>
      </c>
      <c r="O735">
        <v>169</v>
      </c>
      <c r="P735" t="b">
        <v>1</v>
      </c>
      <c r="Q735" t="s">
        <v>8274</v>
      </c>
      <c r="R735" s="10">
        <f>E735/D735*100</f>
        <v>120.48</v>
      </c>
      <c r="S735" s="7">
        <f>E735/O735</f>
        <v>17.822485207100591</v>
      </c>
      <c r="T735" s="11" t="s">
        <v>8322</v>
      </c>
      <c r="U735" t="s">
        <v>8323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5">
        <f t="shared" si="33"/>
        <v>42133.208333333328</v>
      </c>
      <c r="K736">
        <v>1428465420</v>
      </c>
      <c r="L736" s="16">
        <f t="shared" si="34"/>
        <v>42102.164583333331</v>
      </c>
      <c r="M736" s="16" t="str">
        <f t="shared" si="35"/>
        <v>2015</v>
      </c>
      <c r="N736" t="b">
        <v>0</v>
      </c>
      <c r="O736">
        <v>57</v>
      </c>
      <c r="P736" t="b">
        <v>1</v>
      </c>
      <c r="Q736" t="s">
        <v>8274</v>
      </c>
      <c r="R736" s="10">
        <f>E736/D736*100</f>
        <v>125.52941176470588</v>
      </c>
      <c r="S736" s="7">
        <f>E736/O736</f>
        <v>187.19298245614036</v>
      </c>
      <c r="T736" s="11" t="s">
        <v>8322</v>
      </c>
      <c r="U736" t="s">
        <v>8323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5">
        <f t="shared" si="33"/>
        <v>41977.027083333334</v>
      </c>
      <c r="K737">
        <v>1414975346</v>
      </c>
      <c r="L737" s="16">
        <f t="shared" si="34"/>
        <v>41946.029467592591</v>
      </c>
      <c r="M737" s="16" t="str">
        <f t="shared" si="35"/>
        <v>2014</v>
      </c>
      <c r="N737" t="b">
        <v>0</v>
      </c>
      <c r="O737">
        <v>229</v>
      </c>
      <c r="P737" t="b">
        <v>1</v>
      </c>
      <c r="Q737" t="s">
        <v>8274</v>
      </c>
      <c r="R737" s="10">
        <f>E737/D737*100</f>
        <v>114.40638297872341</v>
      </c>
      <c r="S737" s="7">
        <f>E737/O737</f>
        <v>234.80786026200875</v>
      </c>
      <c r="T737" s="11" t="s">
        <v>8322</v>
      </c>
      <c r="U737" t="s">
        <v>8323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5">
        <f t="shared" si="33"/>
        <v>41599.207638888889</v>
      </c>
      <c r="K738">
        <v>1383327440</v>
      </c>
      <c r="L738" s="16">
        <f t="shared" si="34"/>
        <v>41579.734259259261</v>
      </c>
      <c r="M738" s="16" t="str">
        <f t="shared" si="35"/>
        <v>2013</v>
      </c>
      <c r="N738" t="b">
        <v>0</v>
      </c>
      <c r="O738">
        <v>108</v>
      </c>
      <c r="P738" t="b">
        <v>1</v>
      </c>
      <c r="Q738" t="s">
        <v>8274</v>
      </c>
      <c r="R738" s="10">
        <f>E738/D738*100</f>
        <v>315.13888888888891</v>
      </c>
      <c r="S738" s="7">
        <f>E738/O738</f>
        <v>105.04629629629629</v>
      </c>
      <c r="T738" s="11" t="s">
        <v>8322</v>
      </c>
      <c r="U738" t="s">
        <v>8323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5">
        <f t="shared" si="33"/>
        <v>41684.833333333336</v>
      </c>
      <c r="K739">
        <v>1390890987</v>
      </c>
      <c r="L739" s="16">
        <f t="shared" si="34"/>
        <v>41667.275312500002</v>
      </c>
      <c r="M739" s="16" t="str">
        <f t="shared" si="35"/>
        <v>2014</v>
      </c>
      <c r="N739" t="b">
        <v>0</v>
      </c>
      <c r="O739">
        <v>108</v>
      </c>
      <c r="P739" t="b">
        <v>1</v>
      </c>
      <c r="Q739" t="s">
        <v>8274</v>
      </c>
      <c r="R739" s="10">
        <f>E739/D739*100</f>
        <v>122.39999999999999</v>
      </c>
      <c r="S739" s="7">
        <f>E739/O739</f>
        <v>56.666666666666664</v>
      </c>
      <c r="T739" s="11" t="s">
        <v>8322</v>
      </c>
      <c r="U739" t="s">
        <v>8323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5">
        <f t="shared" si="33"/>
        <v>41974.207638888889</v>
      </c>
      <c r="K740">
        <v>1414765794</v>
      </c>
      <c r="L740" s="16">
        <f t="shared" si="34"/>
        <v>41943.604097222218</v>
      </c>
      <c r="M740" s="16" t="str">
        <f t="shared" si="35"/>
        <v>2014</v>
      </c>
      <c r="N740" t="b">
        <v>0</v>
      </c>
      <c r="O740">
        <v>41</v>
      </c>
      <c r="P740" t="b">
        <v>1</v>
      </c>
      <c r="Q740" t="s">
        <v>8274</v>
      </c>
      <c r="R740" s="10">
        <f>E740/D740*100</f>
        <v>106.73333333333332</v>
      </c>
      <c r="S740" s="7">
        <f>E740/O740</f>
        <v>39.048780487804876</v>
      </c>
      <c r="T740" s="11" t="s">
        <v>8322</v>
      </c>
      <c r="U740" t="s">
        <v>8323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5">
        <f t="shared" si="33"/>
        <v>41862.502650462964</v>
      </c>
      <c r="K741">
        <v>1404907429</v>
      </c>
      <c r="L741" s="16">
        <f t="shared" si="34"/>
        <v>41829.502650462964</v>
      </c>
      <c r="M741" s="16" t="str">
        <f t="shared" si="35"/>
        <v>2014</v>
      </c>
      <c r="N741" t="b">
        <v>0</v>
      </c>
      <c r="O741">
        <v>139</v>
      </c>
      <c r="P741" t="b">
        <v>1</v>
      </c>
      <c r="Q741" t="s">
        <v>8274</v>
      </c>
      <c r="R741" s="10">
        <f>E741/D741*100</f>
        <v>158.33333333333331</v>
      </c>
      <c r="S741" s="7">
        <f>E741/O741</f>
        <v>68.345323741007192</v>
      </c>
      <c r="T741" s="11" t="s">
        <v>8322</v>
      </c>
      <c r="U741" t="s">
        <v>8323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5">
        <f t="shared" si="33"/>
        <v>42176.146782407406</v>
      </c>
      <c r="K742">
        <v>1433647882</v>
      </c>
      <c r="L742" s="16">
        <f t="shared" si="34"/>
        <v>42162.146782407406</v>
      </c>
      <c r="M742" s="16" t="str">
        <f t="shared" si="35"/>
        <v>2015</v>
      </c>
      <c r="N742" t="b">
        <v>0</v>
      </c>
      <c r="O742">
        <v>19</v>
      </c>
      <c r="P742" t="b">
        <v>1</v>
      </c>
      <c r="Q742" t="s">
        <v>8274</v>
      </c>
      <c r="R742" s="10">
        <f>E742/D742*100</f>
        <v>107.4</v>
      </c>
      <c r="S742" s="7">
        <f>E742/O742</f>
        <v>169.57894736842104</v>
      </c>
      <c r="T742" s="11" t="s">
        <v>8322</v>
      </c>
      <c r="U742" t="s">
        <v>8323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5">
        <f t="shared" si="33"/>
        <v>41436.648217592592</v>
      </c>
      <c r="K743">
        <v>1367940806</v>
      </c>
      <c r="L743" s="16">
        <f t="shared" si="34"/>
        <v>41401.648217592592</v>
      </c>
      <c r="M743" s="16" t="str">
        <f t="shared" si="35"/>
        <v>2013</v>
      </c>
      <c r="N743" t="b">
        <v>0</v>
      </c>
      <c r="O743">
        <v>94</v>
      </c>
      <c r="P743" t="b">
        <v>1</v>
      </c>
      <c r="Q743" t="s">
        <v>8274</v>
      </c>
      <c r="R743" s="10">
        <f>E743/D743*100</f>
        <v>102.25999999999999</v>
      </c>
      <c r="S743" s="7">
        <f>E743/O743</f>
        <v>141.42340425531913</v>
      </c>
      <c r="T743" s="11" t="s">
        <v>8322</v>
      </c>
      <c r="U743" t="s">
        <v>8323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5">
        <f t="shared" si="33"/>
        <v>41719.876296296294</v>
      </c>
      <c r="K744">
        <v>1392847312</v>
      </c>
      <c r="L744" s="16">
        <f t="shared" si="34"/>
        <v>41689.917962962965</v>
      </c>
      <c r="M744" s="16" t="str">
        <f t="shared" si="35"/>
        <v>2014</v>
      </c>
      <c r="N744" t="b">
        <v>0</v>
      </c>
      <c r="O744">
        <v>23</v>
      </c>
      <c r="P744" t="b">
        <v>1</v>
      </c>
      <c r="Q744" t="s">
        <v>8274</v>
      </c>
      <c r="R744" s="10">
        <f>E744/D744*100</f>
        <v>110.71428571428572</v>
      </c>
      <c r="S744" s="7">
        <f>E744/O744</f>
        <v>67.391304347826093</v>
      </c>
      <c r="T744" s="11" t="s">
        <v>8322</v>
      </c>
      <c r="U744" t="s">
        <v>8323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5">
        <f t="shared" si="33"/>
        <v>41015.875</v>
      </c>
      <c r="K745">
        <v>1332435685</v>
      </c>
      <c r="L745" s="16">
        <f t="shared" si="34"/>
        <v>40990.709317129629</v>
      </c>
      <c r="M745" s="16" t="str">
        <f t="shared" si="35"/>
        <v>2012</v>
      </c>
      <c r="N745" t="b">
        <v>0</v>
      </c>
      <c r="O745">
        <v>15</v>
      </c>
      <c r="P745" t="b">
        <v>1</v>
      </c>
      <c r="Q745" t="s">
        <v>8274</v>
      </c>
      <c r="R745" s="10">
        <f>E745/D745*100</f>
        <v>148</v>
      </c>
      <c r="S745" s="7">
        <f>E745/O745</f>
        <v>54.266666666666666</v>
      </c>
      <c r="T745" s="11" t="s">
        <v>8322</v>
      </c>
      <c r="U745" t="s">
        <v>8323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5">
        <f t="shared" si="33"/>
        <v>41256.95721064815</v>
      </c>
      <c r="K746">
        <v>1352847503</v>
      </c>
      <c r="L746" s="16">
        <f t="shared" si="34"/>
        <v>41226.95721064815</v>
      </c>
      <c r="M746" s="16" t="str">
        <f t="shared" si="35"/>
        <v>2012</v>
      </c>
      <c r="N746" t="b">
        <v>0</v>
      </c>
      <c r="O746">
        <v>62</v>
      </c>
      <c r="P746" t="b">
        <v>1</v>
      </c>
      <c r="Q746" t="s">
        <v>8274</v>
      </c>
      <c r="R746" s="10">
        <f>E746/D746*100</f>
        <v>102.32000000000001</v>
      </c>
      <c r="S746" s="7">
        <f>E746/O746</f>
        <v>82.516129032258064</v>
      </c>
      <c r="T746" s="11" t="s">
        <v>8322</v>
      </c>
      <c r="U746" t="s">
        <v>8323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5">
        <f t="shared" si="33"/>
        <v>41397.572280092594</v>
      </c>
      <c r="K747">
        <v>1364996645</v>
      </c>
      <c r="L747" s="16">
        <f t="shared" si="34"/>
        <v>41367.572280092594</v>
      </c>
      <c r="M747" s="16" t="str">
        <f t="shared" si="35"/>
        <v>2013</v>
      </c>
      <c r="N747" t="b">
        <v>0</v>
      </c>
      <c r="O747">
        <v>74</v>
      </c>
      <c r="P747" t="b">
        <v>1</v>
      </c>
      <c r="Q747" t="s">
        <v>8274</v>
      </c>
      <c r="R747" s="10">
        <f>E747/D747*100</f>
        <v>179.09909909909908</v>
      </c>
      <c r="S747" s="7">
        <f>E747/O747</f>
        <v>53.729729729729726</v>
      </c>
      <c r="T747" s="11" t="s">
        <v>8322</v>
      </c>
      <c r="U747" t="s">
        <v>8323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5">
        <f t="shared" si="33"/>
        <v>41175.165972222225</v>
      </c>
      <c r="K748">
        <v>1346806909</v>
      </c>
      <c r="L748" s="16">
        <f t="shared" si="34"/>
        <v>41157.042928240742</v>
      </c>
      <c r="M748" s="16" t="str">
        <f t="shared" si="35"/>
        <v>2012</v>
      </c>
      <c r="N748" t="b">
        <v>0</v>
      </c>
      <c r="O748">
        <v>97</v>
      </c>
      <c r="P748" t="b">
        <v>1</v>
      </c>
      <c r="Q748" t="s">
        <v>8274</v>
      </c>
      <c r="R748" s="10">
        <f>E748/D748*100</f>
        <v>111.08135252761969</v>
      </c>
      <c r="S748" s="7">
        <f>E748/O748</f>
        <v>34.206185567010309</v>
      </c>
      <c r="T748" s="11" t="s">
        <v>8322</v>
      </c>
      <c r="U748" t="s">
        <v>8323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5">
        <f t="shared" si="33"/>
        <v>42019.454166666663</v>
      </c>
      <c r="K749">
        <v>1418649019</v>
      </c>
      <c r="L749" s="16">
        <f t="shared" si="34"/>
        <v>41988.548831018517</v>
      </c>
      <c r="M749" s="16" t="str">
        <f t="shared" si="35"/>
        <v>2014</v>
      </c>
      <c r="N749" t="b">
        <v>0</v>
      </c>
      <c r="O749">
        <v>55</v>
      </c>
      <c r="P749" t="b">
        <v>1</v>
      </c>
      <c r="Q749" t="s">
        <v>8274</v>
      </c>
      <c r="R749" s="10">
        <f>E749/D749*100</f>
        <v>100.04285714285714</v>
      </c>
      <c r="S749" s="7">
        <f>E749/O749</f>
        <v>127.32727272727273</v>
      </c>
      <c r="T749" s="11" t="s">
        <v>8322</v>
      </c>
      <c r="U749" t="s">
        <v>8323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5">
        <f t="shared" si="33"/>
        <v>41861.846828703703</v>
      </c>
      <c r="K750">
        <v>1405109966</v>
      </c>
      <c r="L750" s="16">
        <f t="shared" si="34"/>
        <v>41831.846828703703</v>
      </c>
      <c r="M750" s="16" t="str">
        <f t="shared" si="35"/>
        <v>2014</v>
      </c>
      <c r="N750" t="b">
        <v>0</v>
      </c>
      <c r="O750">
        <v>44</v>
      </c>
      <c r="P750" t="b">
        <v>1</v>
      </c>
      <c r="Q750" t="s">
        <v>8274</v>
      </c>
      <c r="R750" s="10">
        <f>E750/D750*100</f>
        <v>100.25</v>
      </c>
      <c r="S750" s="7">
        <f>E750/O750</f>
        <v>45.56818181818182</v>
      </c>
      <c r="T750" s="11" t="s">
        <v>8322</v>
      </c>
      <c r="U750" t="s">
        <v>8323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5">
        <f t="shared" si="33"/>
        <v>42763.94131944445</v>
      </c>
      <c r="K751">
        <v>1483050930</v>
      </c>
      <c r="L751" s="16">
        <f t="shared" si="34"/>
        <v>42733.94131944445</v>
      </c>
      <c r="M751" s="16" t="str">
        <f t="shared" si="35"/>
        <v>2016</v>
      </c>
      <c r="N751" t="b">
        <v>0</v>
      </c>
      <c r="O751">
        <v>110</v>
      </c>
      <c r="P751" t="b">
        <v>1</v>
      </c>
      <c r="Q751" t="s">
        <v>8274</v>
      </c>
      <c r="R751" s="10">
        <f>E751/D751*100</f>
        <v>105.56</v>
      </c>
      <c r="S751" s="7">
        <f>E751/O751</f>
        <v>95.963636363636368</v>
      </c>
      <c r="T751" s="11" t="s">
        <v>8322</v>
      </c>
      <c r="U751" t="s">
        <v>8323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5">
        <f t="shared" si="33"/>
        <v>41329.878148148149</v>
      </c>
      <c r="K752">
        <v>1359147872</v>
      </c>
      <c r="L752" s="16">
        <f t="shared" si="34"/>
        <v>41299.878148148149</v>
      </c>
      <c r="M752" s="16" t="str">
        <f t="shared" si="35"/>
        <v>2013</v>
      </c>
      <c r="N752" t="b">
        <v>0</v>
      </c>
      <c r="O752">
        <v>59</v>
      </c>
      <c r="P752" t="b">
        <v>1</v>
      </c>
      <c r="Q752" t="s">
        <v>8274</v>
      </c>
      <c r="R752" s="10">
        <f>E752/D752*100</f>
        <v>102.58775877587757</v>
      </c>
      <c r="S752" s="7">
        <f>E752/O752</f>
        <v>77.271186440677965</v>
      </c>
      <c r="T752" s="11" t="s">
        <v>8322</v>
      </c>
      <c r="U752" t="s">
        <v>8323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5">
        <f t="shared" si="33"/>
        <v>40759.630497685182</v>
      </c>
      <c r="K753">
        <v>1308496075</v>
      </c>
      <c r="L753" s="16">
        <f t="shared" si="34"/>
        <v>40713.630497685182</v>
      </c>
      <c r="M753" s="16" t="str">
        <f t="shared" si="35"/>
        <v>2011</v>
      </c>
      <c r="N753" t="b">
        <v>0</v>
      </c>
      <c r="O753">
        <v>62</v>
      </c>
      <c r="P753" t="b">
        <v>1</v>
      </c>
      <c r="Q753" t="s">
        <v>8274</v>
      </c>
      <c r="R753" s="10">
        <f>E753/D753*100</f>
        <v>118.5</v>
      </c>
      <c r="S753" s="7">
        <f>E753/O753</f>
        <v>57.338709677419352</v>
      </c>
      <c r="T753" s="11" t="s">
        <v>8322</v>
      </c>
      <c r="U753" t="s">
        <v>8323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5">
        <f t="shared" si="33"/>
        <v>42659.458333333328</v>
      </c>
      <c r="K754">
        <v>1474884417</v>
      </c>
      <c r="L754" s="16">
        <f t="shared" si="34"/>
        <v>42639.421493055561</v>
      </c>
      <c r="M754" s="16" t="str">
        <f t="shared" si="35"/>
        <v>2016</v>
      </c>
      <c r="N754" t="b">
        <v>0</v>
      </c>
      <c r="O754">
        <v>105</v>
      </c>
      <c r="P754" t="b">
        <v>1</v>
      </c>
      <c r="Q754" t="s">
        <v>8274</v>
      </c>
      <c r="R754" s="10">
        <f>E754/D754*100</f>
        <v>111.7</v>
      </c>
      <c r="S754" s="7">
        <f>E754/O754</f>
        <v>53.19047619047619</v>
      </c>
      <c r="T754" s="11" t="s">
        <v>8322</v>
      </c>
      <c r="U754" t="s">
        <v>8323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5">
        <f t="shared" si="33"/>
        <v>42049.590173611112</v>
      </c>
      <c r="K755">
        <v>1421330991</v>
      </c>
      <c r="L755" s="16">
        <f t="shared" si="34"/>
        <v>42019.590173611112</v>
      </c>
      <c r="M755" s="16" t="str">
        <f t="shared" si="35"/>
        <v>2015</v>
      </c>
      <c r="N755" t="b">
        <v>0</v>
      </c>
      <c r="O755">
        <v>26</v>
      </c>
      <c r="P755" t="b">
        <v>1</v>
      </c>
      <c r="Q755" t="s">
        <v>8274</v>
      </c>
      <c r="R755" s="10">
        <f>E755/D755*100</f>
        <v>128</v>
      </c>
      <c r="S755" s="7">
        <f>E755/O755</f>
        <v>492.30769230769232</v>
      </c>
      <c r="T755" s="11" t="s">
        <v>8322</v>
      </c>
      <c r="U755" t="s">
        <v>8323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5">
        <f t="shared" si="33"/>
        <v>41279.749085648145</v>
      </c>
      <c r="K756">
        <v>1354816721</v>
      </c>
      <c r="L756" s="16">
        <f t="shared" si="34"/>
        <v>41249.749085648145</v>
      </c>
      <c r="M756" s="16" t="str">
        <f t="shared" si="35"/>
        <v>2012</v>
      </c>
      <c r="N756" t="b">
        <v>0</v>
      </c>
      <c r="O756">
        <v>49</v>
      </c>
      <c r="P756" t="b">
        <v>1</v>
      </c>
      <c r="Q756" t="s">
        <v>8274</v>
      </c>
      <c r="R756" s="10">
        <f>E756/D756*100</f>
        <v>103.75000000000001</v>
      </c>
      <c r="S756" s="7">
        <f>E756/O756</f>
        <v>42.346938775510203</v>
      </c>
      <c r="T756" s="11" t="s">
        <v>8322</v>
      </c>
      <c r="U756" t="s">
        <v>8323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5">
        <f t="shared" si="33"/>
        <v>41414.02847222222</v>
      </c>
      <c r="K757">
        <v>1366381877</v>
      </c>
      <c r="L757" s="16">
        <f t="shared" si="34"/>
        <v>41383.605057870373</v>
      </c>
      <c r="M757" s="16" t="str">
        <f t="shared" si="35"/>
        <v>2013</v>
      </c>
      <c r="N757" t="b">
        <v>0</v>
      </c>
      <c r="O757">
        <v>68</v>
      </c>
      <c r="P757" t="b">
        <v>1</v>
      </c>
      <c r="Q757" t="s">
        <v>8274</v>
      </c>
      <c r="R757" s="10">
        <f>E757/D757*100</f>
        <v>101.9076</v>
      </c>
      <c r="S757" s="7">
        <f>E757/O757</f>
        <v>37.466029411764708</v>
      </c>
      <c r="T757" s="11" t="s">
        <v>8322</v>
      </c>
      <c r="U757" t="s">
        <v>8323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5">
        <f t="shared" si="33"/>
        <v>40651.725219907406</v>
      </c>
      <c r="K758">
        <v>1297880659</v>
      </c>
      <c r="L758" s="16">
        <f t="shared" si="34"/>
        <v>40590.766886574071</v>
      </c>
      <c r="M758" s="16" t="str">
        <f t="shared" si="35"/>
        <v>2011</v>
      </c>
      <c r="N758" t="b">
        <v>0</v>
      </c>
      <c r="O758">
        <v>22</v>
      </c>
      <c r="P758" t="b">
        <v>1</v>
      </c>
      <c r="Q758" t="s">
        <v>8274</v>
      </c>
      <c r="R758" s="10">
        <f>E758/D758*100</f>
        <v>117.71428571428571</v>
      </c>
      <c r="S758" s="7">
        <f>E758/O758</f>
        <v>37.454545454545453</v>
      </c>
      <c r="T758" s="11" t="s">
        <v>8322</v>
      </c>
      <c r="U758" t="s">
        <v>8323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5">
        <f t="shared" si="33"/>
        <v>41249.054560185185</v>
      </c>
      <c r="K759">
        <v>1353547114</v>
      </c>
      <c r="L759" s="16">
        <f t="shared" si="34"/>
        <v>41235.054560185185</v>
      </c>
      <c r="M759" s="16" t="str">
        <f t="shared" si="35"/>
        <v>2012</v>
      </c>
      <c r="N759" t="b">
        <v>0</v>
      </c>
      <c r="O759">
        <v>18</v>
      </c>
      <c r="P759" t="b">
        <v>1</v>
      </c>
      <c r="Q759" t="s">
        <v>8274</v>
      </c>
      <c r="R759" s="10">
        <f>E759/D759*100</f>
        <v>238</v>
      </c>
      <c r="S759" s="7">
        <f>E759/O759</f>
        <v>33.055555555555557</v>
      </c>
      <c r="T759" s="11" t="s">
        <v>8322</v>
      </c>
      <c r="U759" t="s">
        <v>8323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5">
        <f t="shared" si="33"/>
        <v>40459.836435185185</v>
      </c>
      <c r="K760">
        <v>1283976268</v>
      </c>
      <c r="L760" s="16">
        <f t="shared" si="34"/>
        <v>40429.836435185185</v>
      </c>
      <c r="M760" s="16" t="str">
        <f t="shared" si="35"/>
        <v>2010</v>
      </c>
      <c r="N760" t="b">
        <v>0</v>
      </c>
      <c r="O760">
        <v>19</v>
      </c>
      <c r="P760" t="b">
        <v>1</v>
      </c>
      <c r="Q760" t="s">
        <v>8274</v>
      </c>
      <c r="R760" s="10">
        <f>E760/D760*100</f>
        <v>102</v>
      </c>
      <c r="S760" s="7">
        <f>E760/O760</f>
        <v>134.21052631578948</v>
      </c>
      <c r="T760" s="11" t="s">
        <v>8322</v>
      </c>
      <c r="U760" t="s">
        <v>8323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5">
        <f t="shared" si="33"/>
        <v>41829.330312500002</v>
      </c>
      <c r="K761">
        <v>1401436539</v>
      </c>
      <c r="L761" s="16">
        <f t="shared" si="34"/>
        <v>41789.330312500002</v>
      </c>
      <c r="M761" s="16" t="str">
        <f t="shared" si="35"/>
        <v>2014</v>
      </c>
      <c r="N761" t="b">
        <v>0</v>
      </c>
      <c r="O761">
        <v>99</v>
      </c>
      <c r="P761" t="b">
        <v>1</v>
      </c>
      <c r="Q761" t="s">
        <v>8274</v>
      </c>
      <c r="R761" s="10">
        <f>E761/D761*100</f>
        <v>101.92000000000002</v>
      </c>
      <c r="S761" s="7">
        <f>E761/O761</f>
        <v>51.474747474747474</v>
      </c>
      <c r="T761" s="11" t="s">
        <v>8322</v>
      </c>
      <c r="U761" t="s">
        <v>8323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5">
        <f t="shared" si="33"/>
        <v>42700.805706018517</v>
      </c>
      <c r="K762">
        <v>1477592413</v>
      </c>
      <c r="L762" s="16">
        <f t="shared" si="34"/>
        <v>42670.764039351852</v>
      </c>
      <c r="M762" s="16" t="str">
        <f t="shared" si="35"/>
        <v>2016</v>
      </c>
      <c r="N762" t="b">
        <v>0</v>
      </c>
      <c r="O762">
        <v>0</v>
      </c>
      <c r="P762" t="b">
        <v>0</v>
      </c>
      <c r="Q762" t="s">
        <v>8275</v>
      </c>
      <c r="R762" s="10">
        <f>E762/D762*100</f>
        <v>0</v>
      </c>
      <c r="S762" s="7" t="e">
        <f>E762/O762</f>
        <v>#DIV/0!</v>
      </c>
      <c r="T762" s="11" t="s">
        <v>8322</v>
      </c>
      <c r="U762" t="s">
        <v>8324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5">
        <f t="shared" si="33"/>
        <v>41672.751458333332</v>
      </c>
      <c r="K763">
        <v>1388772126</v>
      </c>
      <c r="L763" s="16">
        <f t="shared" si="34"/>
        <v>41642.751458333332</v>
      </c>
      <c r="M763" s="16" t="str">
        <f t="shared" si="35"/>
        <v>2014</v>
      </c>
      <c r="N763" t="b">
        <v>0</v>
      </c>
      <c r="O763">
        <v>6</v>
      </c>
      <c r="P763" t="b">
        <v>0</v>
      </c>
      <c r="Q763" t="s">
        <v>8275</v>
      </c>
      <c r="R763" s="10">
        <f>E763/D763*100</f>
        <v>4.7</v>
      </c>
      <c r="S763" s="7">
        <f>E763/O763</f>
        <v>39.166666666666664</v>
      </c>
      <c r="T763" s="11" t="s">
        <v>8322</v>
      </c>
      <c r="U763" t="s">
        <v>8324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5">
        <f t="shared" si="33"/>
        <v>42708.25</v>
      </c>
      <c r="K764">
        <v>1479328570</v>
      </c>
      <c r="L764" s="16">
        <f t="shared" si="34"/>
        <v>42690.858449074076</v>
      </c>
      <c r="M764" s="16" t="str">
        <f t="shared" si="35"/>
        <v>2016</v>
      </c>
      <c r="N764" t="b">
        <v>0</v>
      </c>
      <c r="O764">
        <v>0</v>
      </c>
      <c r="P764" t="b">
        <v>0</v>
      </c>
      <c r="Q764" t="s">
        <v>8275</v>
      </c>
      <c r="R764" s="10">
        <f>E764/D764*100</f>
        <v>0</v>
      </c>
      <c r="S764" s="7" t="e">
        <f>E764/O764</f>
        <v>#DIV/0!</v>
      </c>
      <c r="T764" s="11" t="s">
        <v>8322</v>
      </c>
      <c r="U764" t="s">
        <v>8324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5">
        <f t="shared" si="33"/>
        <v>41501.446851851848</v>
      </c>
      <c r="K765">
        <v>1373971408</v>
      </c>
      <c r="L765" s="16">
        <f t="shared" si="34"/>
        <v>41471.446851851848</v>
      </c>
      <c r="M765" s="16" t="str">
        <f t="shared" si="35"/>
        <v>2013</v>
      </c>
      <c r="N765" t="b">
        <v>0</v>
      </c>
      <c r="O765">
        <v>1</v>
      </c>
      <c r="P765" t="b">
        <v>0</v>
      </c>
      <c r="Q765" t="s">
        <v>8275</v>
      </c>
      <c r="R765" s="10">
        <f>E765/D765*100</f>
        <v>0.11655011655011654</v>
      </c>
      <c r="S765" s="7">
        <f>E765/O765</f>
        <v>5</v>
      </c>
      <c r="T765" s="11" t="s">
        <v>8322</v>
      </c>
      <c r="U765" t="s">
        <v>8324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5">
        <f t="shared" si="33"/>
        <v>42257.173159722224</v>
      </c>
      <c r="K766">
        <v>1439266161</v>
      </c>
      <c r="L766" s="16">
        <f t="shared" si="34"/>
        <v>42227.173159722224</v>
      </c>
      <c r="M766" s="16" t="str">
        <f t="shared" si="35"/>
        <v>2015</v>
      </c>
      <c r="N766" t="b">
        <v>0</v>
      </c>
      <c r="O766">
        <v>0</v>
      </c>
      <c r="P766" t="b">
        <v>0</v>
      </c>
      <c r="Q766" t="s">
        <v>8275</v>
      </c>
      <c r="R766" s="10">
        <f>E766/D766*100</f>
        <v>0</v>
      </c>
      <c r="S766" s="7" t="e">
        <f>E766/O766</f>
        <v>#DIV/0!</v>
      </c>
      <c r="T766" s="11" t="s">
        <v>8322</v>
      </c>
      <c r="U766" t="s">
        <v>8324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5">
        <f t="shared" si="33"/>
        <v>41931.542638888888</v>
      </c>
      <c r="K767">
        <v>1411131684</v>
      </c>
      <c r="L767" s="16">
        <f t="shared" si="34"/>
        <v>41901.542638888888</v>
      </c>
      <c r="M767" s="16" t="str">
        <f t="shared" si="35"/>
        <v>2014</v>
      </c>
      <c r="N767" t="b">
        <v>0</v>
      </c>
      <c r="O767">
        <v>44</v>
      </c>
      <c r="P767" t="b">
        <v>0</v>
      </c>
      <c r="Q767" t="s">
        <v>8275</v>
      </c>
      <c r="R767" s="10">
        <f>E767/D767*100</f>
        <v>36.014285714285712</v>
      </c>
      <c r="S767" s="7">
        <f>E767/O767</f>
        <v>57.295454545454547</v>
      </c>
      <c r="T767" s="11" t="s">
        <v>8322</v>
      </c>
      <c r="U767" t="s">
        <v>8324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5">
        <f t="shared" si="33"/>
        <v>42051.783368055556</v>
      </c>
      <c r="K768">
        <v>1421520483</v>
      </c>
      <c r="L768" s="16">
        <f t="shared" si="34"/>
        <v>42021.783368055556</v>
      </c>
      <c r="M768" s="16" t="str">
        <f t="shared" si="35"/>
        <v>2015</v>
      </c>
      <c r="N768" t="b">
        <v>0</v>
      </c>
      <c r="O768">
        <v>0</v>
      </c>
      <c r="P768" t="b">
        <v>0</v>
      </c>
      <c r="Q768" t="s">
        <v>8275</v>
      </c>
      <c r="R768" s="10">
        <f>E768/D768*100</f>
        <v>0</v>
      </c>
      <c r="S768" s="7" t="e">
        <f>E768/O768</f>
        <v>#DIV/0!</v>
      </c>
      <c r="T768" s="11" t="s">
        <v>8322</v>
      </c>
      <c r="U768" t="s">
        <v>8324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5">
        <f t="shared" si="33"/>
        <v>42145.143634259264</v>
      </c>
      <c r="K769">
        <v>1429586810</v>
      </c>
      <c r="L769" s="16">
        <f t="shared" si="34"/>
        <v>42115.143634259264</v>
      </c>
      <c r="M769" s="16" t="str">
        <f t="shared" si="35"/>
        <v>2015</v>
      </c>
      <c r="N769" t="b">
        <v>0</v>
      </c>
      <c r="O769">
        <v>3</v>
      </c>
      <c r="P769" t="b">
        <v>0</v>
      </c>
      <c r="Q769" t="s">
        <v>8275</v>
      </c>
      <c r="R769" s="10">
        <f>E769/D769*100</f>
        <v>3.54</v>
      </c>
      <c r="S769" s="7">
        <f>E769/O769</f>
        <v>59</v>
      </c>
      <c r="T769" s="11" t="s">
        <v>8322</v>
      </c>
      <c r="U769" t="s">
        <v>8324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5">
        <f t="shared" si="33"/>
        <v>41624.207060185188</v>
      </c>
      <c r="K770">
        <v>1384577890</v>
      </c>
      <c r="L770" s="16">
        <f t="shared" si="34"/>
        <v>41594.207060185188</v>
      </c>
      <c r="M770" s="16" t="str">
        <f t="shared" si="35"/>
        <v>2013</v>
      </c>
      <c r="N770" t="b">
        <v>0</v>
      </c>
      <c r="O770">
        <v>0</v>
      </c>
      <c r="P770" t="b">
        <v>0</v>
      </c>
      <c r="Q770" t="s">
        <v>8275</v>
      </c>
      <c r="R770" s="10">
        <f>E770/D770*100</f>
        <v>0</v>
      </c>
      <c r="S770" s="7" t="e">
        <f>E770/O770</f>
        <v>#DIV/0!</v>
      </c>
      <c r="T770" s="11" t="s">
        <v>8322</v>
      </c>
      <c r="U770" t="s">
        <v>8324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5">
        <f t="shared" ref="J771:J834" si="36">(((I771/60)/60)/24)+DATE(1970,1,1)</f>
        <v>41634.996458333335</v>
      </c>
      <c r="K771">
        <v>1385510094</v>
      </c>
      <c r="L771" s="16">
        <f t="shared" ref="L771:L834" si="37">(((K771/60)/60)/24)+DATE(1970,1,1)</f>
        <v>41604.996458333335</v>
      </c>
      <c r="M771" s="16" t="str">
        <f t="shared" ref="M771:M834" si="38">TEXT(L771,"yyyy")</f>
        <v>2013</v>
      </c>
      <c r="N771" t="b">
        <v>0</v>
      </c>
      <c r="O771">
        <v>52</v>
      </c>
      <c r="P771" t="b">
        <v>0</v>
      </c>
      <c r="Q771" t="s">
        <v>8275</v>
      </c>
      <c r="R771" s="10">
        <f>E771/D771*100</f>
        <v>41.4</v>
      </c>
      <c r="S771" s="7">
        <f>E771/O771</f>
        <v>31.846153846153847</v>
      </c>
      <c r="T771" s="11" t="s">
        <v>8322</v>
      </c>
      <c r="U771" t="s">
        <v>8324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5">
        <f t="shared" si="36"/>
        <v>41329.999641203707</v>
      </c>
      <c r="K772">
        <v>1358294369</v>
      </c>
      <c r="L772" s="16">
        <f t="shared" si="37"/>
        <v>41289.999641203707</v>
      </c>
      <c r="M772" s="16" t="str">
        <f t="shared" si="38"/>
        <v>2013</v>
      </c>
      <c r="N772" t="b">
        <v>0</v>
      </c>
      <c r="O772">
        <v>0</v>
      </c>
      <c r="P772" t="b">
        <v>0</v>
      </c>
      <c r="Q772" t="s">
        <v>8275</v>
      </c>
      <c r="R772" s="10">
        <f>E772/D772*100</f>
        <v>0</v>
      </c>
      <c r="S772" s="7" t="e">
        <f>E772/O772</f>
        <v>#DIV/0!</v>
      </c>
      <c r="T772" s="11" t="s">
        <v>8322</v>
      </c>
      <c r="U772" t="s">
        <v>8324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5">
        <f t="shared" si="36"/>
        <v>42399.824097222227</v>
      </c>
      <c r="K773">
        <v>1449863202</v>
      </c>
      <c r="L773" s="16">
        <f t="shared" si="37"/>
        <v>42349.824097222227</v>
      </c>
      <c r="M773" s="16" t="str">
        <f t="shared" si="38"/>
        <v>2015</v>
      </c>
      <c r="N773" t="b">
        <v>0</v>
      </c>
      <c r="O773">
        <v>1</v>
      </c>
      <c r="P773" t="b">
        <v>0</v>
      </c>
      <c r="Q773" t="s">
        <v>8275</v>
      </c>
      <c r="R773" s="10">
        <f>E773/D773*100</f>
        <v>2.6315789473684209E-2</v>
      </c>
      <c r="S773" s="7">
        <f>E773/O773</f>
        <v>10</v>
      </c>
      <c r="T773" s="11" t="s">
        <v>8322</v>
      </c>
      <c r="U773" t="s">
        <v>8324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5">
        <f t="shared" si="36"/>
        <v>40118.165972222225</v>
      </c>
      <c r="K774">
        <v>1252718519</v>
      </c>
      <c r="L774" s="16">
        <f t="shared" si="37"/>
        <v>40068.056932870371</v>
      </c>
      <c r="M774" s="16" t="str">
        <f t="shared" si="38"/>
        <v>2009</v>
      </c>
      <c r="N774" t="b">
        <v>0</v>
      </c>
      <c r="O774">
        <v>1</v>
      </c>
      <c r="P774" t="b">
        <v>0</v>
      </c>
      <c r="Q774" t="s">
        <v>8275</v>
      </c>
      <c r="R774" s="10">
        <f>E774/D774*100</f>
        <v>3.3333333333333335</v>
      </c>
      <c r="S774" s="7">
        <f>E774/O774</f>
        <v>50</v>
      </c>
      <c r="T774" s="11" t="s">
        <v>8322</v>
      </c>
      <c r="U774" t="s">
        <v>8324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5">
        <f t="shared" si="36"/>
        <v>42134.959027777775</v>
      </c>
      <c r="K775">
        <v>1428341985</v>
      </c>
      <c r="L775" s="16">
        <f t="shared" si="37"/>
        <v>42100.735937499994</v>
      </c>
      <c r="M775" s="16" t="str">
        <f t="shared" si="38"/>
        <v>2015</v>
      </c>
      <c r="N775" t="b">
        <v>0</v>
      </c>
      <c r="O775">
        <v>2</v>
      </c>
      <c r="P775" t="b">
        <v>0</v>
      </c>
      <c r="Q775" t="s">
        <v>8275</v>
      </c>
      <c r="R775" s="10">
        <f>E775/D775*100</f>
        <v>0.85129023676509719</v>
      </c>
      <c r="S775" s="7">
        <f>E775/O775</f>
        <v>16</v>
      </c>
      <c r="T775" s="11" t="s">
        <v>8322</v>
      </c>
      <c r="U775" t="s">
        <v>8324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5">
        <f t="shared" si="36"/>
        <v>41693.780300925922</v>
      </c>
      <c r="K776">
        <v>1390589018</v>
      </c>
      <c r="L776" s="16">
        <f t="shared" si="37"/>
        <v>41663.780300925922</v>
      </c>
      <c r="M776" s="16" t="str">
        <f t="shared" si="38"/>
        <v>2014</v>
      </c>
      <c r="N776" t="b">
        <v>0</v>
      </c>
      <c r="O776">
        <v>9</v>
      </c>
      <c r="P776" t="b">
        <v>0</v>
      </c>
      <c r="Q776" t="s">
        <v>8275</v>
      </c>
      <c r="R776" s="10">
        <f>E776/D776*100</f>
        <v>70.199999999999989</v>
      </c>
      <c r="S776" s="7">
        <f>E776/O776</f>
        <v>39</v>
      </c>
      <c r="T776" s="11" t="s">
        <v>8322</v>
      </c>
      <c r="U776" t="s">
        <v>8324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5">
        <f t="shared" si="36"/>
        <v>40893.060127314813</v>
      </c>
      <c r="K777">
        <v>1321406795</v>
      </c>
      <c r="L777" s="16">
        <f t="shared" si="37"/>
        <v>40863.060127314813</v>
      </c>
      <c r="M777" s="16" t="str">
        <f t="shared" si="38"/>
        <v>2011</v>
      </c>
      <c r="N777" t="b">
        <v>0</v>
      </c>
      <c r="O777">
        <v>5</v>
      </c>
      <c r="P777" t="b">
        <v>0</v>
      </c>
      <c r="Q777" t="s">
        <v>8275</v>
      </c>
      <c r="R777" s="10">
        <f>E777/D777*100</f>
        <v>1.7000000000000002</v>
      </c>
      <c r="S777" s="7">
        <f>E777/O777</f>
        <v>34</v>
      </c>
      <c r="T777" s="11" t="s">
        <v>8322</v>
      </c>
      <c r="U777" t="s">
        <v>8324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5">
        <f t="shared" si="36"/>
        <v>42288.208333333328</v>
      </c>
      <c r="K778">
        <v>1441297645</v>
      </c>
      <c r="L778" s="16">
        <f t="shared" si="37"/>
        <v>42250.685706018514</v>
      </c>
      <c r="M778" s="16" t="str">
        <f t="shared" si="38"/>
        <v>2015</v>
      </c>
      <c r="N778" t="b">
        <v>0</v>
      </c>
      <c r="O778">
        <v>57</v>
      </c>
      <c r="P778" t="b">
        <v>0</v>
      </c>
      <c r="Q778" t="s">
        <v>8275</v>
      </c>
      <c r="R778" s="10">
        <f>E778/D778*100</f>
        <v>51.4</v>
      </c>
      <c r="S778" s="7">
        <f>E778/O778</f>
        <v>63.122807017543863</v>
      </c>
      <c r="T778" s="11" t="s">
        <v>8322</v>
      </c>
      <c r="U778" t="s">
        <v>8324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5">
        <f t="shared" si="36"/>
        <v>41486.981215277774</v>
      </c>
      <c r="K779">
        <v>1372721577</v>
      </c>
      <c r="L779" s="16">
        <f t="shared" si="37"/>
        <v>41456.981215277774</v>
      </c>
      <c r="M779" s="16" t="str">
        <f t="shared" si="38"/>
        <v>2013</v>
      </c>
      <c r="N779" t="b">
        <v>0</v>
      </c>
      <c r="O779">
        <v>3</v>
      </c>
      <c r="P779" t="b">
        <v>0</v>
      </c>
      <c r="Q779" t="s">
        <v>8275</v>
      </c>
      <c r="R779" s="10">
        <f>E779/D779*100</f>
        <v>0.70000000000000007</v>
      </c>
      <c r="S779" s="7">
        <f>E779/O779</f>
        <v>7</v>
      </c>
      <c r="T779" s="11" t="s">
        <v>8322</v>
      </c>
      <c r="U779" t="s">
        <v>8324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5">
        <f t="shared" si="36"/>
        <v>41759.702314814815</v>
      </c>
      <c r="K780">
        <v>1396284680</v>
      </c>
      <c r="L780" s="16">
        <f t="shared" si="37"/>
        <v>41729.702314814815</v>
      </c>
      <c r="M780" s="16" t="str">
        <f t="shared" si="38"/>
        <v>2014</v>
      </c>
      <c r="N780" t="b">
        <v>0</v>
      </c>
      <c r="O780">
        <v>1</v>
      </c>
      <c r="P780" t="b">
        <v>0</v>
      </c>
      <c r="Q780" t="s">
        <v>8275</v>
      </c>
      <c r="R780" s="10">
        <f>E780/D780*100</f>
        <v>0.4</v>
      </c>
      <c r="S780" s="7">
        <f>E780/O780</f>
        <v>2</v>
      </c>
      <c r="T780" s="11" t="s">
        <v>8322</v>
      </c>
      <c r="U780" t="s">
        <v>8324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5">
        <f t="shared" si="36"/>
        <v>40466.166666666664</v>
      </c>
      <c r="K781">
        <v>1284567905</v>
      </c>
      <c r="L781" s="16">
        <f t="shared" si="37"/>
        <v>40436.68408564815</v>
      </c>
      <c r="M781" s="16" t="str">
        <f t="shared" si="38"/>
        <v>2010</v>
      </c>
      <c r="N781" t="b">
        <v>0</v>
      </c>
      <c r="O781">
        <v>6</v>
      </c>
      <c r="P781" t="b">
        <v>0</v>
      </c>
      <c r="Q781" t="s">
        <v>8275</v>
      </c>
      <c r="R781" s="10">
        <f>E781/D781*100</f>
        <v>2.666666666666667</v>
      </c>
      <c r="S781" s="7">
        <f>E781/O781</f>
        <v>66.666666666666671</v>
      </c>
      <c r="T781" s="11" t="s">
        <v>8322</v>
      </c>
      <c r="U781" t="s">
        <v>8324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5">
        <f t="shared" si="36"/>
        <v>40666.673900462964</v>
      </c>
      <c r="K782">
        <v>1301847025</v>
      </c>
      <c r="L782" s="16">
        <f t="shared" si="37"/>
        <v>40636.673900462964</v>
      </c>
      <c r="M782" s="16" t="str">
        <f t="shared" si="38"/>
        <v>2011</v>
      </c>
      <c r="N782" t="b">
        <v>0</v>
      </c>
      <c r="O782">
        <v>27</v>
      </c>
      <c r="P782" t="b">
        <v>1</v>
      </c>
      <c r="Q782" t="s">
        <v>8276</v>
      </c>
      <c r="R782" s="10">
        <f>E782/D782*100</f>
        <v>104</v>
      </c>
      <c r="S782" s="7">
        <f>E782/O782</f>
        <v>38.518518518518519</v>
      </c>
      <c r="T782" s="11" t="s">
        <v>8325</v>
      </c>
      <c r="U782" t="s">
        <v>8326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5">
        <f t="shared" si="36"/>
        <v>41433.000856481485</v>
      </c>
      <c r="K783">
        <v>1368057674</v>
      </c>
      <c r="L783" s="16">
        <f t="shared" si="37"/>
        <v>41403.000856481485</v>
      </c>
      <c r="M783" s="16" t="str">
        <f t="shared" si="38"/>
        <v>2013</v>
      </c>
      <c r="N783" t="b">
        <v>0</v>
      </c>
      <c r="O783">
        <v>25</v>
      </c>
      <c r="P783" t="b">
        <v>1</v>
      </c>
      <c r="Q783" t="s">
        <v>8276</v>
      </c>
      <c r="R783" s="10">
        <f>E783/D783*100</f>
        <v>133.15375</v>
      </c>
      <c r="S783" s="7">
        <f>E783/O783</f>
        <v>42.609200000000001</v>
      </c>
      <c r="T783" s="11" t="s">
        <v>8325</v>
      </c>
      <c r="U783" t="s">
        <v>8326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5">
        <f t="shared" si="36"/>
        <v>41146.758125</v>
      </c>
      <c r="K784">
        <v>1343326302</v>
      </c>
      <c r="L784" s="16">
        <f t="shared" si="37"/>
        <v>41116.758125</v>
      </c>
      <c r="M784" s="16" t="str">
        <f t="shared" si="38"/>
        <v>2012</v>
      </c>
      <c r="N784" t="b">
        <v>0</v>
      </c>
      <c r="O784">
        <v>14</v>
      </c>
      <c r="P784" t="b">
        <v>1</v>
      </c>
      <c r="Q784" t="s">
        <v>8276</v>
      </c>
      <c r="R784" s="10">
        <f>E784/D784*100</f>
        <v>100</v>
      </c>
      <c r="S784" s="7">
        <f>E784/O784</f>
        <v>50</v>
      </c>
      <c r="T784" s="11" t="s">
        <v>8325</v>
      </c>
      <c r="U784" t="s">
        <v>8326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5">
        <f t="shared" si="36"/>
        <v>41026.916666666664</v>
      </c>
      <c r="K785">
        <v>1332182049</v>
      </c>
      <c r="L785" s="16">
        <f t="shared" si="37"/>
        <v>40987.773715277777</v>
      </c>
      <c r="M785" s="16" t="str">
        <f t="shared" si="38"/>
        <v>2012</v>
      </c>
      <c r="N785" t="b">
        <v>0</v>
      </c>
      <c r="O785">
        <v>35</v>
      </c>
      <c r="P785" t="b">
        <v>1</v>
      </c>
      <c r="Q785" t="s">
        <v>8276</v>
      </c>
      <c r="R785" s="10">
        <f>E785/D785*100</f>
        <v>148.13333333333333</v>
      </c>
      <c r="S785" s="7">
        <f>E785/O785</f>
        <v>63.485714285714288</v>
      </c>
      <c r="T785" s="11" t="s">
        <v>8325</v>
      </c>
      <c r="U785" t="s">
        <v>8326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5">
        <f t="shared" si="36"/>
        <v>41715.107858796298</v>
      </c>
      <c r="K786">
        <v>1391571319</v>
      </c>
      <c r="L786" s="16">
        <f t="shared" si="37"/>
        <v>41675.149525462963</v>
      </c>
      <c r="M786" s="16" t="str">
        <f t="shared" si="38"/>
        <v>2014</v>
      </c>
      <c r="N786" t="b">
        <v>0</v>
      </c>
      <c r="O786">
        <v>10</v>
      </c>
      <c r="P786" t="b">
        <v>1</v>
      </c>
      <c r="Q786" t="s">
        <v>8276</v>
      </c>
      <c r="R786" s="10">
        <f>E786/D786*100</f>
        <v>102.49999999999999</v>
      </c>
      <c r="S786" s="7">
        <f>E786/O786</f>
        <v>102.5</v>
      </c>
      <c r="T786" s="11" t="s">
        <v>8325</v>
      </c>
      <c r="U786" t="s">
        <v>8326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5">
        <f t="shared" si="36"/>
        <v>41333.593923611108</v>
      </c>
      <c r="K787">
        <v>1359468915</v>
      </c>
      <c r="L787" s="16">
        <f t="shared" si="37"/>
        <v>41303.593923611108</v>
      </c>
      <c r="M787" s="16" t="str">
        <f t="shared" si="38"/>
        <v>2013</v>
      </c>
      <c r="N787" t="b">
        <v>0</v>
      </c>
      <c r="O787">
        <v>29</v>
      </c>
      <c r="P787" t="b">
        <v>1</v>
      </c>
      <c r="Q787" t="s">
        <v>8276</v>
      </c>
      <c r="R787" s="10">
        <f>E787/D787*100</f>
        <v>180.62799999999999</v>
      </c>
      <c r="S787" s="7">
        <f>E787/O787</f>
        <v>31.142758620689655</v>
      </c>
      <c r="T787" s="11" t="s">
        <v>8325</v>
      </c>
      <c r="U787" t="s">
        <v>8326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5">
        <f t="shared" si="36"/>
        <v>41040.657638888886</v>
      </c>
      <c r="K788">
        <v>1331774434</v>
      </c>
      <c r="L788" s="16">
        <f t="shared" si="37"/>
        <v>40983.055949074071</v>
      </c>
      <c r="M788" s="16" t="str">
        <f t="shared" si="38"/>
        <v>2012</v>
      </c>
      <c r="N788" t="b">
        <v>0</v>
      </c>
      <c r="O788">
        <v>44</v>
      </c>
      <c r="P788" t="b">
        <v>1</v>
      </c>
      <c r="Q788" t="s">
        <v>8276</v>
      </c>
      <c r="R788" s="10">
        <f>E788/D788*100</f>
        <v>142.79999999999998</v>
      </c>
      <c r="S788" s="7">
        <f>E788/O788</f>
        <v>162.27272727272728</v>
      </c>
      <c r="T788" s="11" t="s">
        <v>8325</v>
      </c>
      <c r="U788" t="s">
        <v>8326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5">
        <f t="shared" si="36"/>
        <v>41579.627615740741</v>
      </c>
      <c r="K789">
        <v>1380726226</v>
      </c>
      <c r="L789" s="16">
        <f t="shared" si="37"/>
        <v>41549.627615740741</v>
      </c>
      <c r="M789" s="16" t="str">
        <f t="shared" si="38"/>
        <v>2013</v>
      </c>
      <c r="N789" t="b">
        <v>0</v>
      </c>
      <c r="O789">
        <v>17</v>
      </c>
      <c r="P789" t="b">
        <v>1</v>
      </c>
      <c r="Q789" t="s">
        <v>8276</v>
      </c>
      <c r="R789" s="10">
        <f>E789/D789*100</f>
        <v>114.16666666666666</v>
      </c>
      <c r="S789" s="7">
        <f>E789/O789</f>
        <v>80.588235294117652</v>
      </c>
      <c r="T789" s="11" t="s">
        <v>8325</v>
      </c>
      <c r="U789" t="s">
        <v>8326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5">
        <f t="shared" si="36"/>
        <v>41097.165972222225</v>
      </c>
      <c r="K790">
        <v>1338336588</v>
      </c>
      <c r="L790" s="16">
        <f t="shared" si="37"/>
        <v>41059.006805555553</v>
      </c>
      <c r="M790" s="16" t="str">
        <f t="shared" si="38"/>
        <v>2012</v>
      </c>
      <c r="N790" t="b">
        <v>0</v>
      </c>
      <c r="O790">
        <v>34</v>
      </c>
      <c r="P790" t="b">
        <v>1</v>
      </c>
      <c r="Q790" t="s">
        <v>8276</v>
      </c>
      <c r="R790" s="10">
        <f>E790/D790*100</f>
        <v>203.505</v>
      </c>
      <c r="S790" s="7">
        <f>E790/O790</f>
        <v>59.85441176470588</v>
      </c>
      <c r="T790" s="11" t="s">
        <v>8325</v>
      </c>
      <c r="U790" t="s">
        <v>8326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5">
        <f t="shared" si="36"/>
        <v>41295.332638888889</v>
      </c>
      <c r="K791">
        <v>1357187280</v>
      </c>
      <c r="L791" s="16">
        <f t="shared" si="37"/>
        <v>41277.186111111114</v>
      </c>
      <c r="M791" s="16" t="str">
        <f t="shared" si="38"/>
        <v>2013</v>
      </c>
      <c r="N791" t="b">
        <v>0</v>
      </c>
      <c r="O791">
        <v>14</v>
      </c>
      <c r="P791" t="b">
        <v>1</v>
      </c>
      <c r="Q791" t="s">
        <v>8276</v>
      </c>
      <c r="R791" s="10">
        <f>E791/D791*100</f>
        <v>109.41176470588236</v>
      </c>
      <c r="S791" s="7">
        <f>E791/O791</f>
        <v>132.85714285714286</v>
      </c>
      <c r="T791" s="11" t="s">
        <v>8325</v>
      </c>
      <c r="U791" t="s">
        <v>8326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5">
        <f t="shared" si="36"/>
        <v>41306.047905092593</v>
      </c>
      <c r="K792">
        <v>1357088939</v>
      </c>
      <c r="L792" s="16">
        <f t="shared" si="37"/>
        <v>41276.047905092593</v>
      </c>
      <c r="M792" s="16" t="str">
        <f t="shared" si="38"/>
        <v>2013</v>
      </c>
      <c r="N792" t="b">
        <v>0</v>
      </c>
      <c r="O792">
        <v>156</v>
      </c>
      <c r="P792" t="b">
        <v>1</v>
      </c>
      <c r="Q792" t="s">
        <v>8276</v>
      </c>
      <c r="R792" s="10">
        <f>E792/D792*100</f>
        <v>144.37459999999999</v>
      </c>
      <c r="S792" s="7">
        <f>E792/O792</f>
        <v>92.547820512820508</v>
      </c>
      <c r="T792" s="11" t="s">
        <v>8325</v>
      </c>
      <c r="U792" t="s">
        <v>8326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5">
        <f t="shared" si="36"/>
        <v>41591.249305555553</v>
      </c>
      <c r="K793">
        <v>1381430646</v>
      </c>
      <c r="L793" s="16">
        <f t="shared" si="37"/>
        <v>41557.780624999999</v>
      </c>
      <c r="M793" s="16" t="str">
        <f t="shared" si="38"/>
        <v>2013</v>
      </c>
      <c r="N793" t="b">
        <v>0</v>
      </c>
      <c r="O793">
        <v>128</v>
      </c>
      <c r="P793" t="b">
        <v>1</v>
      </c>
      <c r="Q793" t="s">
        <v>8276</v>
      </c>
      <c r="R793" s="10">
        <f>E793/D793*100</f>
        <v>103.86666666666666</v>
      </c>
      <c r="S793" s="7">
        <f>E793/O793</f>
        <v>60.859375</v>
      </c>
      <c r="T793" s="11" t="s">
        <v>8325</v>
      </c>
      <c r="U793" t="s">
        <v>8326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5">
        <f t="shared" si="36"/>
        <v>41585.915312500001</v>
      </c>
      <c r="K794">
        <v>1381265883</v>
      </c>
      <c r="L794" s="16">
        <f t="shared" si="37"/>
        <v>41555.873645833337</v>
      </c>
      <c r="M794" s="16" t="str">
        <f t="shared" si="38"/>
        <v>2013</v>
      </c>
      <c r="N794" t="b">
        <v>0</v>
      </c>
      <c r="O794">
        <v>60</v>
      </c>
      <c r="P794" t="b">
        <v>1</v>
      </c>
      <c r="Q794" t="s">
        <v>8276</v>
      </c>
      <c r="R794" s="10">
        <f>E794/D794*100</f>
        <v>100.44440000000002</v>
      </c>
      <c r="S794" s="7">
        <f>E794/O794</f>
        <v>41.851833333333339</v>
      </c>
      <c r="T794" s="11" t="s">
        <v>8325</v>
      </c>
      <c r="U794" t="s">
        <v>8326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5">
        <f t="shared" si="36"/>
        <v>41458.207638888889</v>
      </c>
      <c r="K795">
        <v>1371491244</v>
      </c>
      <c r="L795" s="16">
        <f t="shared" si="37"/>
        <v>41442.741249999999</v>
      </c>
      <c r="M795" s="16" t="str">
        <f t="shared" si="38"/>
        <v>2013</v>
      </c>
      <c r="N795" t="b">
        <v>0</v>
      </c>
      <c r="O795">
        <v>32</v>
      </c>
      <c r="P795" t="b">
        <v>1</v>
      </c>
      <c r="Q795" t="s">
        <v>8276</v>
      </c>
      <c r="R795" s="10">
        <f>E795/D795*100</f>
        <v>102.77927272727271</v>
      </c>
      <c r="S795" s="7">
        <f>E795/O795</f>
        <v>88.325937499999995</v>
      </c>
      <c r="T795" s="11" t="s">
        <v>8325</v>
      </c>
      <c r="U795" t="s">
        <v>8326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5">
        <f t="shared" si="36"/>
        <v>40791.712500000001</v>
      </c>
      <c r="K796">
        <v>1310438737</v>
      </c>
      <c r="L796" s="16">
        <f t="shared" si="37"/>
        <v>40736.115011574075</v>
      </c>
      <c r="M796" s="16" t="str">
        <f t="shared" si="38"/>
        <v>2011</v>
      </c>
      <c r="N796" t="b">
        <v>0</v>
      </c>
      <c r="O796">
        <v>53</v>
      </c>
      <c r="P796" t="b">
        <v>1</v>
      </c>
      <c r="Q796" t="s">
        <v>8276</v>
      </c>
      <c r="R796" s="10">
        <f>E796/D796*100</f>
        <v>105.31250000000001</v>
      </c>
      <c r="S796" s="7">
        <f>E796/O796</f>
        <v>158.96226415094338</v>
      </c>
      <c r="T796" s="11" t="s">
        <v>8325</v>
      </c>
      <c r="U796" t="s">
        <v>8326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5">
        <f t="shared" si="36"/>
        <v>41006.207638888889</v>
      </c>
      <c r="K797">
        <v>1330094566</v>
      </c>
      <c r="L797" s="16">
        <f t="shared" si="37"/>
        <v>40963.613032407404</v>
      </c>
      <c r="M797" s="16" t="str">
        <f t="shared" si="38"/>
        <v>2012</v>
      </c>
      <c r="N797" t="b">
        <v>0</v>
      </c>
      <c r="O797">
        <v>184</v>
      </c>
      <c r="P797" t="b">
        <v>1</v>
      </c>
      <c r="Q797" t="s">
        <v>8276</v>
      </c>
      <c r="R797" s="10">
        <f>E797/D797*100</f>
        <v>111.78571428571429</v>
      </c>
      <c r="S797" s="7">
        <f>E797/O797</f>
        <v>85.054347826086953</v>
      </c>
      <c r="T797" s="11" t="s">
        <v>8325</v>
      </c>
      <c r="U797" t="s">
        <v>8326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5">
        <f t="shared" si="36"/>
        <v>41532.881944444445</v>
      </c>
      <c r="K798">
        <v>1376687485</v>
      </c>
      <c r="L798" s="16">
        <f t="shared" si="37"/>
        <v>41502.882928240739</v>
      </c>
      <c r="M798" s="16" t="str">
        <f t="shared" si="38"/>
        <v>2013</v>
      </c>
      <c r="N798" t="b">
        <v>0</v>
      </c>
      <c r="O798">
        <v>90</v>
      </c>
      <c r="P798" t="b">
        <v>1</v>
      </c>
      <c r="Q798" t="s">
        <v>8276</v>
      </c>
      <c r="R798" s="10">
        <f>E798/D798*100</f>
        <v>101.35000000000001</v>
      </c>
      <c r="S798" s="7">
        <f>E798/O798</f>
        <v>112.61111111111111</v>
      </c>
      <c r="T798" s="11" t="s">
        <v>8325</v>
      </c>
      <c r="U798" t="s">
        <v>8326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5">
        <f t="shared" si="36"/>
        <v>41028.166666666664</v>
      </c>
      <c r="K799">
        <v>1332978688</v>
      </c>
      <c r="L799" s="16">
        <f t="shared" si="37"/>
        <v>40996.994074074071</v>
      </c>
      <c r="M799" s="16" t="str">
        <f t="shared" si="38"/>
        <v>2012</v>
      </c>
      <c r="N799" t="b">
        <v>0</v>
      </c>
      <c r="O799">
        <v>71</v>
      </c>
      <c r="P799" t="b">
        <v>1</v>
      </c>
      <c r="Q799" t="s">
        <v>8276</v>
      </c>
      <c r="R799" s="10">
        <f>E799/D799*100</f>
        <v>107.53333333333333</v>
      </c>
      <c r="S799" s="7">
        <f>E799/O799</f>
        <v>45.436619718309856</v>
      </c>
      <c r="T799" s="11" t="s">
        <v>8325</v>
      </c>
      <c r="U799" t="s">
        <v>8326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5">
        <f t="shared" si="36"/>
        <v>41912.590127314819</v>
      </c>
      <c r="K800">
        <v>1409494187</v>
      </c>
      <c r="L800" s="16">
        <f t="shared" si="37"/>
        <v>41882.590127314819</v>
      </c>
      <c r="M800" s="16" t="str">
        <f t="shared" si="38"/>
        <v>2014</v>
      </c>
      <c r="N800" t="b">
        <v>0</v>
      </c>
      <c r="O800">
        <v>87</v>
      </c>
      <c r="P800" t="b">
        <v>1</v>
      </c>
      <c r="Q800" t="s">
        <v>8276</v>
      </c>
      <c r="R800" s="10">
        <f>E800/D800*100</f>
        <v>114.88571428571429</v>
      </c>
      <c r="S800" s="7">
        <f>E800/O800</f>
        <v>46.218390804597703</v>
      </c>
      <c r="T800" s="11" t="s">
        <v>8325</v>
      </c>
      <c r="U800" t="s">
        <v>8326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5">
        <f t="shared" si="36"/>
        <v>41026.667199074072</v>
      </c>
      <c r="K801">
        <v>1332950446</v>
      </c>
      <c r="L801" s="16">
        <f t="shared" si="37"/>
        <v>40996.667199074072</v>
      </c>
      <c r="M801" s="16" t="str">
        <f t="shared" si="38"/>
        <v>2012</v>
      </c>
      <c r="N801" t="b">
        <v>0</v>
      </c>
      <c r="O801">
        <v>28</v>
      </c>
      <c r="P801" t="b">
        <v>1</v>
      </c>
      <c r="Q801" t="s">
        <v>8276</v>
      </c>
      <c r="R801" s="10">
        <f>E801/D801*100</f>
        <v>100.02</v>
      </c>
      <c r="S801" s="7">
        <f>E801/O801</f>
        <v>178.60714285714286</v>
      </c>
      <c r="T801" s="11" t="s">
        <v>8325</v>
      </c>
      <c r="U801" t="s">
        <v>8326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5">
        <f t="shared" si="36"/>
        <v>41893.433495370373</v>
      </c>
      <c r="K802">
        <v>1407839054</v>
      </c>
      <c r="L802" s="16">
        <f t="shared" si="37"/>
        <v>41863.433495370373</v>
      </c>
      <c r="M802" s="16" t="str">
        <f t="shared" si="38"/>
        <v>2014</v>
      </c>
      <c r="N802" t="b">
        <v>0</v>
      </c>
      <c r="O802">
        <v>56</v>
      </c>
      <c r="P802" t="b">
        <v>1</v>
      </c>
      <c r="Q802" t="s">
        <v>8276</v>
      </c>
      <c r="R802" s="10">
        <f>E802/D802*100</f>
        <v>152.13333333333335</v>
      </c>
      <c r="S802" s="7">
        <f>E802/O802</f>
        <v>40.75</v>
      </c>
      <c r="T802" s="11" t="s">
        <v>8325</v>
      </c>
      <c r="U802" t="s">
        <v>8326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5">
        <f t="shared" si="36"/>
        <v>40725.795370370368</v>
      </c>
      <c r="K803">
        <v>1306955120</v>
      </c>
      <c r="L803" s="16">
        <f t="shared" si="37"/>
        <v>40695.795370370368</v>
      </c>
      <c r="M803" s="16" t="str">
        <f t="shared" si="38"/>
        <v>2011</v>
      </c>
      <c r="N803" t="b">
        <v>0</v>
      </c>
      <c r="O803">
        <v>51</v>
      </c>
      <c r="P803" t="b">
        <v>1</v>
      </c>
      <c r="Q803" t="s">
        <v>8276</v>
      </c>
      <c r="R803" s="10">
        <f>E803/D803*100</f>
        <v>111.52149999999999</v>
      </c>
      <c r="S803" s="7">
        <f>E803/O803</f>
        <v>43.733921568627444</v>
      </c>
      <c r="T803" s="11" t="s">
        <v>8325</v>
      </c>
      <c r="U803" t="s">
        <v>8326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5">
        <f t="shared" si="36"/>
        <v>41169.170138888891</v>
      </c>
      <c r="K804">
        <v>1343867524</v>
      </c>
      <c r="L804" s="16">
        <f t="shared" si="37"/>
        <v>41123.022268518522</v>
      </c>
      <c r="M804" s="16" t="str">
        <f t="shared" si="38"/>
        <v>2012</v>
      </c>
      <c r="N804" t="b">
        <v>0</v>
      </c>
      <c r="O804">
        <v>75</v>
      </c>
      <c r="P804" t="b">
        <v>1</v>
      </c>
      <c r="Q804" t="s">
        <v>8276</v>
      </c>
      <c r="R804" s="10">
        <f>E804/D804*100</f>
        <v>101.33333333333334</v>
      </c>
      <c r="S804" s="7">
        <f>E804/O804</f>
        <v>81.066666666666663</v>
      </c>
      <c r="T804" s="11" t="s">
        <v>8325</v>
      </c>
      <c r="U804" t="s">
        <v>8326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5">
        <f t="shared" si="36"/>
        <v>40692.041666666664</v>
      </c>
      <c r="K805">
        <v>1304376478</v>
      </c>
      <c r="L805" s="16">
        <f t="shared" si="37"/>
        <v>40665.949976851851</v>
      </c>
      <c r="M805" s="16" t="str">
        <f t="shared" si="38"/>
        <v>2011</v>
      </c>
      <c r="N805" t="b">
        <v>0</v>
      </c>
      <c r="O805">
        <v>38</v>
      </c>
      <c r="P805" t="b">
        <v>1</v>
      </c>
      <c r="Q805" t="s">
        <v>8276</v>
      </c>
      <c r="R805" s="10">
        <f>E805/D805*100</f>
        <v>123.2608695652174</v>
      </c>
      <c r="S805" s="7">
        <f>E805/O805</f>
        <v>74.60526315789474</v>
      </c>
      <c r="T805" s="11" t="s">
        <v>8325</v>
      </c>
      <c r="U805" t="s">
        <v>8326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5">
        <f t="shared" si="36"/>
        <v>40747.165972222225</v>
      </c>
      <c r="K806">
        <v>1309919526</v>
      </c>
      <c r="L806" s="16">
        <f t="shared" si="37"/>
        <v>40730.105625000004</v>
      </c>
      <c r="M806" s="16" t="str">
        <f t="shared" si="38"/>
        <v>2011</v>
      </c>
      <c r="N806" t="b">
        <v>0</v>
      </c>
      <c r="O806">
        <v>18</v>
      </c>
      <c r="P806" t="b">
        <v>1</v>
      </c>
      <c r="Q806" t="s">
        <v>8276</v>
      </c>
      <c r="R806" s="10">
        <f>E806/D806*100</f>
        <v>100</v>
      </c>
      <c r="S806" s="7">
        <f>E806/O806</f>
        <v>305.55555555555554</v>
      </c>
      <c r="T806" s="11" t="s">
        <v>8325</v>
      </c>
      <c r="U806" t="s">
        <v>8326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5">
        <f t="shared" si="36"/>
        <v>40740.958333333336</v>
      </c>
      <c r="K807">
        <v>1306525512</v>
      </c>
      <c r="L807" s="16">
        <f t="shared" si="37"/>
        <v>40690.823055555556</v>
      </c>
      <c r="M807" s="16" t="str">
        <f t="shared" si="38"/>
        <v>2011</v>
      </c>
      <c r="N807" t="b">
        <v>0</v>
      </c>
      <c r="O807">
        <v>54</v>
      </c>
      <c r="P807" t="b">
        <v>1</v>
      </c>
      <c r="Q807" t="s">
        <v>8276</v>
      </c>
      <c r="R807" s="10">
        <f>E807/D807*100</f>
        <v>105</v>
      </c>
      <c r="S807" s="7">
        <f>E807/O807</f>
        <v>58.333333333333336</v>
      </c>
      <c r="T807" s="11" t="s">
        <v>8325</v>
      </c>
      <c r="U807" t="s">
        <v>8326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5">
        <f t="shared" si="36"/>
        <v>40793.691423611112</v>
      </c>
      <c r="K808">
        <v>1312821339</v>
      </c>
      <c r="L808" s="16">
        <f t="shared" si="37"/>
        <v>40763.691423611112</v>
      </c>
      <c r="M808" s="16" t="str">
        <f t="shared" si="38"/>
        <v>2011</v>
      </c>
      <c r="N808" t="b">
        <v>0</v>
      </c>
      <c r="O808">
        <v>71</v>
      </c>
      <c r="P808" t="b">
        <v>1</v>
      </c>
      <c r="Q808" t="s">
        <v>8276</v>
      </c>
      <c r="R808" s="10">
        <f>E808/D808*100</f>
        <v>104.4375</v>
      </c>
      <c r="S808" s="7">
        <f>E808/O808</f>
        <v>117.67605633802818</v>
      </c>
      <c r="T808" s="11" t="s">
        <v>8325</v>
      </c>
      <c r="U808" t="s">
        <v>8326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5">
        <f t="shared" si="36"/>
        <v>42795.083333333328</v>
      </c>
      <c r="K809">
        <v>1485270311</v>
      </c>
      <c r="L809" s="16">
        <f t="shared" si="37"/>
        <v>42759.628599537042</v>
      </c>
      <c r="M809" s="16" t="str">
        <f t="shared" si="38"/>
        <v>2017</v>
      </c>
      <c r="N809" t="b">
        <v>0</v>
      </c>
      <c r="O809">
        <v>57</v>
      </c>
      <c r="P809" t="b">
        <v>1</v>
      </c>
      <c r="Q809" t="s">
        <v>8276</v>
      </c>
      <c r="R809" s="10">
        <f>E809/D809*100</f>
        <v>105.125</v>
      </c>
      <c r="S809" s="7">
        <f>E809/O809</f>
        <v>73.771929824561397</v>
      </c>
      <c r="T809" s="11" t="s">
        <v>8325</v>
      </c>
      <c r="U809" t="s">
        <v>8326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5">
        <f t="shared" si="36"/>
        <v>41995.207638888889</v>
      </c>
      <c r="K810">
        <v>1416363886</v>
      </c>
      <c r="L810" s="16">
        <f t="shared" si="37"/>
        <v>41962.100532407407</v>
      </c>
      <c r="M810" s="16" t="str">
        <f t="shared" si="38"/>
        <v>2014</v>
      </c>
      <c r="N810" t="b">
        <v>0</v>
      </c>
      <c r="O810">
        <v>43</v>
      </c>
      <c r="P810" t="b">
        <v>1</v>
      </c>
      <c r="Q810" t="s">
        <v>8276</v>
      </c>
      <c r="R810" s="10">
        <f>E810/D810*100</f>
        <v>100</v>
      </c>
      <c r="S810" s="7">
        <f>E810/O810</f>
        <v>104.65116279069767</v>
      </c>
      <c r="T810" s="11" t="s">
        <v>8325</v>
      </c>
      <c r="U810" t="s">
        <v>8326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5">
        <f t="shared" si="36"/>
        <v>41658.833680555559</v>
      </c>
      <c r="K811">
        <v>1387569630</v>
      </c>
      <c r="L811" s="16">
        <f t="shared" si="37"/>
        <v>41628.833680555559</v>
      </c>
      <c r="M811" s="16" t="str">
        <f t="shared" si="38"/>
        <v>2013</v>
      </c>
      <c r="N811" t="b">
        <v>0</v>
      </c>
      <c r="O811">
        <v>52</v>
      </c>
      <c r="P811" t="b">
        <v>1</v>
      </c>
      <c r="Q811" t="s">
        <v>8276</v>
      </c>
      <c r="R811" s="10">
        <f>E811/D811*100</f>
        <v>103.77499999999999</v>
      </c>
      <c r="S811" s="7">
        <f>E811/O811</f>
        <v>79.82692307692308</v>
      </c>
      <c r="T811" s="11" t="s">
        <v>8325</v>
      </c>
      <c r="U811" t="s">
        <v>8326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5">
        <f t="shared" si="36"/>
        <v>41153.056273148148</v>
      </c>
      <c r="K812">
        <v>1343870462</v>
      </c>
      <c r="L812" s="16">
        <f t="shared" si="37"/>
        <v>41123.056273148148</v>
      </c>
      <c r="M812" s="16" t="str">
        <f t="shared" si="38"/>
        <v>2012</v>
      </c>
      <c r="N812" t="b">
        <v>0</v>
      </c>
      <c r="O812">
        <v>27</v>
      </c>
      <c r="P812" t="b">
        <v>1</v>
      </c>
      <c r="Q812" t="s">
        <v>8276</v>
      </c>
      <c r="R812" s="10">
        <f>E812/D812*100</f>
        <v>105</v>
      </c>
      <c r="S812" s="7">
        <f>E812/O812</f>
        <v>58.333333333333336</v>
      </c>
      <c r="T812" s="11" t="s">
        <v>8325</v>
      </c>
      <c r="U812" t="s">
        <v>8326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5">
        <f t="shared" si="36"/>
        <v>41465.702777777777</v>
      </c>
      <c r="K813">
        <v>1371569202</v>
      </c>
      <c r="L813" s="16">
        <f t="shared" si="37"/>
        <v>41443.643541666665</v>
      </c>
      <c r="M813" s="16" t="str">
        <f t="shared" si="38"/>
        <v>2013</v>
      </c>
      <c r="N813" t="b">
        <v>0</v>
      </c>
      <c r="O813">
        <v>12</v>
      </c>
      <c r="P813" t="b">
        <v>1</v>
      </c>
      <c r="Q813" t="s">
        <v>8276</v>
      </c>
      <c r="R813" s="10">
        <f>E813/D813*100</f>
        <v>104</v>
      </c>
      <c r="S813" s="7">
        <f>E813/O813</f>
        <v>86.666666666666671</v>
      </c>
      <c r="T813" s="11" t="s">
        <v>8325</v>
      </c>
      <c r="U813" t="s">
        <v>8326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5">
        <f t="shared" si="36"/>
        <v>41334.581944444442</v>
      </c>
      <c r="K814">
        <v>1357604752</v>
      </c>
      <c r="L814" s="16">
        <f t="shared" si="37"/>
        <v>41282.017962962964</v>
      </c>
      <c r="M814" s="16" t="str">
        <f t="shared" si="38"/>
        <v>2013</v>
      </c>
      <c r="N814" t="b">
        <v>0</v>
      </c>
      <c r="O814">
        <v>33</v>
      </c>
      <c r="P814" t="b">
        <v>1</v>
      </c>
      <c r="Q814" t="s">
        <v>8276</v>
      </c>
      <c r="R814" s="10">
        <f>E814/D814*100</f>
        <v>151.83333333333334</v>
      </c>
      <c r="S814" s="7">
        <f>E814/O814</f>
        <v>27.606060606060606</v>
      </c>
      <c r="T814" s="11" t="s">
        <v>8325</v>
      </c>
      <c r="U814" t="s">
        <v>8326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5">
        <f t="shared" si="36"/>
        <v>41110.960243055553</v>
      </c>
      <c r="K815">
        <v>1340233365</v>
      </c>
      <c r="L815" s="16">
        <f t="shared" si="37"/>
        <v>41080.960243055553</v>
      </c>
      <c r="M815" s="16" t="str">
        <f t="shared" si="38"/>
        <v>2012</v>
      </c>
      <c r="N815" t="b">
        <v>0</v>
      </c>
      <c r="O815">
        <v>96</v>
      </c>
      <c r="P815" t="b">
        <v>1</v>
      </c>
      <c r="Q815" t="s">
        <v>8276</v>
      </c>
      <c r="R815" s="10">
        <f>E815/D815*100</f>
        <v>159.99600000000001</v>
      </c>
      <c r="S815" s="7">
        <f>E815/O815</f>
        <v>24.999375000000001</v>
      </c>
      <c r="T815" s="11" t="s">
        <v>8325</v>
      </c>
      <c r="U815" t="s">
        <v>8326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5">
        <f t="shared" si="36"/>
        <v>40694.75277777778</v>
      </c>
      <c r="K816">
        <v>1305568201</v>
      </c>
      <c r="L816" s="16">
        <f t="shared" si="37"/>
        <v>40679.743067129632</v>
      </c>
      <c r="M816" s="16" t="str">
        <f t="shared" si="38"/>
        <v>2011</v>
      </c>
      <c r="N816" t="b">
        <v>0</v>
      </c>
      <c r="O816">
        <v>28</v>
      </c>
      <c r="P816" t="b">
        <v>1</v>
      </c>
      <c r="Q816" t="s">
        <v>8276</v>
      </c>
      <c r="R816" s="10">
        <f>E816/D816*100</f>
        <v>127.3</v>
      </c>
      <c r="S816" s="7">
        <f>E816/O816</f>
        <v>45.464285714285715</v>
      </c>
      <c r="T816" s="11" t="s">
        <v>8325</v>
      </c>
      <c r="U816" t="s">
        <v>8326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5">
        <f t="shared" si="36"/>
        <v>41944.917858796296</v>
      </c>
      <c r="K817">
        <v>1412287303</v>
      </c>
      <c r="L817" s="16">
        <f t="shared" si="37"/>
        <v>41914.917858796296</v>
      </c>
      <c r="M817" s="16" t="str">
        <f t="shared" si="38"/>
        <v>2014</v>
      </c>
      <c r="N817" t="b">
        <v>0</v>
      </c>
      <c r="O817">
        <v>43</v>
      </c>
      <c r="P817" t="b">
        <v>1</v>
      </c>
      <c r="Q817" t="s">
        <v>8276</v>
      </c>
      <c r="R817" s="10">
        <f>E817/D817*100</f>
        <v>107</v>
      </c>
      <c r="S817" s="7">
        <f>E817/O817</f>
        <v>99.534883720930239</v>
      </c>
      <c r="T817" s="11" t="s">
        <v>8325</v>
      </c>
      <c r="U817" t="s">
        <v>8326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5">
        <f t="shared" si="36"/>
        <v>41373.270833333336</v>
      </c>
      <c r="K818">
        <v>1362776043</v>
      </c>
      <c r="L818" s="16">
        <f t="shared" si="37"/>
        <v>41341.870868055557</v>
      </c>
      <c r="M818" s="16" t="str">
        <f t="shared" si="38"/>
        <v>2013</v>
      </c>
      <c r="N818" t="b">
        <v>0</v>
      </c>
      <c r="O818">
        <v>205</v>
      </c>
      <c r="P818" t="b">
        <v>1</v>
      </c>
      <c r="Q818" t="s">
        <v>8276</v>
      </c>
      <c r="R818" s="10">
        <f>E818/D818*100</f>
        <v>115.12214285714286</v>
      </c>
      <c r="S818" s="7">
        <f>E818/O818</f>
        <v>39.31</v>
      </c>
      <c r="T818" s="11" t="s">
        <v>8325</v>
      </c>
      <c r="U818" t="s">
        <v>8326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5">
        <f t="shared" si="36"/>
        <v>40979.207638888889</v>
      </c>
      <c r="K819">
        <v>1326810211</v>
      </c>
      <c r="L819" s="16">
        <f t="shared" si="37"/>
        <v>40925.599664351852</v>
      </c>
      <c r="M819" s="16" t="str">
        <f t="shared" si="38"/>
        <v>2012</v>
      </c>
      <c r="N819" t="b">
        <v>0</v>
      </c>
      <c r="O819">
        <v>23</v>
      </c>
      <c r="P819" t="b">
        <v>1</v>
      </c>
      <c r="Q819" t="s">
        <v>8276</v>
      </c>
      <c r="R819" s="10">
        <f>E819/D819*100</f>
        <v>137.11066666666665</v>
      </c>
      <c r="S819" s="7">
        <f>E819/O819</f>
        <v>89.419999999999987</v>
      </c>
      <c r="T819" s="11" t="s">
        <v>8325</v>
      </c>
      <c r="U819" t="s">
        <v>8326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5">
        <f t="shared" si="36"/>
        <v>41128.709027777775</v>
      </c>
      <c r="K820">
        <v>1343682681</v>
      </c>
      <c r="L820" s="16">
        <f t="shared" si="37"/>
        <v>41120.882881944446</v>
      </c>
      <c r="M820" s="16" t="str">
        <f t="shared" si="38"/>
        <v>2012</v>
      </c>
      <c r="N820" t="b">
        <v>0</v>
      </c>
      <c r="O820">
        <v>19</v>
      </c>
      <c r="P820" t="b">
        <v>1</v>
      </c>
      <c r="Q820" t="s">
        <v>8276</v>
      </c>
      <c r="R820" s="10">
        <f>E820/D820*100</f>
        <v>155.71428571428572</v>
      </c>
      <c r="S820" s="7">
        <f>E820/O820</f>
        <v>28.684210526315791</v>
      </c>
      <c r="T820" s="11" t="s">
        <v>8325</v>
      </c>
      <c r="U820" t="s">
        <v>8326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5">
        <f t="shared" si="36"/>
        <v>41629.197222222225</v>
      </c>
      <c r="K821">
        <v>1386806254</v>
      </c>
      <c r="L821" s="16">
        <f t="shared" si="37"/>
        <v>41619.998310185183</v>
      </c>
      <c r="M821" s="16" t="str">
        <f t="shared" si="38"/>
        <v>2013</v>
      </c>
      <c r="N821" t="b">
        <v>0</v>
      </c>
      <c r="O821">
        <v>14</v>
      </c>
      <c r="P821" t="b">
        <v>1</v>
      </c>
      <c r="Q821" t="s">
        <v>8276</v>
      </c>
      <c r="R821" s="10">
        <f>E821/D821*100</f>
        <v>108.74999999999999</v>
      </c>
      <c r="S821" s="7">
        <f>E821/O821</f>
        <v>31.071428571428573</v>
      </c>
      <c r="T821" s="11" t="s">
        <v>8325</v>
      </c>
      <c r="U821" t="s">
        <v>8326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5">
        <f t="shared" si="36"/>
        <v>41799.208333333336</v>
      </c>
      <c r="K822">
        <v>1399666342</v>
      </c>
      <c r="L822" s="16">
        <f t="shared" si="37"/>
        <v>41768.841921296298</v>
      </c>
      <c r="M822" s="16" t="str">
        <f t="shared" si="38"/>
        <v>2014</v>
      </c>
      <c r="N822" t="b">
        <v>0</v>
      </c>
      <c r="O822">
        <v>38</v>
      </c>
      <c r="P822" t="b">
        <v>1</v>
      </c>
      <c r="Q822" t="s">
        <v>8276</v>
      </c>
      <c r="R822" s="10">
        <f>E822/D822*100</f>
        <v>134.05000000000001</v>
      </c>
      <c r="S822" s="7">
        <f>E822/O822</f>
        <v>70.55263157894737</v>
      </c>
      <c r="T822" s="11" t="s">
        <v>8325</v>
      </c>
      <c r="U822" t="s">
        <v>8326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5">
        <f t="shared" si="36"/>
        <v>42128.167361111111</v>
      </c>
      <c r="K823">
        <v>1427753265</v>
      </c>
      <c r="L823" s="16">
        <f t="shared" si="37"/>
        <v>42093.922048611115</v>
      </c>
      <c r="M823" s="16" t="str">
        <f t="shared" si="38"/>
        <v>2015</v>
      </c>
      <c r="N823" t="b">
        <v>0</v>
      </c>
      <c r="O823">
        <v>78</v>
      </c>
      <c r="P823" t="b">
        <v>1</v>
      </c>
      <c r="Q823" t="s">
        <v>8276</v>
      </c>
      <c r="R823" s="10">
        <f>E823/D823*100</f>
        <v>100</v>
      </c>
      <c r="S823" s="7">
        <f>E823/O823</f>
        <v>224.12820512820514</v>
      </c>
      <c r="T823" s="11" t="s">
        <v>8325</v>
      </c>
      <c r="U823" t="s">
        <v>8326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5">
        <f t="shared" si="36"/>
        <v>41187.947337962964</v>
      </c>
      <c r="K824">
        <v>1346885050</v>
      </c>
      <c r="L824" s="16">
        <f t="shared" si="37"/>
        <v>41157.947337962964</v>
      </c>
      <c r="M824" s="16" t="str">
        <f t="shared" si="38"/>
        <v>2012</v>
      </c>
      <c r="N824" t="b">
        <v>0</v>
      </c>
      <c r="O824">
        <v>69</v>
      </c>
      <c r="P824" t="b">
        <v>1</v>
      </c>
      <c r="Q824" t="s">
        <v>8276</v>
      </c>
      <c r="R824" s="10">
        <f>E824/D824*100</f>
        <v>119.16666666666667</v>
      </c>
      <c r="S824" s="7">
        <f>E824/O824</f>
        <v>51.811594202898547</v>
      </c>
      <c r="T824" s="11" t="s">
        <v>8325</v>
      </c>
      <c r="U824" t="s">
        <v>8326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5">
        <f t="shared" si="36"/>
        <v>42085.931157407409</v>
      </c>
      <c r="K825">
        <v>1424474452</v>
      </c>
      <c r="L825" s="16">
        <f t="shared" si="37"/>
        <v>42055.972824074073</v>
      </c>
      <c r="M825" s="16" t="str">
        <f t="shared" si="38"/>
        <v>2015</v>
      </c>
      <c r="N825" t="b">
        <v>0</v>
      </c>
      <c r="O825">
        <v>33</v>
      </c>
      <c r="P825" t="b">
        <v>1</v>
      </c>
      <c r="Q825" t="s">
        <v>8276</v>
      </c>
      <c r="R825" s="10">
        <f>E825/D825*100</f>
        <v>179.5</v>
      </c>
      <c r="S825" s="7">
        <f>E825/O825</f>
        <v>43.515151515151516</v>
      </c>
      <c r="T825" s="11" t="s">
        <v>8325</v>
      </c>
      <c r="U825" t="s">
        <v>8326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5">
        <f t="shared" si="36"/>
        <v>40286.290972222225</v>
      </c>
      <c r="K826">
        <v>1268459318</v>
      </c>
      <c r="L826" s="16">
        <f t="shared" si="37"/>
        <v>40250.242106481484</v>
      </c>
      <c r="M826" s="16" t="str">
        <f t="shared" si="38"/>
        <v>2010</v>
      </c>
      <c r="N826" t="b">
        <v>0</v>
      </c>
      <c r="O826">
        <v>54</v>
      </c>
      <c r="P826" t="b">
        <v>1</v>
      </c>
      <c r="Q826" t="s">
        <v>8276</v>
      </c>
      <c r="R826" s="10">
        <f>E826/D826*100</f>
        <v>134.38124999999999</v>
      </c>
      <c r="S826" s="7">
        <f>E826/O826</f>
        <v>39.816666666666663</v>
      </c>
      <c r="T826" s="11" t="s">
        <v>8325</v>
      </c>
      <c r="U826" t="s">
        <v>8326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5">
        <f t="shared" si="36"/>
        <v>41211.306527777779</v>
      </c>
      <c r="K827">
        <v>1349335284</v>
      </c>
      <c r="L827" s="16">
        <f t="shared" si="37"/>
        <v>41186.306527777779</v>
      </c>
      <c r="M827" s="16" t="str">
        <f t="shared" si="38"/>
        <v>2012</v>
      </c>
      <c r="N827" t="b">
        <v>0</v>
      </c>
      <c r="O827">
        <v>99</v>
      </c>
      <c r="P827" t="b">
        <v>1</v>
      </c>
      <c r="Q827" t="s">
        <v>8276</v>
      </c>
      <c r="R827" s="10">
        <f>E827/D827*100</f>
        <v>100.43200000000002</v>
      </c>
      <c r="S827" s="7">
        <f>E827/O827</f>
        <v>126.8080808080808</v>
      </c>
      <c r="T827" s="11" t="s">
        <v>8325</v>
      </c>
      <c r="U827" t="s">
        <v>8326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5">
        <f t="shared" si="36"/>
        <v>40993.996874999997</v>
      </c>
      <c r="K828">
        <v>1330908930</v>
      </c>
      <c r="L828" s="16">
        <f t="shared" si="37"/>
        <v>40973.038541666669</v>
      </c>
      <c r="M828" s="16" t="str">
        <f t="shared" si="38"/>
        <v>2012</v>
      </c>
      <c r="N828" t="b">
        <v>0</v>
      </c>
      <c r="O828">
        <v>49</v>
      </c>
      <c r="P828" t="b">
        <v>1</v>
      </c>
      <c r="Q828" t="s">
        <v>8276</v>
      </c>
      <c r="R828" s="10">
        <f>E828/D828*100</f>
        <v>101.45454545454547</v>
      </c>
      <c r="S828" s="7">
        <f>E828/O828</f>
        <v>113.87755102040816</v>
      </c>
      <c r="T828" s="11" t="s">
        <v>8325</v>
      </c>
      <c r="U828" t="s">
        <v>8326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5">
        <f t="shared" si="36"/>
        <v>40953.825694444444</v>
      </c>
      <c r="K829">
        <v>1326972107</v>
      </c>
      <c r="L829" s="16">
        <f t="shared" si="37"/>
        <v>40927.473460648151</v>
      </c>
      <c r="M829" s="16" t="str">
        <f t="shared" si="38"/>
        <v>2012</v>
      </c>
      <c r="N829" t="b">
        <v>0</v>
      </c>
      <c r="O829">
        <v>11</v>
      </c>
      <c r="P829" t="b">
        <v>1</v>
      </c>
      <c r="Q829" t="s">
        <v>8276</v>
      </c>
      <c r="R829" s="10">
        <f>E829/D829*100</f>
        <v>103.33333333333334</v>
      </c>
      <c r="S829" s="7">
        <f>E829/O829</f>
        <v>28.181818181818183</v>
      </c>
      <c r="T829" s="11" t="s">
        <v>8325</v>
      </c>
      <c r="U829" t="s">
        <v>8326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5">
        <f t="shared" si="36"/>
        <v>41085.683333333334</v>
      </c>
      <c r="K830">
        <v>1339549982</v>
      </c>
      <c r="L830" s="16">
        <f t="shared" si="37"/>
        <v>41073.050717592596</v>
      </c>
      <c r="M830" s="16" t="str">
        <f t="shared" si="38"/>
        <v>2012</v>
      </c>
      <c r="N830" t="b">
        <v>0</v>
      </c>
      <c r="O830">
        <v>38</v>
      </c>
      <c r="P830" t="b">
        <v>1</v>
      </c>
      <c r="Q830" t="s">
        <v>8276</v>
      </c>
      <c r="R830" s="10">
        <f>E830/D830*100</f>
        <v>107</v>
      </c>
      <c r="S830" s="7">
        <f>E830/O830</f>
        <v>36.60526315789474</v>
      </c>
      <c r="T830" s="11" t="s">
        <v>8325</v>
      </c>
      <c r="U830" t="s">
        <v>8326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5">
        <f t="shared" si="36"/>
        <v>42564.801388888889</v>
      </c>
      <c r="K831">
        <v>1463253240</v>
      </c>
      <c r="L831" s="16">
        <f t="shared" si="37"/>
        <v>42504.801388888889</v>
      </c>
      <c r="M831" s="16" t="str">
        <f t="shared" si="38"/>
        <v>2016</v>
      </c>
      <c r="N831" t="b">
        <v>0</v>
      </c>
      <c r="O831">
        <v>16</v>
      </c>
      <c r="P831" t="b">
        <v>1</v>
      </c>
      <c r="Q831" t="s">
        <v>8276</v>
      </c>
      <c r="R831" s="10">
        <f>E831/D831*100</f>
        <v>104</v>
      </c>
      <c r="S831" s="7">
        <f>E831/O831</f>
        <v>32.5</v>
      </c>
      <c r="T831" s="11" t="s">
        <v>8325</v>
      </c>
      <c r="U831" t="s">
        <v>8326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5">
        <f t="shared" si="36"/>
        <v>41355.484085648146</v>
      </c>
      <c r="K832">
        <v>1361363825</v>
      </c>
      <c r="L832" s="16">
        <f t="shared" si="37"/>
        <v>41325.525752314818</v>
      </c>
      <c r="M832" s="16" t="str">
        <f t="shared" si="38"/>
        <v>2013</v>
      </c>
      <c r="N832" t="b">
        <v>0</v>
      </c>
      <c r="O832">
        <v>32</v>
      </c>
      <c r="P832" t="b">
        <v>1</v>
      </c>
      <c r="Q832" t="s">
        <v>8276</v>
      </c>
      <c r="R832" s="10">
        <f>E832/D832*100</f>
        <v>107.83333333333334</v>
      </c>
      <c r="S832" s="7">
        <f>E832/O832</f>
        <v>60.65625</v>
      </c>
      <c r="T832" s="11" t="s">
        <v>8325</v>
      </c>
      <c r="U832" t="s">
        <v>8326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5">
        <f t="shared" si="36"/>
        <v>41026.646921296298</v>
      </c>
      <c r="K833">
        <v>1332948694</v>
      </c>
      <c r="L833" s="16">
        <f t="shared" si="37"/>
        <v>40996.646921296298</v>
      </c>
      <c r="M833" s="16" t="str">
        <f t="shared" si="38"/>
        <v>2012</v>
      </c>
      <c r="N833" t="b">
        <v>0</v>
      </c>
      <c r="O833">
        <v>20</v>
      </c>
      <c r="P833" t="b">
        <v>1</v>
      </c>
      <c r="Q833" t="s">
        <v>8276</v>
      </c>
      <c r="R833" s="10">
        <f>E833/D833*100</f>
        <v>233.33333333333334</v>
      </c>
      <c r="S833" s="7">
        <f>E833/O833</f>
        <v>175</v>
      </c>
      <c r="T833" s="11" t="s">
        <v>8325</v>
      </c>
      <c r="U833" t="s">
        <v>8326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5">
        <f t="shared" si="36"/>
        <v>40929.342361111114</v>
      </c>
      <c r="K834">
        <v>1321978335</v>
      </c>
      <c r="L834" s="16">
        <f t="shared" si="37"/>
        <v>40869.675173611111</v>
      </c>
      <c r="M834" s="16" t="str">
        <f t="shared" si="38"/>
        <v>2011</v>
      </c>
      <c r="N834" t="b">
        <v>0</v>
      </c>
      <c r="O834">
        <v>154</v>
      </c>
      <c r="P834" t="b">
        <v>1</v>
      </c>
      <c r="Q834" t="s">
        <v>8276</v>
      </c>
      <c r="R834" s="10">
        <f>E834/D834*100</f>
        <v>100.60706666666665</v>
      </c>
      <c r="S834" s="7">
        <f>E834/O834</f>
        <v>97.993896103896105</v>
      </c>
      <c r="T834" s="11" t="s">
        <v>8325</v>
      </c>
      <c r="U834" t="s">
        <v>8326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5">
        <f t="shared" ref="J835:J898" si="39">(((I835/60)/60)/24)+DATE(1970,1,1)</f>
        <v>41748.878182870372</v>
      </c>
      <c r="K835">
        <v>1395349475</v>
      </c>
      <c r="L835" s="16">
        <f t="shared" ref="L835:L898" si="40">(((K835/60)/60)/24)+DATE(1970,1,1)</f>
        <v>41718.878182870372</v>
      </c>
      <c r="M835" s="16" t="str">
        <f t="shared" ref="M835:M898" si="41">TEXT(L835,"yyyy")</f>
        <v>2014</v>
      </c>
      <c r="N835" t="b">
        <v>0</v>
      </c>
      <c r="O835">
        <v>41</v>
      </c>
      <c r="P835" t="b">
        <v>1</v>
      </c>
      <c r="Q835" t="s">
        <v>8276</v>
      </c>
      <c r="R835" s="10">
        <f>E835/D835*100</f>
        <v>101.66666666666666</v>
      </c>
      <c r="S835" s="7">
        <f>E835/O835</f>
        <v>148.78048780487805</v>
      </c>
      <c r="T835" s="11" t="s">
        <v>8325</v>
      </c>
      <c r="U835" t="s">
        <v>8326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5">
        <f t="shared" si="39"/>
        <v>41456.165972222225</v>
      </c>
      <c r="K836">
        <v>1369770292</v>
      </c>
      <c r="L836" s="16">
        <f t="shared" si="40"/>
        <v>41422.822824074072</v>
      </c>
      <c r="M836" s="16" t="str">
        <f t="shared" si="41"/>
        <v>2013</v>
      </c>
      <c r="N836" t="b">
        <v>0</v>
      </c>
      <c r="O836">
        <v>75</v>
      </c>
      <c r="P836" t="b">
        <v>1</v>
      </c>
      <c r="Q836" t="s">
        <v>8276</v>
      </c>
      <c r="R836" s="10">
        <f>E836/D836*100</f>
        <v>131.0181818181818</v>
      </c>
      <c r="S836" s="7">
        <f>E836/O836</f>
        <v>96.08</v>
      </c>
      <c r="T836" s="11" t="s">
        <v>8325</v>
      </c>
      <c r="U836" t="s">
        <v>8326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5">
        <f t="shared" si="39"/>
        <v>41048.125</v>
      </c>
      <c r="K837">
        <v>1333709958</v>
      </c>
      <c r="L837" s="16">
        <f t="shared" si="40"/>
        <v>41005.45784722222</v>
      </c>
      <c r="M837" s="16" t="str">
        <f t="shared" si="41"/>
        <v>2012</v>
      </c>
      <c r="N837" t="b">
        <v>0</v>
      </c>
      <c r="O837">
        <v>40</v>
      </c>
      <c r="P837" t="b">
        <v>1</v>
      </c>
      <c r="Q837" t="s">
        <v>8276</v>
      </c>
      <c r="R837" s="10">
        <f>E837/D837*100</f>
        <v>117.25000000000001</v>
      </c>
      <c r="S837" s="7">
        <f>E837/O837</f>
        <v>58.625</v>
      </c>
      <c r="T837" s="11" t="s">
        <v>8325</v>
      </c>
      <c r="U837" t="s">
        <v>8326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5">
        <f t="shared" si="39"/>
        <v>41554.056921296295</v>
      </c>
      <c r="K838">
        <v>1378516918</v>
      </c>
      <c r="L838" s="16">
        <f t="shared" si="40"/>
        <v>41524.056921296295</v>
      </c>
      <c r="M838" s="16" t="str">
        <f t="shared" si="41"/>
        <v>2013</v>
      </c>
      <c r="N838" t="b">
        <v>0</v>
      </c>
      <c r="O838">
        <v>46</v>
      </c>
      <c r="P838" t="b">
        <v>1</v>
      </c>
      <c r="Q838" t="s">
        <v>8276</v>
      </c>
      <c r="R838" s="10">
        <f>E838/D838*100</f>
        <v>100.93039999999999</v>
      </c>
      <c r="S838" s="7">
        <f>E838/O838</f>
        <v>109.70695652173914</v>
      </c>
      <c r="T838" s="11" t="s">
        <v>8325</v>
      </c>
      <c r="U838" t="s">
        <v>8326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5">
        <f t="shared" si="39"/>
        <v>41760.998402777775</v>
      </c>
      <c r="K839">
        <v>1396396662</v>
      </c>
      <c r="L839" s="16">
        <f t="shared" si="40"/>
        <v>41730.998402777775</v>
      </c>
      <c r="M839" s="16" t="str">
        <f t="shared" si="41"/>
        <v>2014</v>
      </c>
      <c r="N839" t="b">
        <v>0</v>
      </c>
      <c r="O839">
        <v>62</v>
      </c>
      <c r="P839" t="b">
        <v>1</v>
      </c>
      <c r="Q839" t="s">
        <v>8276</v>
      </c>
      <c r="R839" s="10">
        <f>E839/D839*100</f>
        <v>121.8</v>
      </c>
      <c r="S839" s="7">
        <f>E839/O839</f>
        <v>49.112903225806448</v>
      </c>
      <c r="T839" s="11" t="s">
        <v>8325</v>
      </c>
      <c r="U839" t="s">
        <v>8326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5">
        <f t="shared" si="39"/>
        <v>40925.897974537038</v>
      </c>
      <c r="K840">
        <v>1324243985</v>
      </c>
      <c r="L840" s="16">
        <f t="shared" si="40"/>
        <v>40895.897974537038</v>
      </c>
      <c r="M840" s="16" t="str">
        <f t="shared" si="41"/>
        <v>2011</v>
      </c>
      <c r="N840" t="b">
        <v>0</v>
      </c>
      <c r="O840">
        <v>61</v>
      </c>
      <c r="P840" t="b">
        <v>1</v>
      </c>
      <c r="Q840" t="s">
        <v>8276</v>
      </c>
      <c r="R840" s="10">
        <f>E840/D840*100</f>
        <v>145.4</v>
      </c>
      <c r="S840" s="7">
        <f>E840/O840</f>
        <v>47.672131147540981</v>
      </c>
      <c r="T840" s="11" t="s">
        <v>8325</v>
      </c>
      <c r="U840" t="s">
        <v>8326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5">
        <f t="shared" si="39"/>
        <v>41174.763379629629</v>
      </c>
      <c r="K841">
        <v>1345745956</v>
      </c>
      <c r="L841" s="16">
        <f t="shared" si="40"/>
        <v>41144.763379629629</v>
      </c>
      <c r="M841" s="16" t="str">
        <f t="shared" si="41"/>
        <v>2012</v>
      </c>
      <c r="N841" t="b">
        <v>0</v>
      </c>
      <c r="O841">
        <v>96</v>
      </c>
      <c r="P841" t="b">
        <v>1</v>
      </c>
      <c r="Q841" t="s">
        <v>8276</v>
      </c>
      <c r="R841" s="10">
        <f>E841/D841*100</f>
        <v>116.61660000000001</v>
      </c>
      <c r="S841" s="7">
        <f>E841/O841</f>
        <v>60.737812499999997</v>
      </c>
      <c r="T841" s="11" t="s">
        <v>8325</v>
      </c>
      <c r="U841" t="s">
        <v>8326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5">
        <f t="shared" si="39"/>
        <v>42637.226701388892</v>
      </c>
      <c r="K842">
        <v>1472102787</v>
      </c>
      <c r="L842" s="16">
        <f t="shared" si="40"/>
        <v>42607.226701388892</v>
      </c>
      <c r="M842" s="16" t="str">
        <f t="shared" si="41"/>
        <v>2016</v>
      </c>
      <c r="N842" t="b">
        <v>0</v>
      </c>
      <c r="O842">
        <v>190</v>
      </c>
      <c r="P842" t="b">
        <v>1</v>
      </c>
      <c r="Q842" t="s">
        <v>8277</v>
      </c>
      <c r="R842" s="10">
        <f>E842/D842*100</f>
        <v>120.4166</v>
      </c>
      <c r="S842" s="7">
        <f>E842/O842</f>
        <v>63.37715789473684</v>
      </c>
      <c r="T842" s="11" t="s">
        <v>8325</v>
      </c>
      <c r="U842" t="s">
        <v>8327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5">
        <f t="shared" si="39"/>
        <v>41953.88035879629</v>
      </c>
      <c r="K843">
        <v>1413058063</v>
      </c>
      <c r="L843" s="16">
        <f t="shared" si="40"/>
        <v>41923.838692129626</v>
      </c>
      <c r="M843" s="16" t="str">
        <f t="shared" si="41"/>
        <v>2014</v>
      </c>
      <c r="N843" t="b">
        <v>1</v>
      </c>
      <c r="O843">
        <v>94</v>
      </c>
      <c r="P843" t="b">
        <v>1</v>
      </c>
      <c r="Q843" t="s">
        <v>8277</v>
      </c>
      <c r="R843" s="10">
        <f>E843/D843*100</f>
        <v>101.32000000000001</v>
      </c>
      <c r="S843" s="7">
        <f>E843/O843</f>
        <v>53.893617021276597</v>
      </c>
      <c r="T843" s="11" t="s">
        <v>8325</v>
      </c>
      <c r="U843" t="s">
        <v>8327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5">
        <f t="shared" si="39"/>
        <v>41561.165972222225</v>
      </c>
      <c r="K844">
        <v>1378735983</v>
      </c>
      <c r="L844" s="16">
        <f t="shared" si="40"/>
        <v>41526.592395833337</v>
      </c>
      <c r="M844" s="16" t="str">
        <f t="shared" si="41"/>
        <v>2013</v>
      </c>
      <c r="N844" t="b">
        <v>1</v>
      </c>
      <c r="O844">
        <v>39</v>
      </c>
      <c r="P844" t="b">
        <v>1</v>
      </c>
      <c r="Q844" t="s">
        <v>8277</v>
      </c>
      <c r="R844" s="10">
        <f>E844/D844*100</f>
        <v>104.32</v>
      </c>
      <c r="S844" s="7">
        <f>E844/O844</f>
        <v>66.871794871794876</v>
      </c>
      <c r="T844" s="11" t="s">
        <v>8325</v>
      </c>
      <c r="U844" t="s">
        <v>8327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5">
        <f t="shared" si="39"/>
        <v>42712.333333333328</v>
      </c>
      <c r="K845">
        <v>1479708680</v>
      </c>
      <c r="L845" s="16">
        <f t="shared" si="40"/>
        <v>42695.257870370369</v>
      </c>
      <c r="M845" s="16" t="str">
        <f t="shared" si="41"/>
        <v>2016</v>
      </c>
      <c r="N845" t="b">
        <v>0</v>
      </c>
      <c r="O845">
        <v>127</v>
      </c>
      <c r="P845" t="b">
        <v>1</v>
      </c>
      <c r="Q845" t="s">
        <v>8277</v>
      </c>
      <c r="R845" s="10">
        <f>E845/D845*100</f>
        <v>267.13333333333333</v>
      </c>
      <c r="S845" s="7">
        <f>E845/O845</f>
        <v>63.102362204724407</v>
      </c>
      <c r="T845" s="11" t="s">
        <v>8325</v>
      </c>
      <c r="U845" t="s">
        <v>8327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5">
        <f t="shared" si="39"/>
        <v>41944.207638888889</v>
      </c>
      <c r="K846">
        <v>1411489552</v>
      </c>
      <c r="L846" s="16">
        <f t="shared" si="40"/>
        <v>41905.684629629628</v>
      </c>
      <c r="M846" s="16" t="str">
        <f t="shared" si="41"/>
        <v>2014</v>
      </c>
      <c r="N846" t="b">
        <v>1</v>
      </c>
      <c r="O846">
        <v>159</v>
      </c>
      <c r="P846" t="b">
        <v>1</v>
      </c>
      <c r="Q846" t="s">
        <v>8277</v>
      </c>
      <c r="R846" s="10">
        <f>E846/D846*100</f>
        <v>194.13333333333333</v>
      </c>
      <c r="S846" s="7">
        <f>E846/O846</f>
        <v>36.628930817610062</v>
      </c>
      <c r="T846" s="11" t="s">
        <v>8325</v>
      </c>
      <c r="U846" t="s">
        <v>8327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5">
        <f t="shared" si="39"/>
        <v>42618.165972222225</v>
      </c>
      <c r="K847">
        <v>1469595396</v>
      </c>
      <c r="L847" s="16">
        <f t="shared" si="40"/>
        <v>42578.205972222218</v>
      </c>
      <c r="M847" s="16" t="str">
        <f t="shared" si="41"/>
        <v>2016</v>
      </c>
      <c r="N847" t="b">
        <v>0</v>
      </c>
      <c r="O847">
        <v>177</v>
      </c>
      <c r="P847" t="b">
        <v>1</v>
      </c>
      <c r="Q847" t="s">
        <v>8277</v>
      </c>
      <c r="R847" s="10">
        <f>E847/D847*100</f>
        <v>120.3802</v>
      </c>
      <c r="S847" s="7">
        <f>E847/O847</f>
        <v>34.005706214689269</v>
      </c>
      <c r="T847" s="11" t="s">
        <v>8325</v>
      </c>
      <c r="U847" t="s">
        <v>8327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5">
        <f t="shared" si="39"/>
        <v>41708.583333333336</v>
      </c>
      <c r="K848">
        <v>1393233855</v>
      </c>
      <c r="L848" s="16">
        <f t="shared" si="40"/>
        <v>41694.391840277778</v>
      </c>
      <c r="M848" s="16" t="str">
        <f t="shared" si="41"/>
        <v>2014</v>
      </c>
      <c r="N848" t="b">
        <v>0</v>
      </c>
      <c r="O848">
        <v>47</v>
      </c>
      <c r="P848" t="b">
        <v>1</v>
      </c>
      <c r="Q848" t="s">
        <v>8277</v>
      </c>
      <c r="R848" s="10">
        <f>E848/D848*100</f>
        <v>122.00090909090908</v>
      </c>
      <c r="S848" s="7">
        <f>E848/O848</f>
        <v>28.553404255319148</v>
      </c>
      <c r="T848" s="11" t="s">
        <v>8325</v>
      </c>
      <c r="U848" t="s">
        <v>8327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5">
        <f t="shared" si="39"/>
        <v>42195.79833333334</v>
      </c>
      <c r="K849">
        <v>1433963376</v>
      </c>
      <c r="L849" s="16">
        <f t="shared" si="40"/>
        <v>42165.79833333334</v>
      </c>
      <c r="M849" s="16" t="str">
        <f t="shared" si="41"/>
        <v>2015</v>
      </c>
      <c r="N849" t="b">
        <v>0</v>
      </c>
      <c r="O849">
        <v>1</v>
      </c>
      <c r="P849" t="b">
        <v>1</v>
      </c>
      <c r="Q849" t="s">
        <v>8277</v>
      </c>
      <c r="R849" s="10">
        <f>E849/D849*100</f>
        <v>100</v>
      </c>
      <c r="S849" s="7">
        <f>E849/O849</f>
        <v>10</v>
      </c>
      <c r="T849" s="11" t="s">
        <v>8325</v>
      </c>
      <c r="U849" t="s">
        <v>8327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5">
        <f t="shared" si="39"/>
        <v>42108.792048611111</v>
      </c>
      <c r="K850">
        <v>1426446033</v>
      </c>
      <c r="L850" s="16">
        <f t="shared" si="40"/>
        <v>42078.792048611111</v>
      </c>
      <c r="M850" s="16" t="str">
        <f t="shared" si="41"/>
        <v>2015</v>
      </c>
      <c r="N850" t="b">
        <v>0</v>
      </c>
      <c r="O850">
        <v>16</v>
      </c>
      <c r="P850" t="b">
        <v>1</v>
      </c>
      <c r="Q850" t="s">
        <v>8277</v>
      </c>
      <c r="R850" s="10">
        <f>E850/D850*100</f>
        <v>100</v>
      </c>
      <c r="S850" s="7">
        <f>E850/O850</f>
        <v>18.75</v>
      </c>
      <c r="T850" s="11" t="s">
        <v>8325</v>
      </c>
      <c r="U850" t="s">
        <v>8327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5">
        <f t="shared" si="39"/>
        <v>42079.107222222221</v>
      </c>
      <c r="K851">
        <v>1424057664</v>
      </c>
      <c r="L851" s="16">
        <f t="shared" si="40"/>
        <v>42051.148888888885</v>
      </c>
      <c r="M851" s="16" t="str">
        <f t="shared" si="41"/>
        <v>2015</v>
      </c>
      <c r="N851" t="b">
        <v>0</v>
      </c>
      <c r="O851">
        <v>115</v>
      </c>
      <c r="P851" t="b">
        <v>1</v>
      </c>
      <c r="Q851" t="s">
        <v>8277</v>
      </c>
      <c r="R851" s="10">
        <f>E851/D851*100</f>
        <v>119.9</v>
      </c>
      <c r="S851" s="7">
        <f>E851/O851</f>
        <v>41.704347826086959</v>
      </c>
      <c r="T851" s="11" t="s">
        <v>8325</v>
      </c>
      <c r="U851" t="s">
        <v>8327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5">
        <f t="shared" si="39"/>
        <v>42485.207638888889</v>
      </c>
      <c r="K852">
        <v>1458762717</v>
      </c>
      <c r="L852" s="16">
        <f t="shared" si="40"/>
        <v>42452.827743055561</v>
      </c>
      <c r="M852" s="16" t="str">
        <f t="shared" si="41"/>
        <v>2016</v>
      </c>
      <c r="N852" t="b">
        <v>0</v>
      </c>
      <c r="O852">
        <v>133</v>
      </c>
      <c r="P852" t="b">
        <v>1</v>
      </c>
      <c r="Q852" t="s">
        <v>8277</v>
      </c>
      <c r="R852" s="10">
        <f>E852/D852*100</f>
        <v>155.17499999999998</v>
      </c>
      <c r="S852" s="7">
        <f>E852/O852</f>
        <v>46.669172932330824</v>
      </c>
      <c r="T852" s="11" t="s">
        <v>8325</v>
      </c>
      <c r="U852" t="s">
        <v>8327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5">
        <f t="shared" si="39"/>
        <v>42582.822916666672</v>
      </c>
      <c r="K853">
        <v>1464815253</v>
      </c>
      <c r="L853" s="16">
        <f t="shared" si="40"/>
        <v>42522.880243055552</v>
      </c>
      <c r="M853" s="16" t="str">
        <f t="shared" si="41"/>
        <v>2016</v>
      </c>
      <c r="N853" t="b">
        <v>0</v>
      </c>
      <c r="O853">
        <v>70</v>
      </c>
      <c r="P853" t="b">
        <v>1</v>
      </c>
      <c r="Q853" t="s">
        <v>8277</v>
      </c>
      <c r="R853" s="10">
        <f>E853/D853*100</f>
        <v>130.44999999999999</v>
      </c>
      <c r="S853" s="7">
        <f>E853/O853</f>
        <v>37.271428571428572</v>
      </c>
      <c r="T853" s="11" t="s">
        <v>8325</v>
      </c>
      <c r="U853" t="s">
        <v>8327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5">
        <f t="shared" si="39"/>
        <v>42667.875</v>
      </c>
      <c r="K854">
        <v>1476386395</v>
      </c>
      <c r="L854" s="16">
        <f t="shared" si="40"/>
        <v>42656.805497685185</v>
      </c>
      <c r="M854" s="16" t="str">
        <f t="shared" si="41"/>
        <v>2016</v>
      </c>
      <c r="N854" t="b">
        <v>0</v>
      </c>
      <c r="O854">
        <v>62</v>
      </c>
      <c r="P854" t="b">
        <v>1</v>
      </c>
      <c r="Q854" t="s">
        <v>8277</v>
      </c>
      <c r="R854" s="10">
        <f>E854/D854*100</f>
        <v>104.97142857142859</v>
      </c>
      <c r="S854" s="7">
        <f>E854/O854</f>
        <v>59.258064516129032</v>
      </c>
      <c r="T854" s="11" t="s">
        <v>8325</v>
      </c>
      <c r="U854" t="s">
        <v>8327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5">
        <f t="shared" si="39"/>
        <v>42051.832280092596</v>
      </c>
      <c r="K855">
        <v>1421524709</v>
      </c>
      <c r="L855" s="16">
        <f t="shared" si="40"/>
        <v>42021.832280092596</v>
      </c>
      <c r="M855" s="16" t="str">
        <f t="shared" si="41"/>
        <v>2015</v>
      </c>
      <c r="N855" t="b">
        <v>0</v>
      </c>
      <c r="O855">
        <v>10</v>
      </c>
      <c r="P855" t="b">
        <v>1</v>
      </c>
      <c r="Q855" t="s">
        <v>8277</v>
      </c>
      <c r="R855" s="10">
        <f>E855/D855*100</f>
        <v>100</v>
      </c>
      <c r="S855" s="7">
        <f>E855/O855</f>
        <v>30</v>
      </c>
      <c r="T855" s="11" t="s">
        <v>8325</v>
      </c>
      <c r="U855" t="s">
        <v>8327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5">
        <f t="shared" si="39"/>
        <v>42732.212337962963</v>
      </c>
      <c r="K856">
        <v>1480309546</v>
      </c>
      <c r="L856" s="16">
        <f t="shared" si="40"/>
        <v>42702.212337962963</v>
      </c>
      <c r="M856" s="16" t="str">
        <f t="shared" si="41"/>
        <v>2016</v>
      </c>
      <c r="N856" t="b">
        <v>0</v>
      </c>
      <c r="O856">
        <v>499</v>
      </c>
      <c r="P856" t="b">
        <v>1</v>
      </c>
      <c r="Q856" t="s">
        <v>8277</v>
      </c>
      <c r="R856" s="10">
        <f>E856/D856*100</f>
        <v>118.2205035971223</v>
      </c>
      <c r="S856" s="7">
        <f>E856/O856</f>
        <v>65.8623246492986</v>
      </c>
      <c r="T856" s="11" t="s">
        <v>8325</v>
      </c>
      <c r="U856" t="s">
        <v>8327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5">
        <f t="shared" si="39"/>
        <v>42575.125196759262</v>
      </c>
      <c r="K857">
        <v>1466737217</v>
      </c>
      <c r="L857" s="16">
        <f t="shared" si="40"/>
        <v>42545.125196759262</v>
      </c>
      <c r="M857" s="16" t="str">
        <f t="shared" si="41"/>
        <v>2016</v>
      </c>
      <c r="N857" t="b">
        <v>0</v>
      </c>
      <c r="O857">
        <v>47</v>
      </c>
      <c r="P857" t="b">
        <v>1</v>
      </c>
      <c r="Q857" t="s">
        <v>8277</v>
      </c>
      <c r="R857" s="10">
        <f>E857/D857*100</f>
        <v>103.44827586206897</v>
      </c>
      <c r="S857" s="7">
        <f>E857/O857</f>
        <v>31.914893617021278</v>
      </c>
      <c r="T857" s="11" t="s">
        <v>8325</v>
      </c>
      <c r="U857" t="s">
        <v>8327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5">
        <f t="shared" si="39"/>
        <v>42668.791666666672</v>
      </c>
      <c r="K858">
        <v>1472282956</v>
      </c>
      <c r="L858" s="16">
        <f t="shared" si="40"/>
        <v>42609.311990740738</v>
      </c>
      <c r="M858" s="16" t="str">
        <f t="shared" si="41"/>
        <v>2016</v>
      </c>
      <c r="N858" t="b">
        <v>0</v>
      </c>
      <c r="O858">
        <v>28</v>
      </c>
      <c r="P858" t="b">
        <v>1</v>
      </c>
      <c r="Q858" t="s">
        <v>8277</v>
      </c>
      <c r="R858" s="10">
        <f>E858/D858*100</f>
        <v>218.00000000000003</v>
      </c>
      <c r="S858" s="7">
        <f>E858/O858</f>
        <v>19.464285714285715</v>
      </c>
      <c r="T858" s="11" t="s">
        <v>8325</v>
      </c>
      <c r="U858" t="s">
        <v>8327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5">
        <f t="shared" si="39"/>
        <v>42333.623043981483</v>
      </c>
      <c r="K859">
        <v>1444831031</v>
      </c>
      <c r="L859" s="16">
        <f t="shared" si="40"/>
        <v>42291.581377314811</v>
      </c>
      <c r="M859" s="16" t="str">
        <f t="shared" si="41"/>
        <v>2015</v>
      </c>
      <c r="N859" t="b">
        <v>0</v>
      </c>
      <c r="O859">
        <v>24</v>
      </c>
      <c r="P859" t="b">
        <v>1</v>
      </c>
      <c r="Q859" t="s">
        <v>8277</v>
      </c>
      <c r="R859" s="10">
        <f>E859/D859*100</f>
        <v>100</v>
      </c>
      <c r="S859" s="7">
        <f>E859/O859</f>
        <v>50</v>
      </c>
      <c r="T859" s="11" t="s">
        <v>8325</v>
      </c>
      <c r="U859" t="s">
        <v>8327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5">
        <f t="shared" si="39"/>
        <v>42109.957638888889</v>
      </c>
      <c r="K860">
        <v>1426528418</v>
      </c>
      <c r="L860" s="16">
        <f t="shared" si="40"/>
        <v>42079.745578703703</v>
      </c>
      <c r="M860" s="16" t="str">
        <f t="shared" si="41"/>
        <v>2015</v>
      </c>
      <c r="N860" t="b">
        <v>0</v>
      </c>
      <c r="O860">
        <v>76</v>
      </c>
      <c r="P860" t="b">
        <v>1</v>
      </c>
      <c r="Q860" t="s">
        <v>8277</v>
      </c>
      <c r="R860" s="10">
        <f>E860/D860*100</f>
        <v>144.00583333333333</v>
      </c>
      <c r="S860" s="7">
        <f>E860/O860</f>
        <v>22.737763157894737</v>
      </c>
      <c r="T860" s="11" t="s">
        <v>8325</v>
      </c>
      <c r="U860" t="s">
        <v>8327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5">
        <f t="shared" si="39"/>
        <v>42159</v>
      </c>
      <c r="K861">
        <v>1430768468</v>
      </c>
      <c r="L861" s="16">
        <f t="shared" si="40"/>
        <v>42128.820231481484</v>
      </c>
      <c r="M861" s="16" t="str">
        <f t="shared" si="41"/>
        <v>2015</v>
      </c>
      <c r="N861" t="b">
        <v>0</v>
      </c>
      <c r="O861">
        <v>98</v>
      </c>
      <c r="P861" t="b">
        <v>1</v>
      </c>
      <c r="Q861" t="s">
        <v>8277</v>
      </c>
      <c r="R861" s="10">
        <f>E861/D861*100</f>
        <v>104.67500000000001</v>
      </c>
      <c r="S861" s="7">
        <f>E861/O861</f>
        <v>42.724489795918366</v>
      </c>
      <c r="T861" s="11" t="s">
        <v>8325</v>
      </c>
      <c r="U861" t="s">
        <v>8327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5">
        <f t="shared" si="39"/>
        <v>41600.524456018517</v>
      </c>
      <c r="K862">
        <v>1382528113</v>
      </c>
      <c r="L862" s="16">
        <f t="shared" si="40"/>
        <v>41570.482789351852</v>
      </c>
      <c r="M862" s="16" t="str">
        <f t="shared" si="41"/>
        <v>2013</v>
      </c>
      <c r="N862" t="b">
        <v>0</v>
      </c>
      <c r="O862">
        <v>48</v>
      </c>
      <c r="P862" t="b">
        <v>0</v>
      </c>
      <c r="Q862" t="s">
        <v>8278</v>
      </c>
      <c r="R862" s="10">
        <f>E862/D862*100</f>
        <v>18.142857142857142</v>
      </c>
      <c r="S862" s="7">
        <f>E862/O862</f>
        <v>52.916666666666664</v>
      </c>
      <c r="T862" s="11" t="s">
        <v>8325</v>
      </c>
      <c r="U862" t="s">
        <v>8328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5">
        <f t="shared" si="39"/>
        <v>42629.965324074074</v>
      </c>
      <c r="K863">
        <v>1471475404</v>
      </c>
      <c r="L863" s="16">
        <f t="shared" si="40"/>
        <v>42599.965324074074</v>
      </c>
      <c r="M863" s="16" t="str">
        <f t="shared" si="41"/>
        <v>2016</v>
      </c>
      <c r="N863" t="b">
        <v>0</v>
      </c>
      <c r="O863">
        <v>2</v>
      </c>
      <c r="P863" t="b">
        <v>0</v>
      </c>
      <c r="Q863" t="s">
        <v>8278</v>
      </c>
      <c r="R863" s="10">
        <f>E863/D863*100</f>
        <v>2.2444444444444445</v>
      </c>
      <c r="S863" s="7">
        <f>E863/O863</f>
        <v>50.5</v>
      </c>
      <c r="T863" s="11" t="s">
        <v>8325</v>
      </c>
      <c r="U863" t="s">
        <v>8328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5">
        <f t="shared" si="39"/>
        <v>41589.596620370372</v>
      </c>
      <c r="K864">
        <v>1381583948</v>
      </c>
      <c r="L864" s="16">
        <f t="shared" si="40"/>
        <v>41559.5549537037</v>
      </c>
      <c r="M864" s="16" t="str">
        <f t="shared" si="41"/>
        <v>2013</v>
      </c>
      <c r="N864" t="b">
        <v>0</v>
      </c>
      <c r="O864">
        <v>4</v>
      </c>
      <c r="P864" t="b">
        <v>0</v>
      </c>
      <c r="Q864" t="s">
        <v>8278</v>
      </c>
      <c r="R864" s="10">
        <f>E864/D864*100</f>
        <v>0.33999999999999997</v>
      </c>
      <c r="S864" s="7">
        <f>E864/O864</f>
        <v>42.5</v>
      </c>
      <c r="T864" s="11" t="s">
        <v>8325</v>
      </c>
      <c r="U864" t="s">
        <v>8328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5">
        <f t="shared" si="39"/>
        <v>40951.117662037039</v>
      </c>
      <c r="K865">
        <v>1326422966</v>
      </c>
      <c r="L865" s="16">
        <f t="shared" si="40"/>
        <v>40921.117662037039</v>
      </c>
      <c r="M865" s="16" t="str">
        <f t="shared" si="41"/>
        <v>2012</v>
      </c>
      <c r="N865" t="b">
        <v>0</v>
      </c>
      <c r="O865">
        <v>5</v>
      </c>
      <c r="P865" t="b">
        <v>0</v>
      </c>
      <c r="Q865" t="s">
        <v>8278</v>
      </c>
      <c r="R865" s="10">
        <f>E865/D865*100</f>
        <v>4.5</v>
      </c>
      <c r="S865" s="7">
        <f>E865/O865</f>
        <v>18</v>
      </c>
      <c r="T865" s="11" t="s">
        <v>8325</v>
      </c>
      <c r="U865" t="s">
        <v>8328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5">
        <f t="shared" si="39"/>
        <v>41563.415972222225</v>
      </c>
      <c r="K866">
        <v>1379990038</v>
      </c>
      <c r="L866" s="16">
        <f t="shared" si="40"/>
        <v>41541.106921296298</v>
      </c>
      <c r="M866" s="16" t="str">
        <f t="shared" si="41"/>
        <v>2013</v>
      </c>
      <c r="N866" t="b">
        <v>0</v>
      </c>
      <c r="O866">
        <v>79</v>
      </c>
      <c r="P866" t="b">
        <v>0</v>
      </c>
      <c r="Q866" t="s">
        <v>8278</v>
      </c>
      <c r="R866" s="10">
        <f>E866/D866*100</f>
        <v>41.53846153846154</v>
      </c>
      <c r="S866" s="7">
        <f>E866/O866</f>
        <v>34.177215189873415</v>
      </c>
      <c r="T866" s="11" t="s">
        <v>8325</v>
      </c>
      <c r="U866" t="s">
        <v>8328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5">
        <f t="shared" si="39"/>
        <v>41290.77311342593</v>
      </c>
      <c r="K867">
        <v>1353177197</v>
      </c>
      <c r="L867" s="16">
        <f t="shared" si="40"/>
        <v>41230.77311342593</v>
      </c>
      <c r="M867" s="16" t="str">
        <f t="shared" si="41"/>
        <v>2012</v>
      </c>
      <c r="N867" t="b">
        <v>0</v>
      </c>
      <c r="O867">
        <v>2</v>
      </c>
      <c r="P867" t="b">
        <v>0</v>
      </c>
      <c r="Q867" t="s">
        <v>8278</v>
      </c>
      <c r="R867" s="10">
        <f>E867/D867*100</f>
        <v>2.0454545454545454</v>
      </c>
      <c r="S867" s="7">
        <f>E867/O867</f>
        <v>22.5</v>
      </c>
      <c r="T867" s="11" t="s">
        <v>8325</v>
      </c>
      <c r="U867" t="s">
        <v>8328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5">
        <f t="shared" si="39"/>
        <v>42063.631944444445</v>
      </c>
      <c r="K868">
        <v>1421853518</v>
      </c>
      <c r="L868" s="16">
        <f t="shared" si="40"/>
        <v>42025.637939814813</v>
      </c>
      <c r="M868" s="16" t="str">
        <f t="shared" si="41"/>
        <v>2015</v>
      </c>
      <c r="N868" t="b">
        <v>0</v>
      </c>
      <c r="O868">
        <v>11</v>
      </c>
      <c r="P868" t="b">
        <v>0</v>
      </c>
      <c r="Q868" t="s">
        <v>8278</v>
      </c>
      <c r="R868" s="10">
        <f>E868/D868*100</f>
        <v>18.285714285714285</v>
      </c>
      <c r="S868" s="7">
        <f>E868/O868</f>
        <v>58.18181818181818</v>
      </c>
      <c r="T868" s="11" t="s">
        <v>8325</v>
      </c>
      <c r="U868" t="s">
        <v>8328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5">
        <f t="shared" si="39"/>
        <v>40148.207638888889</v>
      </c>
      <c r="K869">
        <v>1254450706</v>
      </c>
      <c r="L869" s="16">
        <f t="shared" si="40"/>
        <v>40088.105393518519</v>
      </c>
      <c r="M869" s="16" t="str">
        <f t="shared" si="41"/>
        <v>2009</v>
      </c>
      <c r="N869" t="b">
        <v>0</v>
      </c>
      <c r="O869">
        <v>11</v>
      </c>
      <c r="P869" t="b">
        <v>0</v>
      </c>
      <c r="Q869" t="s">
        <v>8278</v>
      </c>
      <c r="R869" s="10">
        <f>E869/D869*100</f>
        <v>24.02</v>
      </c>
      <c r="S869" s="7">
        <f>E869/O869</f>
        <v>109.18181818181819</v>
      </c>
      <c r="T869" s="11" t="s">
        <v>8325</v>
      </c>
      <c r="U869" t="s">
        <v>8328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5">
        <f t="shared" si="39"/>
        <v>41646.027754629627</v>
      </c>
      <c r="K870">
        <v>1386463198</v>
      </c>
      <c r="L870" s="16">
        <f t="shared" si="40"/>
        <v>41616.027754629627</v>
      </c>
      <c r="M870" s="16" t="str">
        <f t="shared" si="41"/>
        <v>2013</v>
      </c>
      <c r="N870" t="b">
        <v>0</v>
      </c>
      <c r="O870">
        <v>1</v>
      </c>
      <c r="P870" t="b">
        <v>0</v>
      </c>
      <c r="Q870" t="s">
        <v>8278</v>
      </c>
      <c r="R870" s="10">
        <f>E870/D870*100</f>
        <v>0.1111111111111111</v>
      </c>
      <c r="S870" s="7">
        <f>E870/O870</f>
        <v>50</v>
      </c>
      <c r="T870" s="11" t="s">
        <v>8325</v>
      </c>
      <c r="U870" t="s">
        <v>8328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5">
        <f t="shared" si="39"/>
        <v>41372.803900462961</v>
      </c>
      <c r="K871">
        <v>1362860257</v>
      </c>
      <c r="L871" s="16">
        <f t="shared" si="40"/>
        <v>41342.845567129632</v>
      </c>
      <c r="M871" s="16" t="str">
        <f t="shared" si="41"/>
        <v>2013</v>
      </c>
      <c r="N871" t="b">
        <v>0</v>
      </c>
      <c r="O871">
        <v>3</v>
      </c>
      <c r="P871" t="b">
        <v>0</v>
      </c>
      <c r="Q871" t="s">
        <v>8278</v>
      </c>
      <c r="R871" s="10">
        <f>E871/D871*100</f>
        <v>11.818181818181818</v>
      </c>
      <c r="S871" s="7">
        <f>E871/O871</f>
        <v>346.66666666666669</v>
      </c>
      <c r="T871" s="11" t="s">
        <v>8325</v>
      </c>
      <c r="U871" t="s">
        <v>8328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5">
        <f t="shared" si="39"/>
        <v>41518.022256944445</v>
      </c>
      <c r="K872">
        <v>1375403523</v>
      </c>
      <c r="L872" s="16">
        <f t="shared" si="40"/>
        <v>41488.022256944445</v>
      </c>
      <c r="M872" s="16" t="str">
        <f t="shared" si="41"/>
        <v>2013</v>
      </c>
      <c r="N872" t="b">
        <v>0</v>
      </c>
      <c r="O872">
        <v>5</v>
      </c>
      <c r="P872" t="b">
        <v>0</v>
      </c>
      <c r="Q872" t="s">
        <v>8278</v>
      </c>
      <c r="R872" s="10">
        <f>E872/D872*100</f>
        <v>0.31</v>
      </c>
      <c r="S872" s="7">
        <f>E872/O872</f>
        <v>12.4</v>
      </c>
      <c r="T872" s="11" t="s">
        <v>8325</v>
      </c>
      <c r="U872" t="s">
        <v>8328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5">
        <f t="shared" si="39"/>
        <v>41607.602951388886</v>
      </c>
      <c r="K873">
        <v>1383139695</v>
      </c>
      <c r="L873" s="16">
        <f t="shared" si="40"/>
        <v>41577.561284722222</v>
      </c>
      <c r="M873" s="16" t="str">
        <f t="shared" si="41"/>
        <v>2013</v>
      </c>
      <c r="N873" t="b">
        <v>0</v>
      </c>
      <c r="O873">
        <v>12</v>
      </c>
      <c r="P873" t="b">
        <v>0</v>
      </c>
      <c r="Q873" t="s">
        <v>8278</v>
      </c>
      <c r="R873" s="10">
        <f>E873/D873*100</f>
        <v>5.416666666666667</v>
      </c>
      <c r="S873" s="7">
        <f>E873/O873</f>
        <v>27.083333333333332</v>
      </c>
      <c r="T873" s="11" t="s">
        <v>8325</v>
      </c>
      <c r="U873" t="s">
        <v>8328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5">
        <f t="shared" si="39"/>
        <v>40612.825543981482</v>
      </c>
      <c r="K874">
        <v>1295898527</v>
      </c>
      <c r="L874" s="16">
        <f t="shared" si="40"/>
        <v>40567.825543981482</v>
      </c>
      <c r="M874" s="16" t="str">
        <f t="shared" si="41"/>
        <v>2011</v>
      </c>
      <c r="N874" t="b">
        <v>0</v>
      </c>
      <c r="O874">
        <v>2</v>
      </c>
      <c r="P874" t="b">
        <v>0</v>
      </c>
      <c r="Q874" t="s">
        <v>8278</v>
      </c>
      <c r="R874" s="10">
        <f>E874/D874*100</f>
        <v>0.8125</v>
      </c>
      <c r="S874" s="7">
        <f>E874/O874</f>
        <v>32.5</v>
      </c>
      <c r="T874" s="11" t="s">
        <v>8325</v>
      </c>
      <c r="U874" t="s">
        <v>8328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5">
        <f t="shared" si="39"/>
        <v>41224.208796296298</v>
      </c>
      <c r="K875">
        <v>1349150440</v>
      </c>
      <c r="L875" s="16">
        <f t="shared" si="40"/>
        <v>41184.167129629634</v>
      </c>
      <c r="M875" s="16" t="str">
        <f t="shared" si="41"/>
        <v>2012</v>
      </c>
      <c r="N875" t="b">
        <v>0</v>
      </c>
      <c r="O875">
        <v>5</v>
      </c>
      <c r="P875" t="b">
        <v>0</v>
      </c>
      <c r="Q875" t="s">
        <v>8278</v>
      </c>
      <c r="R875" s="10">
        <f>E875/D875*100</f>
        <v>1.2857142857142856</v>
      </c>
      <c r="S875" s="7">
        <f>E875/O875</f>
        <v>9</v>
      </c>
      <c r="T875" s="11" t="s">
        <v>8325</v>
      </c>
      <c r="U875" t="s">
        <v>8328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5">
        <f t="shared" si="39"/>
        <v>41398.583726851852</v>
      </c>
      <c r="K876">
        <v>1365084034</v>
      </c>
      <c r="L876" s="16">
        <f t="shared" si="40"/>
        <v>41368.583726851852</v>
      </c>
      <c r="M876" s="16" t="str">
        <f t="shared" si="41"/>
        <v>2013</v>
      </c>
      <c r="N876" t="b">
        <v>0</v>
      </c>
      <c r="O876">
        <v>21</v>
      </c>
      <c r="P876" t="b">
        <v>0</v>
      </c>
      <c r="Q876" t="s">
        <v>8278</v>
      </c>
      <c r="R876" s="10">
        <f>E876/D876*100</f>
        <v>24.333333333333336</v>
      </c>
      <c r="S876" s="7">
        <f>E876/O876</f>
        <v>34.761904761904759</v>
      </c>
      <c r="T876" s="11" t="s">
        <v>8325</v>
      </c>
      <c r="U876" t="s">
        <v>8328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5">
        <f t="shared" si="39"/>
        <v>42268.723738425921</v>
      </c>
      <c r="K877">
        <v>1441128131</v>
      </c>
      <c r="L877" s="16">
        <f t="shared" si="40"/>
        <v>42248.723738425921</v>
      </c>
      <c r="M877" s="16" t="str">
        <f t="shared" si="41"/>
        <v>2015</v>
      </c>
      <c r="N877" t="b">
        <v>0</v>
      </c>
      <c r="O877">
        <v>0</v>
      </c>
      <c r="P877" t="b">
        <v>0</v>
      </c>
      <c r="Q877" t="s">
        <v>8278</v>
      </c>
      <c r="R877" s="10">
        <f>E877/D877*100</f>
        <v>0</v>
      </c>
      <c r="S877" s="7" t="e">
        <f>E877/O877</f>
        <v>#DIV/0!</v>
      </c>
      <c r="T877" s="11" t="s">
        <v>8325</v>
      </c>
      <c r="U877" t="s">
        <v>8328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5">
        <f t="shared" si="39"/>
        <v>41309.496840277774</v>
      </c>
      <c r="K878">
        <v>1357127727</v>
      </c>
      <c r="L878" s="16">
        <f t="shared" si="40"/>
        <v>41276.496840277774</v>
      </c>
      <c r="M878" s="16" t="str">
        <f t="shared" si="41"/>
        <v>2013</v>
      </c>
      <c r="N878" t="b">
        <v>0</v>
      </c>
      <c r="O878">
        <v>45</v>
      </c>
      <c r="P878" t="b">
        <v>0</v>
      </c>
      <c r="Q878" t="s">
        <v>8278</v>
      </c>
      <c r="R878" s="10">
        <f>E878/D878*100</f>
        <v>40.799492385786799</v>
      </c>
      <c r="S878" s="7">
        <f>E878/O878</f>
        <v>28.577777777777779</v>
      </c>
      <c r="T878" s="11" t="s">
        <v>8325</v>
      </c>
      <c r="U878" t="s">
        <v>8328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5">
        <f t="shared" si="39"/>
        <v>41627.788888888892</v>
      </c>
      <c r="K879">
        <v>1384887360</v>
      </c>
      <c r="L879" s="16">
        <f t="shared" si="40"/>
        <v>41597.788888888892</v>
      </c>
      <c r="M879" s="16" t="str">
        <f t="shared" si="41"/>
        <v>2013</v>
      </c>
      <c r="N879" t="b">
        <v>0</v>
      </c>
      <c r="O879">
        <v>29</v>
      </c>
      <c r="P879" t="b">
        <v>0</v>
      </c>
      <c r="Q879" t="s">
        <v>8278</v>
      </c>
      <c r="R879" s="10">
        <f>E879/D879*100</f>
        <v>67.55</v>
      </c>
      <c r="S879" s="7">
        <f>E879/O879</f>
        <v>46.586206896551722</v>
      </c>
      <c r="T879" s="11" t="s">
        <v>8325</v>
      </c>
      <c r="U879" t="s">
        <v>8328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5">
        <f t="shared" si="39"/>
        <v>40535.232916666668</v>
      </c>
      <c r="K880">
        <v>1290490524</v>
      </c>
      <c r="L880" s="16">
        <f t="shared" si="40"/>
        <v>40505.232916666668</v>
      </c>
      <c r="M880" s="16" t="str">
        <f t="shared" si="41"/>
        <v>2010</v>
      </c>
      <c r="N880" t="b">
        <v>0</v>
      </c>
      <c r="O880">
        <v>2</v>
      </c>
      <c r="P880" t="b">
        <v>0</v>
      </c>
      <c r="Q880" t="s">
        <v>8278</v>
      </c>
      <c r="R880" s="10">
        <f>E880/D880*100</f>
        <v>1.3</v>
      </c>
      <c r="S880" s="7">
        <f>E880/O880</f>
        <v>32.5</v>
      </c>
      <c r="T880" s="11" t="s">
        <v>8325</v>
      </c>
      <c r="U880" t="s">
        <v>8328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5">
        <f t="shared" si="39"/>
        <v>41058.829918981479</v>
      </c>
      <c r="K881">
        <v>1336506905</v>
      </c>
      <c r="L881" s="16">
        <f t="shared" si="40"/>
        <v>41037.829918981479</v>
      </c>
      <c r="M881" s="16" t="str">
        <f t="shared" si="41"/>
        <v>2012</v>
      </c>
      <c r="N881" t="b">
        <v>0</v>
      </c>
      <c r="O881">
        <v>30</v>
      </c>
      <c r="P881" t="b">
        <v>0</v>
      </c>
      <c r="Q881" t="s">
        <v>8278</v>
      </c>
      <c r="R881" s="10">
        <f>E881/D881*100</f>
        <v>30.666666666666664</v>
      </c>
      <c r="S881" s="7">
        <f>E881/O881</f>
        <v>21.466666666666665</v>
      </c>
      <c r="T881" s="11" t="s">
        <v>8325</v>
      </c>
      <c r="U881" t="s">
        <v>8328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5">
        <f t="shared" si="39"/>
        <v>41212.32104166667</v>
      </c>
      <c r="K882">
        <v>1348731738</v>
      </c>
      <c r="L882" s="16">
        <f t="shared" si="40"/>
        <v>41179.32104166667</v>
      </c>
      <c r="M882" s="16" t="str">
        <f t="shared" si="41"/>
        <v>2012</v>
      </c>
      <c r="N882" t="b">
        <v>0</v>
      </c>
      <c r="O882">
        <v>8</v>
      </c>
      <c r="P882" t="b">
        <v>0</v>
      </c>
      <c r="Q882" t="s">
        <v>8279</v>
      </c>
      <c r="R882" s="10">
        <f>E882/D882*100</f>
        <v>2.9894179894179893</v>
      </c>
      <c r="S882" s="7">
        <f>E882/O882</f>
        <v>14.125</v>
      </c>
      <c r="T882" s="11" t="s">
        <v>8325</v>
      </c>
      <c r="U882" t="s">
        <v>8329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5">
        <f t="shared" si="39"/>
        <v>40922.25099537037</v>
      </c>
      <c r="K883">
        <v>1322632886</v>
      </c>
      <c r="L883" s="16">
        <f t="shared" si="40"/>
        <v>40877.25099537037</v>
      </c>
      <c r="M883" s="16" t="str">
        <f t="shared" si="41"/>
        <v>2011</v>
      </c>
      <c r="N883" t="b">
        <v>0</v>
      </c>
      <c r="O883">
        <v>1</v>
      </c>
      <c r="P883" t="b">
        <v>0</v>
      </c>
      <c r="Q883" t="s">
        <v>8279</v>
      </c>
      <c r="R883" s="10">
        <f>E883/D883*100</f>
        <v>0.8</v>
      </c>
      <c r="S883" s="7">
        <f>E883/O883</f>
        <v>30</v>
      </c>
      <c r="T883" s="11" t="s">
        <v>8325</v>
      </c>
      <c r="U883" t="s">
        <v>8329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5">
        <f t="shared" si="39"/>
        <v>40792.860532407409</v>
      </c>
      <c r="K884">
        <v>1312490350</v>
      </c>
      <c r="L884" s="16">
        <f t="shared" si="40"/>
        <v>40759.860532407409</v>
      </c>
      <c r="M884" s="16" t="str">
        <f t="shared" si="41"/>
        <v>2011</v>
      </c>
      <c r="N884" t="b">
        <v>0</v>
      </c>
      <c r="O884">
        <v>14</v>
      </c>
      <c r="P884" t="b">
        <v>0</v>
      </c>
      <c r="Q884" t="s">
        <v>8279</v>
      </c>
      <c r="R884" s="10">
        <f>E884/D884*100</f>
        <v>20.133333333333333</v>
      </c>
      <c r="S884" s="7">
        <f>E884/O884</f>
        <v>21.571428571428573</v>
      </c>
      <c r="T884" s="11" t="s">
        <v>8325</v>
      </c>
      <c r="U884" t="s">
        <v>8329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5">
        <f t="shared" si="39"/>
        <v>42431.935590277775</v>
      </c>
      <c r="K885">
        <v>1451773635</v>
      </c>
      <c r="L885" s="16">
        <f t="shared" si="40"/>
        <v>42371.935590277775</v>
      </c>
      <c r="M885" s="16" t="str">
        <f t="shared" si="41"/>
        <v>2016</v>
      </c>
      <c r="N885" t="b">
        <v>0</v>
      </c>
      <c r="O885">
        <v>24</v>
      </c>
      <c r="P885" t="b">
        <v>0</v>
      </c>
      <c r="Q885" t="s">
        <v>8279</v>
      </c>
      <c r="R885" s="10">
        <f>E885/D885*100</f>
        <v>40.020000000000003</v>
      </c>
      <c r="S885" s="7">
        <f>E885/O885</f>
        <v>83.375</v>
      </c>
      <c r="T885" s="11" t="s">
        <v>8325</v>
      </c>
      <c r="U885" t="s">
        <v>8329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5">
        <f t="shared" si="39"/>
        <v>41041.104861111111</v>
      </c>
      <c r="K886">
        <v>1331666146</v>
      </c>
      <c r="L886" s="16">
        <f t="shared" si="40"/>
        <v>40981.802615740737</v>
      </c>
      <c r="M886" s="16" t="str">
        <f t="shared" si="41"/>
        <v>2012</v>
      </c>
      <c r="N886" t="b">
        <v>0</v>
      </c>
      <c r="O886">
        <v>2</v>
      </c>
      <c r="P886" t="b">
        <v>0</v>
      </c>
      <c r="Q886" t="s">
        <v>8279</v>
      </c>
      <c r="R886" s="10">
        <f>E886/D886*100</f>
        <v>1</v>
      </c>
      <c r="S886" s="7">
        <f>E886/O886</f>
        <v>10</v>
      </c>
      <c r="T886" s="11" t="s">
        <v>8325</v>
      </c>
      <c r="U886" t="s">
        <v>8329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5">
        <f t="shared" si="39"/>
        <v>42734.941099537042</v>
      </c>
      <c r="K887">
        <v>1481322911</v>
      </c>
      <c r="L887" s="16">
        <f t="shared" si="40"/>
        <v>42713.941099537042</v>
      </c>
      <c r="M887" s="16" t="str">
        <f t="shared" si="41"/>
        <v>2016</v>
      </c>
      <c r="N887" t="b">
        <v>0</v>
      </c>
      <c r="O887">
        <v>21</v>
      </c>
      <c r="P887" t="b">
        <v>0</v>
      </c>
      <c r="Q887" t="s">
        <v>8279</v>
      </c>
      <c r="R887" s="10">
        <f>E887/D887*100</f>
        <v>75</v>
      </c>
      <c r="S887" s="7">
        <f>E887/O887</f>
        <v>35.714285714285715</v>
      </c>
      <c r="T887" s="11" t="s">
        <v>8325</v>
      </c>
      <c r="U887" t="s">
        <v>8329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5">
        <f t="shared" si="39"/>
        <v>42628.870520833334</v>
      </c>
      <c r="K888">
        <v>1471812813</v>
      </c>
      <c r="L888" s="16">
        <f t="shared" si="40"/>
        <v>42603.870520833334</v>
      </c>
      <c r="M888" s="16" t="str">
        <f t="shared" si="41"/>
        <v>2016</v>
      </c>
      <c r="N888" t="b">
        <v>0</v>
      </c>
      <c r="O888">
        <v>7</v>
      </c>
      <c r="P888" t="b">
        <v>0</v>
      </c>
      <c r="Q888" t="s">
        <v>8279</v>
      </c>
      <c r="R888" s="10">
        <f>E888/D888*100</f>
        <v>41</v>
      </c>
      <c r="S888" s="7">
        <f>E888/O888</f>
        <v>29.285714285714285</v>
      </c>
      <c r="T888" s="11" t="s">
        <v>8325</v>
      </c>
      <c r="U888" t="s">
        <v>8329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5">
        <f t="shared" si="39"/>
        <v>41056.958969907406</v>
      </c>
      <c r="K889">
        <v>1335567655</v>
      </c>
      <c r="L889" s="16">
        <f t="shared" si="40"/>
        <v>41026.958969907406</v>
      </c>
      <c r="M889" s="16" t="str">
        <f t="shared" si="41"/>
        <v>2012</v>
      </c>
      <c r="N889" t="b">
        <v>0</v>
      </c>
      <c r="O889">
        <v>0</v>
      </c>
      <c r="P889" t="b">
        <v>0</v>
      </c>
      <c r="Q889" t="s">
        <v>8279</v>
      </c>
      <c r="R889" s="10">
        <f>E889/D889*100</f>
        <v>0</v>
      </c>
      <c r="S889" s="7" t="e">
        <f>E889/O889</f>
        <v>#DIV/0!</v>
      </c>
      <c r="T889" s="11" t="s">
        <v>8325</v>
      </c>
      <c r="U889" t="s">
        <v>8329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5">
        <f t="shared" si="39"/>
        <v>40787.25</v>
      </c>
      <c r="K890">
        <v>1311789885</v>
      </c>
      <c r="L890" s="16">
        <f t="shared" si="40"/>
        <v>40751.753298611111</v>
      </c>
      <c r="M890" s="16" t="str">
        <f t="shared" si="41"/>
        <v>2011</v>
      </c>
      <c r="N890" t="b">
        <v>0</v>
      </c>
      <c r="O890">
        <v>4</v>
      </c>
      <c r="P890" t="b">
        <v>0</v>
      </c>
      <c r="Q890" t="s">
        <v>8279</v>
      </c>
      <c r="R890" s="10">
        <f>E890/D890*100</f>
        <v>7.1999999999999993</v>
      </c>
      <c r="S890" s="7">
        <f>E890/O890</f>
        <v>18</v>
      </c>
      <c r="T890" s="11" t="s">
        <v>8325</v>
      </c>
      <c r="U890" t="s">
        <v>8329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5">
        <f t="shared" si="39"/>
        <v>41917.784062500003</v>
      </c>
      <c r="K891">
        <v>1409942943</v>
      </c>
      <c r="L891" s="16">
        <f t="shared" si="40"/>
        <v>41887.784062500003</v>
      </c>
      <c r="M891" s="16" t="str">
        <f t="shared" si="41"/>
        <v>2014</v>
      </c>
      <c r="N891" t="b">
        <v>0</v>
      </c>
      <c r="O891">
        <v>32</v>
      </c>
      <c r="P891" t="b">
        <v>0</v>
      </c>
      <c r="Q891" t="s">
        <v>8279</v>
      </c>
      <c r="R891" s="10">
        <f>E891/D891*100</f>
        <v>9.4412800000000008</v>
      </c>
      <c r="S891" s="7">
        <f>E891/O891</f>
        <v>73.760000000000005</v>
      </c>
      <c r="T891" s="11" t="s">
        <v>8325</v>
      </c>
      <c r="U891" t="s">
        <v>8329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5">
        <f t="shared" si="39"/>
        <v>41599.740497685183</v>
      </c>
      <c r="K892">
        <v>1382460379</v>
      </c>
      <c r="L892" s="16">
        <f t="shared" si="40"/>
        <v>41569.698831018519</v>
      </c>
      <c r="M892" s="16" t="str">
        <f t="shared" si="41"/>
        <v>2013</v>
      </c>
      <c r="N892" t="b">
        <v>0</v>
      </c>
      <c r="O892">
        <v>4</v>
      </c>
      <c r="P892" t="b">
        <v>0</v>
      </c>
      <c r="Q892" t="s">
        <v>8279</v>
      </c>
      <c r="R892" s="10">
        <f>E892/D892*100</f>
        <v>4.1666666666666661</v>
      </c>
      <c r="S892" s="7">
        <f>E892/O892</f>
        <v>31.25</v>
      </c>
      <c r="T892" s="11" t="s">
        <v>8325</v>
      </c>
      <c r="U892" t="s">
        <v>8329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5">
        <f t="shared" si="39"/>
        <v>41872.031597222223</v>
      </c>
      <c r="K893">
        <v>1405989930</v>
      </c>
      <c r="L893" s="16">
        <f t="shared" si="40"/>
        <v>41842.031597222223</v>
      </c>
      <c r="M893" s="16" t="str">
        <f t="shared" si="41"/>
        <v>2014</v>
      </c>
      <c r="N893" t="b">
        <v>0</v>
      </c>
      <c r="O893">
        <v>9</v>
      </c>
      <c r="P893" t="b">
        <v>0</v>
      </c>
      <c r="Q893" t="s">
        <v>8279</v>
      </c>
      <c r="R893" s="10">
        <f>E893/D893*100</f>
        <v>3.25</v>
      </c>
      <c r="S893" s="7">
        <f>E893/O893</f>
        <v>28.888888888888889</v>
      </c>
      <c r="T893" s="11" t="s">
        <v>8325</v>
      </c>
      <c r="U893" t="s">
        <v>8329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5">
        <f t="shared" si="39"/>
        <v>40391.166666666664</v>
      </c>
      <c r="K894">
        <v>1273121283</v>
      </c>
      <c r="L894" s="16">
        <f t="shared" si="40"/>
        <v>40304.20003472222</v>
      </c>
      <c r="M894" s="16" t="str">
        <f t="shared" si="41"/>
        <v>2010</v>
      </c>
      <c r="N894" t="b">
        <v>0</v>
      </c>
      <c r="O894">
        <v>17</v>
      </c>
      <c r="P894" t="b">
        <v>0</v>
      </c>
      <c r="Q894" t="s">
        <v>8279</v>
      </c>
      <c r="R894" s="10">
        <f>E894/D894*100</f>
        <v>40.75</v>
      </c>
      <c r="S894" s="7">
        <f>E894/O894</f>
        <v>143.8235294117647</v>
      </c>
      <c r="T894" s="11" t="s">
        <v>8325</v>
      </c>
      <c r="U894" t="s">
        <v>8329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5">
        <f t="shared" si="39"/>
        <v>42095.856053240743</v>
      </c>
      <c r="K895">
        <v>1425331963</v>
      </c>
      <c r="L895" s="16">
        <f t="shared" si="40"/>
        <v>42065.897719907407</v>
      </c>
      <c r="M895" s="16" t="str">
        <f t="shared" si="41"/>
        <v>2015</v>
      </c>
      <c r="N895" t="b">
        <v>0</v>
      </c>
      <c r="O895">
        <v>5</v>
      </c>
      <c r="P895" t="b">
        <v>0</v>
      </c>
      <c r="Q895" t="s">
        <v>8279</v>
      </c>
      <c r="R895" s="10">
        <f>E895/D895*100</f>
        <v>10</v>
      </c>
      <c r="S895" s="7">
        <f>E895/O895</f>
        <v>40</v>
      </c>
      <c r="T895" s="11" t="s">
        <v>8325</v>
      </c>
      <c r="U895" t="s">
        <v>8329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5">
        <f t="shared" si="39"/>
        <v>42526.981597222228</v>
      </c>
      <c r="K896">
        <v>1462577610</v>
      </c>
      <c r="L896" s="16">
        <f t="shared" si="40"/>
        <v>42496.981597222228</v>
      </c>
      <c r="M896" s="16" t="str">
        <f t="shared" si="41"/>
        <v>2016</v>
      </c>
      <c r="N896" t="b">
        <v>0</v>
      </c>
      <c r="O896">
        <v>53</v>
      </c>
      <c r="P896" t="b">
        <v>0</v>
      </c>
      <c r="Q896" t="s">
        <v>8279</v>
      </c>
      <c r="R896" s="10">
        <f>E896/D896*100</f>
        <v>39.17</v>
      </c>
      <c r="S896" s="7">
        <f>E896/O896</f>
        <v>147.81132075471697</v>
      </c>
      <c r="T896" s="11" t="s">
        <v>8325</v>
      </c>
      <c r="U896" t="s">
        <v>8329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5">
        <f t="shared" si="39"/>
        <v>40476.127650462964</v>
      </c>
      <c r="K897">
        <v>1284087829</v>
      </c>
      <c r="L897" s="16">
        <f t="shared" si="40"/>
        <v>40431.127650462964</v>
      </c>
      <c r="M897" s="16" t="str">
        <f t="shared" si="41"/>
        <v>2010</v>
      </c>
      <c r="N897" t="b">
        <v>0</v>
      </c>
      <c r="O897">
        <v>7</v>
      </c>
      <c r="P897" t="b">
        <v>0</v>
      </c>
      <c r="Q897" t="s">
        <v>8279</v>
      </c>
      <c r="R897" s="10">
        <f>E897/D897*100</f>
        <v>2.4375</v>
      </c>
      <c r="S897" s="7">
        <f>E897/O897</f>
        <v>27.857142857142858</v>
      </c>
      <c r="T897" s="11" t="s">
        <v>8325</v>
      </c>
      <c r="U897" t="s">
        <v>8329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5">
        <f t="shared" si="39"/>
        <v>42244.166666666672</v>
      </c>
      <c r="K898">
        <v>1438549026</v>
      </c>
      <c r="L898" s="16">
        <f t="shared" si="40"/>
        <v>42218.872986111113</v>
      </c>
      <c r="M898" s="16" t="str">
        <f t="shared" si="41"/>
        <v>2015</v>
      </c>
      <c r="N898" t="b">
        <v>0</v>
      </c>
      <c r="O898">
        <v>72</v>
      </c>
      <c r="P898" t="b">
        <v>0</v>
      </c>
      <c r="Q898" t="s">
        <v>8279</v>
      </c>
      <c r="R898" s="10">
        <f>E898/D898*100</f>
        <v>40</v>
      </c>
      <c r="S898" s="7">
        <f>E898/O898</f>
        <v>44.444444444444443</v>
      </c>
      <c r="T898" s="11" t="s">
        <v>8325</v>
      </c>
      <c r="U898" t="s">
        <v>8329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5">
        <f t="shared" ref="J899:J962" si="42">(((I899/60)/60)/24)+DATE(1970,1,1)</f>
        <v>41241.730416666665</v>
      </c>
      <c r="K899">
        <v>1351528308</v>
      </c>
      <c r="L899" s="16">
        <f t="shared" ref="L899:L962" si="43">(((K899/60)/60)/24)+DATE(1970,1,1)</f>
        <v>41211.688750000001</v>
      </c>
      <c r="M899" s="16" t="str">
        <f t="shared" ref="M899:M962" si="44">TEXT(L899,"yyyy")</f>
        <v>2012</v>
      </c>
      <c r="N899" t="b">
        <v>0</v>
      </c>
      <c r="O899">
        <v>0</v>
      </c>
      <c r="P899" t="b">
        <v>0</v>
      </c>
      <c r="Q899" t="s">
        <v>8279</v>
      </c>
      <c r="R899" s="10">
        <f>E899/D899*100</f>
        <v>0</v>
      </c>
      <c r="S899" s="7" t="e">
        <f>E899/O899</f>
        <v>#DIV/0!</v>
      </c>
      <c r="T899" s="11" t="s">
        <v>8325</v>
      </c>
      <c r="U899" t="s">
        <v>8329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5">
        <f t="shared" si="42"/>
        <v>40923.758217592593</v>
      </c>
      <c r="K900">
        <v>1322763110</v>
      </c>
      <c r="L900" s="16">
        <f t="shared" si="43"/>
        <v>40878.758217592593</v>
      </c>
      <c r="M900" s="16" t="str">
        <f t="shared" si="44"/>
        <v>2011</v>
      </c>
      <c r="N900" t="b">
        <v>0</v>
      </c>
      <c r="O900">
        <v>2</v>
      </c>
      <c r="P900" t="b">
        <v>0</v>
      </c>
      <c r="Q900" t="s">
        <v>8279</v>
      </c>
      <c r="R900" s="10">
        <f>E900/D900*100</f>
        <v>2.8000000000000003</v>
      </c>
      <c r="S900" s="7">
        <f>E900/O900</f>
        <v>35</v>
      </c>
      <c r="T900" s="11" t="s">
        <v>8325</v>
      </c>
      <c r="U900" t="s">
        <v>8329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5">
        <f t="shared" si="42"/>
        <v>40691.099097222221</v>
      </c>
      <c r="K901">
        <v>1302661362</v>
      </c>
      <c r="L901" s="16">
        <f t="shared" si="43"/>
        <v>40646.099097222221</v>
      </c>
      <c r="M901" s="16" t="str">
        <f t="shared" si="44"/>
        <v>2011</v>
      </c>
      <c r="N901" t="b">
        <v>0</v>
      </c>
      <c r="O901">
        <v>8</v>
      </c>
      <c r="P901" t="b">
        <v>0</v>
      </c>
      <c r="Q901" t="s">
        <v>8279</v>
      </c>
      <c r="R901" s="10">
        <f>E901/D901*100</f>
        <v>37.333333333333336</v>
      </c>
      <c r="S901" s="7">
        <f>E901/O901</f>
        <v>35</v>
      </c>
      <c r="T901" s="11" t="s">
        <v>8325</v>
      </c>
      <c r="U901" t="s">
        <v>8329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5">
        <f t="shared" si="42"/>
        <v>42459.807893518519</v>
      </c>
      <c r="K902">
        <v>1456777402</v>
      </c>
      <c r="L902" s="16">
        <f t="shared" si="43"/>
        <v>42429.84956018519</v>
      </c>
      <c r="M902" s="16" t="str">
        <f t="shared" si="44"/>
        <v>2016</v>
      </c>
      <c r="N902" t="b">
        <v>0</v>
      </c>
      <c r="O902">
        <v>2</v>
      </c>
      <c r="P902" t="b">
        <v>0</v>
      </c>
      <c r="Q902" t="s">
        <v>8278</v>
      </c>
      <c r="R902" s="10">
        <f>E902/D902*100</f>
        <v>0.42</v>
      </c>
      <c r="S902" s="7">
        <f>E902/O902</f>
        <v>10.5</v>
      </c>
      <c r="T902" s="11" t="s">
        <v>8325</v>
      </c>
      <c r="U902" t="s">
        <v>8328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5">
        <f t="shared" si="42"/>
        <v>40337.799305555556</v>
      </c>
      <c r="K903">
        <v>1272050914</v>
      </c>
      <c r="L903" s="16">
        <f t="shared" si="43"/>
        <v>40291.81150462963</v>
      </c>
      <c r="M903" s="16" t="str">
        <f t="shared" si="44"/>
        <v>2010</v>
      </c>
      <c r="N903" t="b">
        <v>0</v>
      </c>
      <c r="O903">
        <v>0</v>
      </c>
      <c r="P903" t="b">
        <v>0</v>
      </c>
      <c r="Q903" t="s">
        <v>8278</v>
      </c>
      <c r="R903" s="10">
        <f>E903/D903*100</f>
        <v>0</v>
      </c>
      <c r="S903" s="7" t="e">
        <f>E903/O903</f>
        <v>#DIV/0!</v>
      </c>
      <c r="T903" s="11" t="s">
        <v>8325</v>
      </c>
      <c r="U903" t="s">
        <v>8328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5">
        <f t="shared" si="42"/>
        <v>41881.645833333336</v>
      </c>
      <c r="K904">
        <v>1404947422</v>
      </c>
      <c r="L904" s="16">
        <f t="shared" si="43"/>
        <v>41829.965532407405</v>
      </c>
      <c r="M904" s="16" t="str">
        <f t="shared" si="44"/>
        <v>2014</v>
      </c>
      <c r="N904" t="b">
        <v>0</v>
      </c>
      <c r="O904">
        <v>3</v>
      </c>
      <c r="P904" t="b">
        <v>0</v>
      </c>
      <c r="Q904" t="s">
        <v>8278</v>
      </c>
      <c r="R904" s="10">
        <f>E904/D904*100</f>
        <v>0.3</v>
      </c>
      <c r="S904" s="7">
        <f>E904/O904</f>
        <v>30</v>
      </c>
      <c r="T904" s="11" t="s">
        <v>8325</v>
      </c>
      <c r="U904" t="s">
        <v>8328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5">
        <f t="shared" si="42"/>
        <v>41175.100694444445</v>
      </c>
      <c r="K905">
        <v>1346180780</v>
      </c>
      <c r="L905" s="16">
        <f t="shared" si="43"/>
        <v>41149.796064814815</v>
      </c>
      <c r="M905" s="16" t="str">
        <f t="shared" si="44"/>
        <v>2012</v>
      </c>
      <c r="N905" t="b">
        <v>0</v>
      </c>
      <c r="O905">
        <v>4</v>
      </c>
      <c r="P905" t="b">
        <v>0</v>
      </c>
      <c r="Q905" t="s">
        <v>8278</v>
      </c>
      <c r="R905" s="10">
        <f>E905/D905*100</f>
        <v>3.2</v>
      </c>
      <c r="S905" s="7">
        <f>E905/O905</f>
        <v>40</v>
      </c>
      <c r="T905" s="11" t="s">
        <v>8325</v>
      </c>
      <c r="U905" t="s">
        <v>8328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5">
        <f t="shared" si="42"/>
        <v>42372.080289351856</v>
      </c>
      <c r="K906">
        <v>1449194137</v>
      </c>
      <c r="L906" s="16">
        <f t="shared" si="43"/>
        <v>42342.080289351856</v>
      </c>
      <c r="M906" s="16" t="str">
        <f t="shared" si="44"/>
        <v>2015</v>
      </c>
      <c r="N906" t="b">
        <v>0</v>
      </c>
      <c r="O906">
        <v>3</v>
      </c>
      <c r="P906" t="b">
        <v>0</v>
      </c>
      <c r="Q906" t="s">
        <v>8278</v>
      </c>
      <c r="R906" s="10">
        <f>E906/D906*100</f>
        <v>0.30199999999999999</v>
      </c>
      <c r="S906" s="7">
        <f>E906/O906</f>
        <v>50.333333333333336</v>
      </c>
      <c r="T906" s="11" t="s">
        <v>8325</v>
      </c>
      <c r="U906" t="s">
        <v>8328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5">
        <f t="shared" si="42"/>
        <v>40567.239884259259</v>
      </c>
      <c r="K907">
        <v>1290663926</v>
      </c>
      <c r="L907" s="16">
        <f t="shared" si="43"/>
        <v>40507.239884259259</v>
      </c>
      <c r="M907" s="16" t="str">
        <f t="shared" si="44"/>
        <v>2010</v>
      </c>
      <c r="N907" t="b">
        <v>0</v>
      </c>
      <c r="O907">
        <v>6</v>
      </c>
      <c r="P907" t="b">
        <v>0</v>
      </c>
      <c r="Q907" t="s">
        <v>8278</v>
      </c>
      <c r="R907" s="10">
        <f>E907/D907*100</f>
        <v>3.0153846153846153</v>
      </c>
      <c r="S907" s="7">
        <f>E907/O907</f>
        <v>32.666666666666664</v>
      </c>
      <c r="T907" s="11" t="s">
        <v>8325</v>
      </c>
      <c r="U907" t="s">
        <v>8328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5">
        <f t="shared" si="42"/>
        <v>41711.148032407407</v>
      </c>
      <c r="K908">
        <v>1392093190</v>
      </c>
      <c r="L908" s="16">
        <f t="shared" si="43"/>
        <v>41681.189699074072</v>
      </c>
      <c r="M908" s="16" t="str">
        <f t="shared" si="44"/>
        <v>2014</v>
      </c>
      <c r="N908" t="b">
        <v>0</v>
      </c>
      <c r="O908">
        <v>0</v>
      </c>
      <c r="P908" t="b">
        <v>0</v>
      </c>
      <c r="Q908" t="s">
        <v>8278</v>
      </c>
      <c r="R908" s="10">
        <f>E908/D908*100</f>
        <v>0</v>
      </c>
      <c r="S908" s="7" t="e">
        <f>E908/O908</f>
        <v>#DIV/0!</v>
      </c>
      <c r="T908" s="11" t="s">
        <v>8325</v>
      </c>
      <c r="U908" t="s">
        <v>8328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5">
        <f t="shared" si="42"/>
        <v>40797.192395833335</v>
      </c>
      <c r="K909">
        <v>1313123823</v>
      </c>
      <c r="L909" s="16">
        <f t="shared" si="43"/>
        <v>40767.192395833335</v>
      </c>
      <c r="M909" s="16" t="str">
        <f t="shared" si="44"/>
        <v>2011</v>
      </c>
      <c r="N909" t="b">
        <v>0</v>
      </c>
      <c r="O909">
        <v>0</v>
      </c>
      <c r="P909" t="b">
        <v>0</v>
      </c>
      <c r="Q909" t="s">
        <v>8278</v>
      </c>
      <c r="R909" s="10">
        <f>E909/D909*100</f>
        <v>0</v>
      </c>
      <c r="S909" s="7" t="e">
        <f>E909/O909</f>
        <v>#DIV/0!</v>
      </c>
      <c r="T909" s="11" t="s">
        <v>8325</v>
      </c>
      <c r="U909" t="s">
        <v>8328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5">
        <f t="shared" si="42"/>
        <v>40386.207638888889</v>
      </c>
      <c r="K910">
        <v>1276283655</v>
      </c>
      <c r="L910" s="16">
        <f t="shared" si="43"/>
        <v>40340.801562499997</v>
      </c>
      <c r="M910" s="16" t="str">
        <f t="shared" si="44"/>
        <v>2010</v>
      </c>
      <c r="N910" t="b">
        <v>0</v>
      </c>
      <c r="O910">
        <v>0</v>
      </c>
      <c r="P910" t="b">
        <v>0</v>
      </c>
      <c r="Q910" t="s">
        <v>8278</v>
      </c>
      <c r="R910" s="10">
        <f>E910/D910*100</f>
        <v>0</v>
      </c>
      <c r="S910" s="7" t="e">
        <f>E910/O910</f>
        <v>#DIV/0!</v>
      </c>
      <c r="T910" s="11" t="s">
        <v>8325</v>
      </c>
      <c r="U910" t="s">
        <v>8328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5">
        <f t="shared" si="42"/>
        <v>41113.166666666664</v>
      </c>
      <c r="K911">
        <v>1340296440</v>
      </c>
      <c r="L911" s="16">
        <f t="shared" si="43"/>
        <v>41081.69027777778</v>
      </c>
      <c r="M911" s="16" t="str">
        <f t="shared" si="44"/>
        <v>2012</v>
      </c>
      <c r="N911" t="b">
        <v>0</v>
      </c>
      <c r="O911">
        <v>8</v>
      </c>
      <c r="P911" t="b">
        <v>0</v>
      </c>
      <c r="Q911" t="s">
        <v>8278</v>
      </c>
      <c r="R911" s="10">
        <f>E911/D911*100</f>
        <v>3.25</v>
      </c>
      <c r="S911" s="7">
        <f>E911/O911</f>
        <v>65</v>
      </c>
      <c r="T911" s="11" t="s">
        <v>8325</v>
      </c>
      <c r="U911" t="s">
        <v>8328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5">
        <f t="shared" si="42"/>
        <v>42797.545358796298</v>
      </c>
      <c r="K912">
        <v>1483362319</v>
      </c>
      <c r="L912" s="16">
        <f t="shared" si="43"/>
        <v>42737.545358796298</v>
      </c>
      <c r="M912" s="16" t="str">
        <f t="shared" si="44"/>
        <v>2017</v>
      </c>
      <c r="N912" t="b">
        <v>0</v>
      </c>
      <c r="O912">
        <v>5</v>
      </c>
      <c r="P912" t="b">
        <v>0</v>
      </c>
      <c r="Q912" t="s">
        <v>8278</v>
      </c>
      <c r="R912" s="10">
        <f>E912/D912*100</f>
        <v>22.363636363636363</v>
      </c>
      <c r="S912" s="7">
        <f>E912/O912</f>
        <v>24.6</v>
      </c>
      <c r="T912" s="11" t="s">
        <v>8325</v>
      </c>
      <c r="U912" t="s">
        <v>8328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5">
        <f t="shared" si="42"/>
        <v>41663.005150462966</v>
      </c>
      <c r="K913">
        <v>1388707645</v>
      </c>
      <c r="L913" s="16">
        <f t="shared" si="43"/>
        <v>41642.005150462966</v>
      </c>
      <c r="M913" s="16" t="str">
        <f t="shared" si="44"/>
        <v>2014</v>
      </c>
      <c r="N913" t="b">
        <v>0</v>
      </c>
      <c r="O913">
        <v>0</v>
      </c>
      <c r="P913" t="b">
        <v>0</v>
      </c>
      <c r="Q913" t="s">
        <v>8278</v>
      </c>
      <c r="R913" s="10">
        <f>E913/D913*100</f>
        <v>0</v>
      </c>
      <c r="S913" s="7" t="e">
        <f>E913/O913</f>
        <v>#DIV/0!</v>
      </c>
      <c r="T913" s="11" t="s">
        <v>8325</v>
      </c>
      <c r="U913" t="s">
        <v>8328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5">
        <f t="shared" si="42"/>
        <v>41254.151006944441</v>
      </c>
      <c r="K914">
        <v>1350009447</v>
      </c>
      <c r="L914" s="16">
        <f t="shared" si="43"/>
        <v>41194.109340277777</v>
      </c>
      <c r="M914" s="16" t="str">
        <f t="shared" si="44"/>
        <v>2012</v>
      </c>
      <c r="N914" t="b">
        <v>0</v>
      </c>
      <c r="O914">
        <v>2</v>
      </c>
      <c r="P914" t="b">
        <v>0</v>
      </c>
      <c r="Q914" t="s">
        <v>8278</v>
      </c>
      <c r="R914" s="10">
        <f>E914/D914*100</f>
        <v>0.85714285714285721</v>
      </c>
      <c r="S914" s="7">
        <f>E914/O914</f>
        <v>15</v>
      </c>
      <c r="T914" s="11" t="s">
        <v>8325</v>
      </c>
      <c r="U914" t="s">
        <v>8328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5">
        <f t="shared" si="42"/>
        <v>41034.139108796298</v>
      </c>
      <c r="K915">
        <v>1333596019</v>
      </c>
      <c r="L915" s="16">
        <f t="shared" si="43"/>
        <v>41004.139108796298</v>
      </c>
      <c r="M915" s="16" t="str">
        <f t="shared" si="44"/>
        <v>2012</v>
      </c>
      <c r="N915" t="b">
        <v>0</v>
      </c>
      <c r="O915">
        <v>24</v>
      </c>
      <c r="P915" t="b">
        <v>0</v>
      </c>
      <c r="Q915" t="s">
        <v>8278</v>
      </c>
      <c r="R915" s="10">
        <f>E915/D915*100</f>
        <v>6.6066666666666665</v>
      </c>
      <c r="S915" s="7">
        <f>E915/O915</f>
        <v>82.583333333333329</v>
      </c>
      <c r="T915" s="11" t="s">
        <v>8325</v>
      </c>
      <c r="U915" t="s">
        <v>8328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5">
        <f t="shared" si="42"/>
        <v>41146.763275462967</v>
      </c>
      <c r="K916">
        <v>1343326747</v>
      </c>
      <c r="L916" s="16">
        <f t="shared" si="43"/>
        <v>41116.763275462967</v>
      </c>
      <c r="M916" s="16" t="str">
        <f t="shared" si="44"/>
        <v>2012</v>
      </c>
      <c r="N916" t="b">
        <v>0</v>
      </c>
      <c r="O916">
        <v>0</v>
      </c>
      <c r="P916" t="b">
        <v>0</v>
      </c>
      <c r="Q916" t="s">
        <v>8278</v>
      </c>
      <c r="R916" s="10">
        <f>E916/D916*100</f>
        <v>0</v>
      </c>
      <c r="S916" s="7" t="e">
        <f>E916/O916</f>
        <v>#DIV/0!</v>
      </c>
      <c r="T916" s="11" t="s">
        <v>8325</v>
      </c>
      <c r="U916" t="s">
        <v>8328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5">
        <f t="shared" si="42"/>
        <v>40969.207638888889</v>
      </c>
      <c r="K917">
        <v>1327853914</v>
      </c>
      <c r="L917" s="16">
        <f t="shared" si="43"/>
        <v>40937.679560185185</v>
      </c>
      <c r="M917" s="16" t="str">
        <f t="shared" si="44"/>
        <v>2012</v>
      </c>
      <c r="N917" t="b">
        <v>0</v>
      </c>
      <c r="O917">
        <v>9</v>
      </c>
      <c r="P917" t="b">
        <v>0</v>
      </c>
      <c r="Q917" t="s">
        <v>8278</v>
      </c>
      <c r="R917" s="10">
        <f>E917/D917*100</f>
        <v>5.7692307692307692</v>
      </c>
      <c r="S917" s="7">
        <f>E917/O917</f>
        <v>41.666666666666664</v>
      </c>
      <c r="T917" s="11" t="s">
        <v>8325</v>
      </c>
      <c r="U917" t="s">
        <v>8328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5">
        <f t="shared" si="42"/>
        <v>40473.208333333336</v>
      </c>
      <c r="K918">
        <v>1284409734</v>
      </c>
      <c r="L918" s="16">
        <f t="shared" si="43"/>
        <v>40434.853402777779</v>
      </c>
      <c r="M918" s="16" t="str">
        <f t="shared" si="44"/>
        <v>2010</v>
      </c>
      <c r="N918" t="b">
        <v>0</v>
      </c>
      <c r="O918">
        <v>0</v>
      </c>
      <c r="P918" t="b">
        <v>0</v>
      </c>
      <c r="Q918" t="s">
        <v>8278</v>
      </c>
      <c r="R918" s="10">
        <f>E918/D918*100</f>
        <v>0</v>
      </c>
      <c r="S918" s="7" t="e">
        <f>E918/O918</f>
        <v>#DIV/0!</v>
      </c>
      <c r="T918" s="11" t="s">
        <v>8325</v>
      </c>
      <c r="U918" t="s">
        <v>8328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5">
        <f t="shared" si="42"/>
        <v>41834.104166666664</v>
      </c>
      <c r="K919">
        <v>1402612730</v>
      </c>
      <c r="L919" s="16">
        <f t="shared" si="43"/>
        <v>41802.94363425926</v>
      </c>
      <c r="M919" s="16" t="str">
        <f t="shared" si="44"/>
        <v>2014</v>
      </c>
      <c r="N919" t="b">
        <v>0</v>
      </c>
      <c r="O919">
        <v>1</v>
      </c>
      <c r="P919" t="b">
        <v>0</v>
      </c>
      <c r="Q919" t="s">
        <v>8278</v>
      </c>
      <c r="R919" s="10">
        <f>E919/D919*100</f>
        <v>0.6</v>
      </c>
      <c r="S919" s="7">
        <f>E919/O919</f>
        <v>30</v>
      </c>
      <c r="T919" s="11" t="s">
        <v>8325</v>
      </c>
      <c r="U919" t="s">
        <v>8328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5">
        <f t="shared" si="42"/>
        <v>41974.957881944443</v>
      </c>
      <c r="K920">
        <v>1414879161</v>
      </c>
      <c r="L920" s="16">
        <f t="shared" si="43"/>
        <v>41944.916215277779</v>
      </c>
      <c r="M920" s="16" t="str">
        <f t="shared" si="44"/>
        <v>2014</v>
      </c>
      <c r="N920" t="b">
        <v>0</v>
      </c>
      <c r="O920">
        <v>10</v>
      </c>
      <c r="P920" t="b">
        <v>0</v>
      </c>
      <c r="Q920" t="s">
        <v>8278</v>
      </c>
      <c r="R920" s="10">
        <f>E920/D920*100</f>
        <v>5.0256410256410255</v>
      </c>
      <c r="S920" s="7">
        <f>E920/O920</f>
        <v>19.600000000000001</v>
      </c>
      <c r="T920" s="11" t="s">
        <v>8325</v>
      </c>
      <c r="U920" t="s">
        <v>8328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5">
        <f t="shared" si="42"/>
        <v>41262.641724537039</v>
      </c>
      <c r="K921">
        <v>1352906645</v>
      </c>
      <c r="L921" s="16">
        <f t="shared" si="43"/>
        <v>41227.641724537039</v>
      </c>
      <c r="M921" s="16" t="str">
        <f t="shared" si="44"/>
        <v>2012</v>
      </c>
      <c r="N921" t="b">
        <v>0</v>
      </c>
      <c r="O921">
        <v>1</v>
      </c>
      <c r="P921" t="b">
        <v>0</v>
      </c>
      <c r="Q921" t="s">
        <v>8278</v>
      </c>
      <c r="R921" s="10">
        <f>E921/D921*100</f>
        <v>0.5</v>
      </c>
      <c r="S921" s="7">
        <f>E921/O921</f>
        <v>100</v>
      </c>
      <c r="T921" s="11" t="s">
        <v>8325</v>
      </c>
      <c r="U921" t="s">
        <v>8328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5">
        <f t="shared" si="42"/>
        <v>41592.713217592594</v>
      </c>
      <c r="K922">
        <v>1381853222</v>
      </c>
      <c r="L922" s="16">
        <f t="shared" si="43"/>
        <v>41562.67155092593</v>
      </c>
      <c r="M922" s="16" t="str">
        <f t="shared" si="44"/>
        <v>2013</v>
      </c>
      <c r="N922" t="b">
        <v>0</v>
      </c>
      <c r="O922">
        <v>0</v>
      </c>
      <c r="P922" t="b">
        <v>0</v>
      </c>
      <c r="Q922" t="s">
        <v>8278</v>
      </c>
      <c r="R922" s="10">
        <f>E922/D922*100</f>
        <v>0</v>
      </c>
      <c r="S922" s="7" t="e">
        <f>E922/O922</f>
        <v>#DIV/0!</v>
      </c>
      <c r="T922" s="11" t="s">
        <v>8325</v>
      </c>
      <c r="U922" t="s">
        <v>8328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5">
        <f t="shared" si="42"/>
        <v>40889.212685185186</v>
      </c>
      <c r="K923">
        <v>1320033976</v>
      </c>
      <c r="L923" s="16">
        <f t="shared" si="43"/>
        <v>40847.171018518515</v>
      </c>
      <c r="M923" s="16" t="str">
        <f t="shared" si="44"/>
        <v>2011</v>
      </c>
      <c r="N923" t="b">
        <v>0</v>
      </c>
      <c r="O923">
        <v>20</v>
      </c>
      <c r="P923" t="b">
        <v>0</v>
      </c>
      <c r="Q923" t="s">
        <v>8278</v>
      </c>
      <c r="R923" s="10">
        <f>E923/D923*100</f>
        <v>30.9</v>
      </c>
      <c r="S923" s="7">
        <f>E923/O923</f>
        <v>231.75</v>
      </c>
      <c r="T923" s="11" t="s">
        <v>8325</v>
      </c>
      <c r="U923" t="s">
        <v>8328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5">
        <f t="shared" si="42"/>
        <v>41913.530011574076</v>
      </c>
      <c r="K924">
        <v>1409143393</v>
      </c>
      <c r="L924" s="16">
        <f t="shared" si="43"/>
        <v>41878.530011574076</v>
      </c>
      <c r="M924" s="16" t="str">
        <f t="shared" si="44"/>
        <v>2014</v>
      </c>
      <c r="N924" t="b">
        <v>0</v>
      </c>
      <c r="O924">
        <v>30</v>
      </c>
      <c r="P924" t="b">
        <v>0</v>
      </c>
      <c r="Q924" t="s">
        <v>8278</v>
      </c>
      <c r="R924" s="10">
        <f>E924/D924*100</f>
        <v>21.037037037037038</v>
      </c>
      <c r="S924" s="7">
        <f>E924/O924</f>
        <v>189.33333333333334</v>
      </c>
      <c r="T924" s="11" t="s">
        <v>8325</v>
      </c>
      <c r="U924" t="s">
        <v>8328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5">
        <f t="shared" si="42"/>
        <v>41965.001423611116</v>
      </c>
      <c r="K925">
        <v>1414018923</v>
      </c>
      <c r="L925" s="16">
        <f t="shared" si="43"/>
        <v>41934.959756944445</v>
      </c>
      <c r="M925" s="16" t="str">
        <f t="shared" si="44"/>
        <v>2014</v>
      </c>
      <c r="N925" t="b">
        <v>0</v>
      </c>
      <c r="O925">
        <v>6</v>
      </c>
      <c r="P925" t="b">
        <v>0</v>
      </c>
      <c r="Q925" t="s">
        <v>8278</v>
      </c>
      <c r="R925" s="10">
        <f>E925/D925*100</f>
        <v>2.1999999999999997</v>
      </c>
      <c r="S925" s="7">
        <f>E925/O925</f>
        <v>55</v>
      </c>
      <c r="T925" s="11" t="s">
        <v>8325</v>
      </c>
      <c r="U925" t="s">
        <v>8328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5">
        <f t="shared" si="42"/>
        <v>41318.942928240744</v>
      </c>
      <c r="K926">
        <v>1358203069</v>
      </c>
      <c r="L926" s="16">
        <f t="shared" si="43"/>
        <v>41288.942928240744</v>
      </c>
      <c r="M926" s="16" t="str">
        <f t="shared" si="44"/>
        <v>2013</v>
      </c>
      <c r="N926" t="b">
        <v>0</v>
      </c>
      <c r="O926">
        <v>15</v>
      </c>
      <c r="P926" t="b">
        <v>0</v>
      </c>
      <c r="Q926" t="s">
        <v>8278</v>
      </c>
      <c r="R926" s="10">
        <f>E926/D926*100</f>
        <v>10.9</v>
      </c>
      <c r="S926" s="7">
        <f>E926/O926</f>
        <v>21.8</v>
      </c>
      <c r="T926" s="11" t="s">
        <v>8325</v>
      </c>
      <c r="U926" t="s">
        <v>8328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5">
        <f t="shared" si="42"/>
        <v>41605.922581018516</v>
      </c>
      <c r="K927">
        <v>1382994511</v>
      </c>
      <c r="L927" s="16">
        <f t="shared" si="43"/>
        <v>41575.880914351852</v>
      </c>
      <c r="M927" s="16" t="str">
        <f t="shared" si="44"/>
        <v>2013</v>
      </c>
      <c r="N927" t="b">
        <v>0</v>
      </c>
      <c r="O927">
        <v>5</v>
      </c>
      <c r="P927" t="b">
        <v>0</v>
      </c>
      <c r="Q927" t="s">
        <v>8278</v>
      </c>
      <c r="R927" s="10">
        <f>E927/D927*100</f>
        <v>2.666666666666667</v>
      </c>
      <c r="S927" s="7">
        <f>E927/O927</f>
        <v>32</v>
      </c>
      <c r="T927" s="11" t="s">
        <v>8325</v>
      </c>
      <c r="U927" t="s">
        <v>8328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5">
        <f t="shared" si="42"/>
        <v>40367.944444444445</v>
      </c>
      <c r="K928">
        <v>1276043330</v>
      </c>
      <c r="L928" s="16">
        <f t="shared" si="43"/>
        <v>40338.02002314815</v>
      </c>
      <c r="M928" s="16" t="str">
        <f t="shared" si="44"/>
        <v>2010</v>
      </c>
      <c r="N928" t="b">
        <v>0</v>
      </c>
      <c r="O928">
        <v>0</v>
      </c>
      <c r="P928" t="b">
        <v>0</v>
      </c>
      <c r="Q928" t="s">
        <v>8278</v>
      </c>
      <c r="R928" s="10">
        <f>E928/D928*100</f>
        <v>0</v>
      </c>
      <c r="S928" s="7" t="e">
        <f>E928/O928</f>
        <v>#DIV/0!</v>
      </c>
      <c r="T928" s="11" t="s">
        <v>8325</v>
      </c>
      <c r="U928" t="s">
        <v>8328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5">
        <f t="shared" si="42"/>
        <v>41043.822858796295</v>
      </c>
      <c r="K929">
        <v>1334432695</v>
      </c>
      <c r="L929" s="16">
        <f t="shared" si="43"/>
        <v>41013.822858796295</v>
      </c>
      <c r="M929" s="16" t="str">
        <f t="shared" si="44"/>
        <v>2012</v>
      </c>
      <c r="N929" t="b">
        <v>0</v>
      </c>
      <c r="O929">
        <v>0</v>
      </c>
      <c r="P929" t="b">
        <v>0</v>
      </c>
      <c r="Q929" t="s">
        <v>8278</v>
      </c>
      <c r="R929" s="10">
        <f>E929/D929*100</f>
        <v>0</v>
      </c>
      <c r="S929" s="7" t="e">
        <f>E929/O929</f>
        <v>#DIV/0!</v>
      </c>
      <c r="T929" s="11" t="s">
        <v>8325</v>
      </c>
      <c r="U929" t="s">
        <v>8328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5">
        <f t="shared" si="42"/>
        <v>41231</v>
      </c>
      <c r="K930">
        <v>1348864913</v>
      </c>
      <c r="L930" s="16">
        <f t="shared" si="43"/>
        <v>41180.86241898148</v>
      </c>
      <c r="M930" s="16" t="str">
        <f t="shared" si="44"/>
        <v>2012</v>
      </c>
      <c r="N930" t="b">
        <v>0</v>
      </c>
      <c r="O930">
        <v>28</v>
      </c>
      <c r="P930" t="b">
        <v>0</v>
      </c>
      <c r="Q930" t="s">
        <v>8278</v>
      </c>
      <c r="R930" s="10">
        <f>E930/D930*100</f>
        <v>10.86206896551724</v>
      </c>
      <c r="S930" s="7">
        <f>E930/O930</f>
        <v>56.25</v>
      </c>
      <c r="T930" s="11" t="s">
        <v>8325</v>
      </c>
      <c r="U930" t="s">
        <v>8328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5">
        <f t="shared" si="42"/>
        <v>41008.196400462963</v>
      </c>
      <c r="K931">
        <v>1331358169</v>
      </c>
      <c r="L931" s="16">
        <f t="shared" si="43"/>
        <v>40978.238067129627</v>
      </c>
      <c r="M931" s="16" t="str">
        <f t="shared" si="44"/>
        <v>2012</v>
      </c>
      <c r="N931" t="b">
        <v>0</v>
      </c>
      <c r="O931">
        <v>0</v>
      </c>
      <c r="P931" t="b">
        <v>0</v>
      </c>
      <c r="Q931" t="s">
        <v>8278</v>
      </c>
      <c r="R931" s="10">
        <f>E931/D931*100</f>
        <v>0</v>
      </c>
      <c r="S931" s="7" t="e">
        <f>E931/O931</f>
        <v>#DIV/0!</v>
      </c>
      <c r="T931" s="11" t="s">
        <v>8325</v>
      </c>
      <c r="U931" t="s">
        <v>8328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5">
        <f t="shared" si="42"/>
        <v>40354.897222222222</v>
      </c>
      <c r="K932">
        <v>1273874306</v>
      </c>
      <c r="L932" s="16">
        <f t="shared" si="43"/>
        <v>40312.915578703702</v>
      </c>
      <c r="M932" s="16" t="str">
        <f t="shared" si="44"/>
        <v>2010</v>
      </c>
      <c r="N932" t="b">
        <v>0</v>
      </c>
      <c r="O932">
        <v>5</v>
      </c>
      <c r="P932" t="b">
        <v>0</v>
      </c>
      <c r="Q932" t="s">
        <v>8278</v>
      </c>
      <c r="R932" s="10">
        <f>E932/D932*100</f>
        <v>38.333333333333336</v>
      </c>
      <c r="S932" s="7">
        <f>E932/O932</f>
        <v>69</v>
      </c>
      <c r="T932" s="11" t="s">
        <v>8325</v>
      </c>
      <c r="U932" t="s">
        <v>8328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5">
        <f t="shared" si="42"/>
        <v>41714.916666666664</v>
      </c>
      <c r="K933">
        <v>1392021502</v>
      </c>
      <c r="L933" s="16">
        <f t="shared" si="43"/>
        <v>41680.359976851854</v>
      </c>
      <c r="M933" s="16" t="str">
        <f t="shared" si="44"/>
        <v>2014</v>
      </c>
      <c r="N933" t="b">
        <v>0</v>
      </c>
      <c r="O933">
        <v>7</v>
      </c>
      <c r="P933" t="b">
        <v>0</v>
      </c>
      <c r="Q933" t="s">
        <v>8278</v>
      </c>
      <c r="R933" s="10">
        <f>E933/D933*100</f>
        <v>6.5500000000000007</v>
      </c>
      <c r="S933" s="7">
        <f>E933/O933</f>
        <v>18.714285714285715</v>
      </c>
      <c r="T933" s="11" t="s">
        <v>8325</v>
      </c>
      <c r="U933" t="s">
        <v>8328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5">
        <f t="shared" si="42"/>
        <v>41355.927604166667</v>
      </c>
      <c r="K934">
        <v>1360106145</v>
      </c>
      <c r="L934" s="16">
        <f t="shared" si="43"/>
        <v>41310.969270833331</v>
      </c>
      <c r="M934" s="16" t="str">
        <f t="shared" si="44"/>
        <v>2013</v>
      </c>
      <c r="N934" t="b">
        <v>0</v>
      </c>
      <c r="O934">
        <v>30</v>
      </c>
      <c r="P934" t="b">
        <v>0</v>
      </c>
      <c r="Q934" t="s">
        <v>8278</v>
      </c>
      <c r="R934" s="10">
        <f>E934/D934*100</f>
        <v>14.536842105263158</v>
      </c>
      <c r="S934" s="7">
        <f>E934/O934</f>
        <v>46.033333333333331</v>
      </c>
      <c r="T934" s="11" t="s">
        <v>8325</v>
      </c>
      <c r="U934" t="s">
        <v>8328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5">
        <f t="shared" si="42"/>
        <v>41771.169085648151</v>
      </c>
      <c r="K935">
        <v>1394683409</v>
      </c>
      <c r="L935" s="16">
        <f t="shared" si="43"/>
        <v>41711.169085648151</v>
      </c>
      <c r="M935" s="16" t="str">
        <f t="shared" si="44"/>
        <v>2014</v>
      </c>
      <c r="N935" t="b">
        <v>0</v>
      </c>
      <c r="O935">
        <v>2</v>
      </c>
      <c r="P935" t="b">
        <v>0</v>
      </c>
      <c r="Q935" t="s">
        <v>8278</v>
      </c>
      <c r="R935" s="10">
        <f>E935/D935*100</f>
        <v>6</v>
      </c>
      <c r="S935" s="7">
        <f>E935/O935</f>
        <v>60</v>
      </c>
      <c r="T935" s="11" t="s">
        <v>8325</v>
      </c>
      <c r="U935" t="s">
        <v>8328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5">
        <f t="shared" si="42"/>
        <v>41763.25</v>
      </c>
      <c r="K936">
        <v>1396633284</v>
      </c>
      <c r="L936" s="16">
        <f t="shared" si="43"/>
        <v>41733.737083333333</v>
      </c>
      <c r="M936" s="16" t="str">
        <f t="shared" si="44"/>
        <v>2014</v>
      </c>
      <c r="N936" t="b">
        <v>0</v>
      </c>
      <c r="O936">
        <v>30</v>
      </c>
      <c r="P936" t="b">
        <v>0</v>
      </c>
      <c r="Q936" t="s">
        <v>8278</v>
      </c>
      <c r="R936" s="10">
        <f>E936/D936*100</f>
        <v>30.4</v>
      </c>
      <c r="S936" s="7">
        <f>E936/O936</f>
        <v>50.666666666666664</v>
      </c>
      <c r="T936" s="11" t="s">
        <v>8325</v>
      </c>
      <c r="U936" t="s">
        <v>8328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5">
        <f t="shared" si="42"/>
        <v>42398.333668981482</v>
      </c>
      <c r="K937">
        <v>1451462429</v>
      </c>
      <c r="L937" s="16">
        <f t="shared" si="43"/>
        <v>42368.333668981482</v>
      </c>
      <c r="M937" s="16" t="str">
        <f t="shared" si="44"/>
        <v>2015</v>
      </c>
      <c r="N937" t="b">
        <v>0</v>
      </c>
      <c r="O937">
        <v>2</v>
      </c>
      <c r="P937" t="b">
        <v>0</v>
      </c>
      <c r="Q937" t="s">
        <v>8278</v>
      </c>
      <c r="R937" s="10">
        <f>E937/D937*100</f>
        <v>1.4285714285714286</v>
      </c>
      <c r="S937" s="7">
        <f>E937/O937</f>
        <v>25</v>
      </c>
      <c r="T937" s="11" t="s">
        <v>8325</v>
      </c>
      <c r="U937" t="s">
        <v>8328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5">
        <f t="shared" si="42"/>
        <v>40926.833333333336</v>
      </c>
      <c r="K938">
        <v>1323131689</v>
      </c>
      <c r="L938" s="16">
        <f t="shared" si="43"/>
        <v>40883.024178240739</v>
      </c>
      <c r="M938" s="16" t="str">
        <f t="shared" si="44"/>
        <v>2011</v>
      </c>
      <c r="N938" t="b">
        <v>0</v>
      </c>
      <c r="O938">
        <v>0</v>
      </c>
      <c r="P938" t="b">
        <v>0</v>
      </c>
      <c r="Q938" t="s">
        <v>8278</v>
      </c>
      <c r="R938" s="10">
        <f>E938/D938*100</f>
        <v>0</v>
      </c>
      <c r="S938" s="7" t="e">
        <f>E938/O938</f>
        <v>#DIV/0!</v>
      </c>
      <c r="T938" s="11" t="s">
        <v>8325</v>
      </c>
      <c r="U938" t="s">
        <v>8328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5">
        <f t="shared" si="42"/>
        <v>41581.839780092596</v>
      </c>
      <c r="K939">
        <v>1380913757</v>
      </c>
      <c r="L939" s="16">
        <f t="shared" si="43"/>
        <v>41551.798113425924</v>
      </c>
      <c r="M939" s="16" t="str">
        <f t="shared" si="44"/>
        <v>2013</v>
      </c>
      <c r="N939" t="b">
        <v>0</v>
      </c>
      <c r="O939">
        <v>2</v>
      </c>
      <c r="P939" t="b">
        <v>0</v>
      </c>
      <c r="Q939" t="s">
        <v>8278</v>
      </c>
      <c r="R939" s="10">
        <f>E939/D939*100</f>
        <v>1.1428571428571428</v>
      </c>
      <c r="S939" s="7">
        <f>E939/O939</f>
        <v>20</v>
      </c>
      <c r="T939" s="11" t="s">
        <v>8325</v>
      </c>
      <c r="U939" t="s">
        <v>8328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5">
        <f t="shared" si="42"/>
        <v>41154.479722222226</v>
      </c>
      <c r="K940">
        <v>1343993448</v>
      </c>
      <c r="L940" s="16">
        <f t="shared" si="43"/>
        <v>41124.479722222226</v>
      </c>
      <c r="M940" s="16" t="str">
        <f t="shared" si="44"/>
        <v>2012</v>
      </c>
      <c r="N940" t="b">
        <v>0</v>
      </c>
      <c r="O940">
        <v>1</v>
      </c>
      <c r="P940" t="b">
        <v>0</v>
      </c>
      <c r="Q940" t="s">
        <v>8278</v>
      </c>
      <c r="R940" s="10">
        <f>E940/D940*100</f>
        <v>0.35714285714285715</v>
      </c>
      <c r="S940" s="7">
        <f>E940/O940</f>
        <v>25</v>
      </c>
      <c r="T940" s="11" t="s">
        <v>8325</v>
      </c>
      <c r="U940" t="s">
        <v>8328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5">
        <f t="shared" si="42"/>
        <v>41455.831944444442</v>
      </c>
      <c r="K941">
        <v>1369246738</v>
      </c>
      <c r="L941" s="16">
        <f t="shared" si="43"/>
        <v>41416.763171296298</v>
      </c>
      <c r="M941" s="16" t="str">
        <f t="shared" si="44"/>
        <v>2013</v>
      </c>
      <c r="N941" t="b">
        <v>0</v>
      </c>
      <c r="O941">
        <v>2</v>
      </c>
      <c r="P941" t="b">
        <v>0</v>
      </c>
      <c r="Q941" t="s">
        <v>8278</v>
      </c>
      <c r="R941" s="10">
        <f>E941/D941*100</f>
        <v>1.4545454545454546</v>
      </c>
      <c r="S941" s="7">
        <f>E941/O941</f>
        <v>20</v>
      </c>
      <c r="T941" s="11" t="s">
        <v>8325</v>
      </c>
      <c r="U941" t="s">
        <v>8328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5">
        <f t="shared" si="42"/>
        <v>42227.008402777778</v>
      </c>
      <c r="K942">
        <v>1435363926</v>
      </c>
      <c r="L942" s="16">
        <f t="shared" si="43"/>
        <v>42182.008402777778</v>
      </c>
      <c r="M942" s="16" t="str">
        <f t="shared" si="44"/>
        <v>2015</v>
      </c>
      <c r="N942" t="b">
        <v>0</v>
      </c>
      <c r="O942">
        <v>14</v>
      </c>
      <c r="P942" t="b">
        <v>0</v>
      </c>
      <c r="Q942" t="s">
        <v>8273</v>
      </c>
      <c r="R942" s="10">
        <f>E942/D942*100</f>
        <v>17.155555555555555</v>
      </c>
      <c r="S942" s="7">
        <f>E942/O942</f>
        <v>110.28571428571429</v>
      </c>
      <c r="T942" s="11" t="s">
        <v>8319</v>
      </c>
      <c r="U942" t="s">
        <v>8321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5">
        <f t="shared" si="42"/>
        <v>42776.096585648149</v>
      </c>
      <c r="K943">
        <v>1484101145</v>
      </c>
      <c r="L943" s="16">
        <f t="shared" si="43"/>
        <v>42746.096585648149</v>
      </c>
      <c r="M943" s="16" t="str">
        <f t="shared" si="44"/>
        <v>2017</v>
      </c>
      <c r="N943" t="b">
        <v>0</v>
      </c>
      <c r="O943">
        <v>31</v>
      </c>
      <c r="P943" t="b">
        <v>0</v>
      </c>
      <c r="Q943" t="s">
        <v>8273</v>
      </c>
      <c r="R943" s="10">
        <f>E943/D943*100</f>
        <v>2.3220000000000001</v>
      </c>
      <c r="S943" s="7">
        <f>E943/O943</f>
        <v>37.451612903225808</v>
      </c>
      <c r="T943" s="11" t="s">
        <v>8319</v>
      </c>
      <c r="U943" t="s">
        <v>8321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5">
        <f t="shared" si="42"/>
        <v>42418.843287037031</v>
      </c>
      <c r="K944">
        <v>1452716060</v>
      </c>
      <c r="L944" s="16">
        <f t="shared" si="43"/>
        <v>42382.843287037031</v>
      </c>
      <c r="M944" s="16" t="str">
        <f t="shared" si="44"/>
        <v>2016</v>
      </c>
      <c r="N944" t="b">
        <v>0</v>
      </c>
      <c r="O944">
        <v>16</v>
      </c>
      <c r="P944" t="b">
        <v>0</v>
      </c>
      <c r="Q944" t="s">
        <v>8273</v>
      </c>
      <c r="R944" s="10">
        <f>E944/D944*100</f>
        <v>8.9066666666666663</v>
      </c>
      <c r="S944" s="7">
        <f>E944/O944</f>
        <v>41.75</v>
      </c>
      <c r="T944" s="11" t="s">
        <v>8319</v>
      </c>
      <c r="U944" t="s">
        <v>8321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5">
        <f t="shared" si="42"/>
        <v>42703.709548611107</v>
      </c>
      <c r="K945">
        <v>1477843305</v>
      </c>
      <c r="L945" s="16">
        <f t="shared" si="43"/>
        <v>42673.66788194445</v>
      </c>
      <c r="M945" s="16" t="str">
        <f t="shared" si="44"/>
        <v>2016</v>
      </c>
      <c r="N945" t="b">
        <v>0</v>
      </c>
      <c r="O945">
        <v>12</v>
      </c>
      <c r="P945" t="b">
        <v>0</v>
      </c>
      <c r="Q945" t="s">
        <v>8273</v>
      </c>
      <c r="R945" s="10">
        <f>E945/D945*100</f>
        <v>9.6333333333333346</v>
      </c>
      <c r="S945" s="7">
        <f>E945/O945</f>
        <v>24.083333333333332</v>
      </c>
      <c r="T945" s="11" t="s">
        <v>8319</v>
      </c>
      <c r="U945" t="s">
        <v>8321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5">
        <f t="shared" si="42"/>
        <v>42478.583333333328</v>
      </c>
      <c r="K946">
        <v>1458050450</v>
      </c>
      <c r="L946" s="16">
        <f t="shared" si="43"/>
        <v>42444.583912037036</v>
      </c>
      <c r="M946" s="16" t="str">
        <f t="shared" si="44"/>
        <v>2016</v>
      </c>
      <c r="N946" t="b">
        <v>0</v>
      </c>
      <c r="O946">
        <v>96</v>
      </c>
      <c r="P946" t="b">
        <v>0</v>
      </c>
      <c r="Q946" t="s">
        <v>8273</v>
      </c>
      <c r="R946" s="10">
        <f>E946/D946*100</f>
        <v>13.325999999999999</v>
      </c>
      <c r="S946" s="7">
        <f>E946/O946</f>
        <v>69.40625</v>
      </c>
      <c r="T946" s="11" t="s">
        <v>8319</v>
      </c>
      <c r="U946" t="s">
        <v>8321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5">
        <f t="shared" si="42"/>
        <v>42784.999305555553</v>
      </c>
      <c r="K947">
        <v>1482958626</v>
      </c>
      <c r="L947" s="16">
        <f t="shared" si="43"/>
        <v>42732.872986111113</v>
      </c>
      <c r="M947" s="16" t="str">
        <f t="shared" si="44"/>
        <v>2016</v>
      </c>
      <c r="N947" t="b">
        <v>0</v>
      </c>
      <c r="O947">
        <v>16</v>
      </c>
      <c r="P947" t="b">
        <v>0</v>
      </c>
      <c r="Q947" t="s">
        <v>8273</v>
      </c>
      <c r="R947" s="10">
        <f>E947/D947*100</f>
        <v>2.484</v>
      </c>
      <c r="S947" s="7">
        <f>E947/O947</f>
        <v>155.25</v>
      </c>
      <c r="T947" s="11" t="s">
        <v>8319</v>
      </c>
      <c r="U947" t="s">
        <v>8321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5">
        <f t="shared" si="42"/>
        <v>42622.750555555554</v>
      </c>
      <c r="K948">
        <v>1470852048</v>
      </c>
      <c r="L948" s="16">
        <f t="shared" si="43"/>
        <v>42592.750555555554</v>
      </c>
      <c r="M948" s="16" t="str">
        <f t="shared" si="44"/>
        <v>2016</v>
      </c>
      <c r="N948" t="b">
        <v>0</v>
      </c>
      <c r="O948">
        <v>5</v>
      </c>
      <c r="P948" t="b">
        <v>0</v>
      </c>
      <c r="Q948" t="s">
        <v>8273</v>
      </c>
      <c r="R948" s="10">
        <f>E948/D948*100</f>
        <v>1.9066666666666665</v>
      </c>
      <c r="S948" s="7">
        <f>E948/O948</f>
        <v>57.2</v>
      </c>
      <c r="T948" s="11" t="s">
        <v>8319</v>
      </c>
      <c r="U948" t="s">
        <v>8321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5">
        <f t="shared" si="42"/>
        <v>42551.781319444446</v>
      </c>
      <c r="K949">
        <v>1462128306</v>
      </c>
      <c r="L949" s="16">
        <f t="shared" si="43"/>
        <v>42491.781319444446</v>
      </c>
      <c r="M949" s="16" t="str">
        <f t="shared" si="44"/>
        <v>2016</v>
      </c>
      <c r="N949" t="b">
        <v>0</v>
      </c>
      <c r="O949">
        <v>0</v>
      </c>
      <c r="P949" t="b">
        <v>0</v>
      </c>
      <c r="Q949" t="s">
        <v>8273</v>
      </c>
      <c r="R949" s="10">
        <f>E949/D949*100</f>
        <v>0</v>
      </c>
      <c r="S949" s="7" t="e">
        <f>E949/O949</f>
        <v>#DIV/0!</v>
      </c>
      <c r="T949" s="11" t="s">
        <v>8319</v>
      </c>
      <c r="U949" t="s">
        <v>8321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5">
        <f t="shared" si="42"/>
        <v>42441.828287037039</v>
      </c>
      <c r="K950">
        <v>1455220364</v>
      </c>
      <c r="L950" s="16">
        <f t="shared" si="43"/>
        <v>42411.828287037039</v>
      </c>
      <c r="M950" s="16" t="str">
        <f t="shared" si="44"/>
        <v>2016</v>
      </c>
      <c r="N950" t="b">
        <v>0</v>
      </c>
      <c r="O950">
        <v>8</v>
      </c>
      <c r="P950" t="b">
        <v>0</v>
      </c>
      <c r="Q950" t="s">
        <v>8273</v>
      </c>
      <c r="R950" s="10">
        <f>E950/D950*100</f>
        <v>12</v>
      </c>
      <c r="S950" s="7">
        <f>E950/O950</f>
        <v>60</v>
      </c>
      <c r="T950" s="11" t="s">
        <v>8319</v>
      </c>
      <c r="U950" t="s">
        <v>8321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5">
        <f t="shared" si="42"/>
        <v>42421.043703703705</v>
      </c>
      <c r="K951">
        <v>1450832576</v>
      </c>
      <c r="L951" s="16">
        <f t="shared" si="43"/>
        <v>42361.043703703705</v>
      </c>
      <c r="M951" s="16" t="str">
        <f t="shared" si="44"/>
        <v>2015</v>
      </c>
      <c r="N951" t="b">
        <v>0</v>
      </c>
      <c r="O951">
        <v>7</v>
      </c>
      <c r="P951" t="b">
        <v>0</v>
      </c>
      <c r="Q951" t="s">
        <v>8273</v>
      </c>
      <c r="R951" s="10">
        <f>E951/D951*100</f>
        <v>1.365</v>
      </c>
      <c r="S951" s="7">
        <f>E951/O951</f>
        <v>39</v>
      </c>
      <c r="T951" s="11" t="s">
        <v>8319</v>
      </c>
      <c r="U951" t="s">
        <v>8321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5">
        <f t="shared" si="42"/>
        <v>42386.750706018516</v>
      </c>
      <c r="K952">
        <v>1450461661</v>
      </c>
      <c r="L952" s="16">
        <f t="shared" si="43"/>
        <v>42356.750706018516</v>
      </c>
      <c r="M952" s="16" t="str">
        <f t="shared" si="44"/>
        <v>2015</v>
      </c>
      <c r="N952" t="b">
        <v>0</v>
      </c>
      <c r="O952">
        <v>24</v>
      </c>
      <c r="P952" t="b">
        <v>0</v>
      </c>
      <c r="Q952" t="s">
        <v>8273</v>
      </c>
      <c r="R952" s="10">
        <f>E952/D952*100</f>
        <v>28.04</v>
      </c>
      <c r="S952" s="7">
        <f>E952/O952</f>
        <v>58.416666666666664</v>
      </c>
      <c r="T952" s="11" t="s">
        <v>8319</v>
      </c>
      <c r="U952" t="s">
        <v>8321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5">
        <f t="shared" si="42"/>
        <v>42525.653611111105</v>
      </c>
      <c r="K953">
        <v>1461166872</v>
      </c>
      <c r="L953" s="16">
        <f t="shared" si="43"/>
        <v>42480.653611111105</v>
      </c>
      <c r="M953" s="16" t="str">
        <f t="shared" si="44"/>
        <v>2016</v>
      </c>
      <c r="N953" t="b">
        <v>0</v>
      </c>
      <c r="O953">
        <v>121</v>
      </c>
      <c r="P953" t="b">
        <v>0</v>
      </c>
      <c r="Q953" t="s">
        <v>8273</v>
      </c>
      <c r="R953" s="10">
        <f>E953/D953*100</f>
        <v>38.39</v>
      </c>
      <c r="S953" s="7">
        <f>E953/O953</f>
        <v>158.63636363636363</v>
      </c>
      <c r="T953" s="11" t="s">
        <v>8319</v>
      </c>
      <c r="U953" t="s">
        <v>8321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5">
        <f t="shared" si="42"/>
        <v>42692.655231481483</v>
      </c>
      <c r="K954">
        <v>1476888212</v>
      </c>
      <c r="L954" s="16">
        <f t="shared" si="43"/>
        <v>42662.613564814819</v>
      </c>
      <c r="M954" s="16" t="str">
        <f t="shared" si="44"/>
        <v>2016</v>
      </c>
      <c r="N954" t="b">
        <v>0</v>
      </c>
      <c r="O954">
        <v>196</v>
      </c>
      <c r="P954" t="b">
        <v>0</v>
      </c>
      <c r="Q954" t="s">
        <v>8273</v>
      </c>
      <c r="R954" s="10">
        <f>E954/D954*100</f>
        <v>39.942857142857143</v>
      </c>
      <c r="S954" s="7">
        <f>E954/O954</f>
        <v>99.857142857142861</v>
      </c>
      <c r="T954" s="11" t="s">
        <v>8319</v>
      </c>
      <c r="U954" t="s">
        <v>8321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5">
        <f t="shared" si="42"/>
        <v>42029.164340277777</v>
      </c>
      <c r="K955">
        <v>1419566199</v>
      </c>
      <c r="L955" s="16">
        <f t="shared" si="43"/>
        <v>41999.164340277777</v>
      </c>
      <c r="M955" s="16" t="str">
        <f t="shared" si="44"/>
        <v>2014</v>
      </c>
      <c r="N955" t="b">
        <v>0</v>
      </c>
      <c r="O955">
        <v>5</v>
      </c>
      <c r="P955" t="b">
        <v>0</v>
      </c>
      <c r="Q955" t="s">
        <v>8273</v>
      </c>
      <c r="R955" s="10">
        <f>E955/D955*100</f>
        <v>0.84</v>
      </c>
      <c r="S955" s="7">
        <f>E955/O955</f>
        <v>25.2</v>
      </c>
      <c r="T955" s="11" t="s">
        <v>8319</v>
      </c>
      <c r="U955" t="s">
        <v>8321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5">
        <f t="shared" si="42"/>
        <v>42236.833784722221</v>
      </c>
      <c r="K956">
        <v>1436472039</v>
      </c>
      <c r="L956" s="16">
        <f t="shared" si="43"/>
        <v>42194.833784722221</v>
      </c>
      <c r="M956" s="16" t="str">
        <f t="shared" si="44"/>
        <v>2015</v>
      </c>
      <c r="N956" t="b">
        <v>0</v>
      </c>
      <c r="O956">
        <v>73</v>
      </c>
      <c r="P956" t="b">
        <v>0</v>
      </c>
      <c r="Q956" t="s">
        <v>8273</v>
      </c>
      <c r="R956" s="10">
        <f>E956/D956*100</f>
        <v>43.406666666666666</v>
      </c>
      <c r="S956" s="7">
        <f>E956/O956</f>
        <v>89.191780821917803</v>
      </c>
      <c r="T956" s="11" t="s">
        <v>8319</v>
      </c>
      <c r="U956" t="s">
        <v>8321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5">
        <f t="shared" si="42"/>
        <v>42626.295138888891</v>
      </c>
      <c r="K957">
        <v>1470294300</v>
      </c>
      <c r="L957" s="16">
        <f t="shared" si="43"/>
        <v>42586.295138888891</v>
      </c>
      <c r="M957" s="16" t="str">
        <f t="shared" si="44"/>
        <v>2016</v>
      </c>
      <c r="N957" t="b">
        <v>0</v>
      </c>
      <c r="O957">
        <v>93</v>
      </c>
      <c r="P957" t="b">
        <v>0</v>
      </c>
      <c r="Q957" t="s">
        <v>8273</v>
      </c>
      <c r="R957" s="10">
        <f>E957/D957*100</f>
        <v>5.6613333333333333</v>
      </c>
      <c r="S957" s="7">
        <f>E957/O957</f>
        <v>182.6236559139785</v>
      </c>
      <c r="T957" s="11" t="s">
        <v>8319</v>
      </c>
      <c r="U957" t="s">
        <v>8321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5">
        <f t="shared" si="42"/>
        <v>42120.872210648144</v>
      </c>
      <c r="K958">
        <v>1424901359</v>
      </c>
      <c r="L958" s="16">
        <f t="shared" si="43"/>
        <v>42060.913877314815</v>
      </c>
      <c r="M958" s="16" t="str">
        <f t="shared" si="44"/>
        <v>2015</v>
      </c>
      <c r="N958" t="b">
        <v>0</v>
      </c>
      <c r="O958">
        <v>17</v>
      </c>
      <c r="P958" t="b">
        <v>0</v>
      </c>
      <c r="Q958" t="s">
        <v>8273</v>
      </c>
      <c r="R958" s="10">
        <f>E958/D958*100</f>
        <v>1.722</v>
      </c>
      <c r="S958" s="7">
        <f>E958/O958</f>
        <v>50.647058823529413</v>
      </c>
      <c r="T958" s="11" t="s">
        <v>8319</v>
      </c>
      <c r="U958" t="s">
        <v>8321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5">
        <f t="shared" si="42"/>
        <v>42691.594131944439</v>
      </c>
      <c r="K959">
        <v>1476710133</v>
      </c>
      <c r="L959" s="16">
        <f t="shared" si="43"/>
        <v>42660.552465277782</v>
      </c>
      <c r="M959" s="16" t="str">
        <f t="shared" si="44"/>
        <v>2016</v>
      </c>
      <c r="N959" t="b">
        <v>0</v>
      </c>
      <c r="O959">
        <v>7</v>
      </c>
      <c r="P959" t="b">
        <v>0</v>
      </c>
      <c r="Q959" t="s">
        <v>8273</v>
      </c>
      <c r="R959" s="10">
        <f>E959/D959*100</f>
        <v>1.9416666666666664</v>
      </c>
      <c r="S959" s="7">
        <f>E959/O959</f>
        <v>33.285714285714285</v>
      </c>
      <c r="T959" s="11" t="s">
        <v>8319</v>
      </c>
      <c r="U959" t="s">
        <v>8321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5">
        <f t="shared" si="42"/>
        <v>42104.207638888889</v>
      </c>
      <c r="K960">
        <v>1426792563</v>
      </c>
      <c r="L960" s="16">
        <f t="shared" si="43"/>
        <v>42082.802812499998</v>
      </c>
      <c r="M960" s="16" t="str">
        <f t="shared" si="44"/>
        <v>2015</v>
      </c>
      <c r="N960" t="b">
        <v>0</v>
      </c>
      <c r="O960">
        <v>17</v>
      </c>
      <c r="P960" t="b">
        <v>0</v>
      </c>
      <c r="Q960" t="s">
        <v>8273</v>
      </c>
      <c r="R960" s="10">
        <f>E960/D960*100</f>
        <v>11.328275684711327</v>
      </c>
      <c r="S960" s="7">
        <f>E960/O960</f>
        <v>51.823529411764703</v>
      </c>
      <c r="T960" s="11" t="s">
        <v>8319</v>
      </c>
      <c r="U960" t="s">
        <v>8321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5">
        <f t="shared" si="42"/>
        <v>42023.174363425926</v>
      </c>
      <c r="K961">
        <v>1419048665</v>
      </c>
      <c r="L961" s="16">
        <f t="shared" si="43"/>
        <v>41993.174363425926</v>
      </c>
      <c r="M961" s="16" t="str">
        <f t="shared" si="44"/>
        <v>2014</v>
      </c>
      <c r="N961" t="b">
        <v>0</v>
      </c>
      <c r="O961">
        <v>171</v>
      </c>
      <c r="P961" t="b">
        <v>0</v>
      </c>
      <c r="Q961" t="s">
        <v>8273</v>
      </c>
      <c r="R961" s="10">
        <f>E961/D961*100</f>
        <v>38.86</v>
      </c>
      <c r="S961" s="7">
        <f>E961/O961</f>
        <v>113.62573099415205</v>
      </c>
      <c r="T961" s="11" t="s">
        <v>8319</v>
      </c>
      <c r="U961" t="s">
        <v>8321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5">
        <f t="shared" si="42"/>
        <v>42808.585127314815</v>
      </c>
      <c r="K962">
        <v>1485874955</v>
      </c>
      <c r="L962" s="16">
        <f t="shared" si="43"/>
        <v>42766.626793981486</v>
      </c>
      <c r="M962" s="16" t="str">
        <f t="shared" si="44"/>
        <v>2017</v>
      </c>
      <c r="N962" t="b">
        <v>0</v>
      </c>
      <c r="O962">
        <v>188</v>
      </c>
      <c r="P962" t="b">
        <v>0</v>
      </c>
      <c r="Q962" t="s">
        <v>8273</v>
      </c>
      <c r="R962" s="10">
        <f>E962/D962*100</f>
        <v>46.100628930817614</v>
      </c>
      <c r="S962" s="7">
        <f>E962/O962</f>
        <v>136.46276595744681</v>
      </c>
      <c r="T962" s="11" t="s">
        <v>8319</v>
      </c>
      <c r="U962" t="s">
        <v>8321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5">
        <f t="shared" ref="J963:J1026" si="45">(((I963/60)/60)/24)+DATE(1970,1,1)</f>
        <v>42786.791666666672</v>
      </c>
      <c r="K963">
        <v>1483634335</v>
      </c>
      <c r="L963" s="16">
        <f t="shared" ref="L963:L1026" si="46">(((K963/60)/60)/24)+DATE(1970,1,1)</f>
        <v>42740.693692129629</v>
      </c>
      <c r="M963" s="16" t="str">
        <f t="shared" ref="M963:M1026" si="47">TEXT(L963,"yyyy")</f>
        <v>2017</v>
      </c>
      <c r="N963" t="b">
        <v>0</v>
      </c>
      <c r="O963">
        <v>110</v>
      </c>
      <c r="P963" t="b">
        <v>0</v>
      </c>
      <c r="Q963" t="s">
        <v>8273</v>
      </c>
      <c r="R963" s="10">
        <f>E963/D963*100</f>
        <v>42.188421052631583</v>
      </c>
      <c r="S963" s="7">
        <f>E963/O963</f>
        <v>364.35454545454547</v>
      </c>
      <c r="T963" s="11" t="s">
        <v>8319</v>
      </c>
      <c r="U963" t="s">
        <v>8321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5">
        <f t="shared" si="45"/>
        <v>42411.712418981479</v>
      </c>
      <c r="K964">
        <v>1451927153</v>
      </c>
      <c r="L964" s="16">
        <f t="shared" si="46"/>
        <v>42373.712418981479</v>
      </c>
      <c r="M964" s="16" t="str">
        <f t="shared" si="47"/>
        <v>2016</v>
      </c>
      <c r="N964" t="b">
        <v>0</v>
      </c>
      <c r="O964">
        <v>37</v>
      </c>
      <c r="P964" t="b">
        <v>0</v>
      </c>
      <c r="Q964" t="s">
        <v>8273</v>
      </c>
      <c r="R964" s="10">
        <f>E964/D964*100</f>
        <v>28.48</v>
      </c>
      <c r="S964" s="7">
        <f>E964/O964</f>
        <v>19.243243243243242</v>
      </c>
      <c r="T964" s="11" t="s">
        <v>8319</v>
      </c>
      <c r="U964" t="s">
        <v>8321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5">
        <f t="shared" si="45"/>
        <v>42660.635636574079</v>
      </c>
      <c r="K965">
        <v>1473693319</v>
      </c>
      <c r="L965" s="16">
        <f t="shared" si="46"/>
        <v>42625.635636574079</v>
      </c>
      <c r="M965" s="16" t="str">
        <f t="shared" si="47"/>
        <v>2016</v>
      </c>
      <c r="N965" t="b">
        <v>0</v>
      </c>
      <c r="O965">
        <v>9</v>
      </c>
      <c r="P965" t="b">
        <v>0</v>
      </c>
      <c r="Q965" t="s">
        <v>8273</v>
      </c>
      <c r="R965" s="10">
        <f>E965/D965*100</f>
        <v>1.077142857142857</v>
      </c>
      <c r="S965" s="7">
        <f>E965/O965</f>
        <v>41.888888888888886</v>
      </c>
      <c r="T965" s="11" t="s">
        <v>8319</v>
      </c>
      <c r="U965" t="s">
        <v>8321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5">
        <f t="shared" si="45"/>
        <v>42248.628692129627</v>
      </c>
      <c r="K966">
        <v>1437663919</v>
      </c>
      <c r="L966" s="16">
        <f t="shared" si="46"/>
        <v>42208.628692129627</v>
      </c>
      <c r="M966" s="16" t="str">
        <f t="shared" si="47"/>
        <v>2015</v>
      </c>
      <c r="N966" t="b">
        <v>0</v>
      </c>
      <c r="O966">
        <v>29</v>
      </c>
      <c r="P966" t="b">
        <v>0</v>
      </c>
      <c r="Q966" t="s">
        <v>8273</v>
      </c>
      <c r="R966" s="10">
        <f>E966/D966*100</f>
        <v>0.79909090909090907</v>
      </c>
      <c r="S966" s="7">
        <f>E966/O966</f>
        <v>30.310344827586206</v>
      </c>
      <c r="T966" s="11" t="s">
        <v>8319</v>
      </c>
      <c r="U966" t="s">
        <v>8321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5">
        <f t="shared" si="45"/>
        <v>42669.165972222225</v>
      </c>
      <c r="K967">
        <v>1474676646</v>
      </c>
      <c r="L967" s="16">
        <f t="shared" si="46"/>
        <v>42637.016736111109</v>
      </c>
      <c r="M967" s="16" t="str">
        <f t="shared" si="47"/>
        <v>2016</v>
      </c>
      <c r="N967" t="b">
        <v>0</v>
      </c>
      <c r="O967">
        <v>6</v>
      </c>
      <c r="P967" t="b">
        <v>0</v>
      </c>
      <c r="Q967" t="s">
        <v>8273</v>
      </c>
      <c r="R967" s="10">
        <f>E967/D967*100</f>
        <v>1.1919999999999999</v>
      </c>
      <c r="S967" s="7">
        <f>E967/O967</f>
        <v>49.666666666666664</v>
      </c>
      <c r="T967" s="11" t="s">
        <v>8319</v>
      </c>
      <c r="U967" t="s">
        <v>8321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5">
        <f t="shared" si="45"/>
        <v>42649.635787037041</v>
      </c>
      <c r="K968">
        <v>1473174932</v>
      </c>
      <c r="L968" s="16">
        <f t="shared" si="46"/>
        <v>42619.635787037041</v>
      </c>
      <c r="M968" s="16" t="str">
        <f t="shared" si="47"/>
        <v>2016</v>
      </c>
      <c r="N968" t="b">
        <v>0</v>
      </c>
      <c r="O968">
        <v>30</v>
      </c>
      <c r="P968" t="b">
        <v>0</v>
      </c>
      <c r="Q968" t="s">
        <v>8273</v>
      </c>
      <c r="R968" s="10">
        <f>E968/D968*100</f>
        <v>14.799999999999999</v>
      </c>
      <c r="S968" s="7">
        <f>E968/O968</f>
        <v>59.2</v>
      </c>
      <c r="T968" s="11" t="s">
        <v>8319</v>
      </c>
      <c r="U968" t="s">
        <v>8321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5">
        <f t="shared" si="45"/>
        <v>42482.21266203704</v>
      </c>
      <c r="K969">
        <v>1456121174</v>
      </c>
      <c r="L969" s="16">
        <f t="shared" si="46"/>
        <v>42422.254328703704</v>
      </c>
      <c r="M969" s="16" t="str">
        <f t="shared" si="47"/>
        <v>2016</v>
      </c>
      <c r="N969" t="b">
        <v>0</v>
      </c>
      <c r="O969">
        <v>81</v>
      </c>
      <c r="P969" t="b">
        <v>0</v>
      </c>
      <c r="Q969" t="s">
        <v>8273</v>
      </c>
      <c r="R969" s="10">
        <f>E969/D969*100</f>
        <v>17.810000000000002</v>
      </c>
      <c r="S969" s="7">
        <f>E969/O969</f>
        <v>43.97530864197531</v>
      </c>
      <c r="T969" s="11" t="s">
        <v>8319</v>
      </c>
      <c r="U969" t="s">
        <v>8321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5">
        <f t="shared" si="45"/>
        <v>41866.847615740742</v>
      </c>
      <c r="K970">
        <v>1405542034</v>
      </c>
      <c r="L970" s="16">
        <f t="shared" si="46"/>
        <v>41836.847615740742</v>
      </c>
      <c r="M970" s="16" t="str">
        <f t="shared" si="47"/>
        <v>2014</v>
      </c>
      <c r="N970" t="b">
        <v>0</v>
      </c>
      <c r="O970">
        <v>4</v>
      </c>
      <c r="P970" t="b">
        <v>0</v>
      </c>
      <c r="Q970" t="s">
        <v>8273</v>
      </c>
      <c r="R970" s="10">
        <f>E970/D970*100</f>
        <v>1.325</v>
      </c>
      <c r="S970" s="7">
        <f>E970/O970</f>
        <v>26.5</v>
      </c>
      <c r="T970" s="11" t="s">
        <v>8319</v>
      </c>
      <c r="U970" t="s">
        <v>8321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5">
        <f t="shared" si="45"/>
        <v>42775.30332175926</v>
      </c>
      <c r="K971">
        <v>1483773407</v>
      </c>
      <c r="L971" s="16">
        <f t="shared" si="46"/>
        <v>42742.30332175926</v>
      </c>
      <c r="M971" s="16" t="str">
        <f t="shared" si="47"/>
        <v>2017</v>
      </c>
      <c r="N971" t="b">
        <v>0</v>
      </c>
      <c r="O971">
        <v>11</v>
      </c>
      <c r="P971" t="b">
        <v>0</v>
      </c>
      <c r="Q971" t="s">
        <v>8273</v>
      </c>
      <c r="R971" s="10">
        <f>E971/D971*100</f>
        <v>46.666666666666664</v>
      </c>
      <c r="S971" s="7">
        <f>E971/O971</f>
        <v>1272.7272727272727</v>
      </c>
      <c r="T971" s="11" t="s">
        <v>8319</v>
      </c>
      <c r="U971" t="s">
        <v>8321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5">
        <f t="shared" si="45"/>
        <v>42758.207638888889</v>
      </c>
      <c r="K972">
        <v>1481951853</v>
      </c>
      <c r="L972" s="16">
        <f t="shared" si="46"/>
        <v>42721.220520833333</v>
      </c>
      <c r="M972" s="16" t="str">
        <f t="shared" si="47"/>
        <v>2016</v>
      </c>
      <c r="N972" t="b">
        <v>0</v>
      </c>
      <c r="O972">
        <v>14</v>
      </c>
      <c r="P972" t="b">
        <v>0</v>
      </c>
      <c r="Q972" t="s">
        <v>8273</v>
      </c>
      <c r="R972" s="10">
        <f>E972/D972*100</f>
        <v>45.92</v>
      </c>
      <c r="S972" s="7">
        <f>E972/O972</f>
        <v>164</v>
      </c>
      <c r="T972" s="11" t="s">
        <v>8319</v>
      </c>
      <c r="U972" t="s">
        <v>8321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5">
        <f t="shared" si="45"/>
        <v>42156.709027777775</v>
      </c>
      <c r="K973">
        <v>1429290060</v>
      </c>
      <c r="L973" s="16">
        <f t="shared" si="46"/>
        <v>42111.709027777775</v>
      </c>
      <c r="M973" s="16" t="str">
        <f t="shared" si="47"/>
        <v>2015</v>
      </c>
      <c r="N973" t="b">
        <v>0</v>
      </c>
      <c r="O973">
        <v>5</v>
      </c>
      <c r="P973" t="b">
        <v>0</v>
      </c>
      <c r="Q973" t="s">
        <v>8273</v>
      </c>
      <c r="R973" s="10">
        <f>E973/D973*100</f>
        <v>0.22599999999999998</v>
      </c>
      <c r="S973" s="7">
        <f>E973/O973</f>
        <v>45.2</v>
      </c>
      <c r="T973" s="11" t="s">
        <v>8319</v>
      </c>
      <c r="U973" t="s">
        <v>8321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5">
        <f t="shared" si="45"/>
        <v>41886.290972222225</v>
      </c>
      <c r="K974">
        <v>1407271598</v>
      </c>
      <c r="L974" s="16">
        <f t="shared" si="46"/>
        <v>41856.865717592591</v>
      </c>
      <c r="M974" s="16" t="str">
        <f t="shared" si="47"/>
        <v>2014</v>
      </c>
      <c r="N974" t="b">
        <v>0</v>
      </c>
      <c r="O974">
        <v>45</v>
      </c>
      <c r="P974" t="b">
        <v>0</v>
      </c>
      <c r="Q974" t="s">
        <v>8273</v>
      </c>
      <c r="R974" s="10">
        <f>E974/D974*100</f>
        <v>34.625</v>
      </c>
      <c r="S974" s="7">
        <f>E974/O974</f>
        <v>153.88888888888889</v>
      </c>
      <c r="T974" s="11" t="s">
        <v>8319</v>
      </c>
      <c r="U974" t="s">
        <v>8321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5">
        <f t="shared" si="45"/>
        <v>42317.056631944448</v>
      </c>
      <c r="K975">
        <v>1441844493</v>
      </c>
      <c r="L975" s="16">
        <f t="shared" si="46"/>
        <v>42257.014965277776</v>
      </c>
      <c r="M975" s="16" t="str">
        <f t="shared" si="47"/>
        <v>2015</v>
      </c>
      <c r="N975" t="b">
        <v>0</v>
      </c>
      <c r="O975">
        <v>8</v>
      </c>
      <c r="P975" t="b">
        <v>0</v>
      </c>
      <c r="Q975" t="s">
        <v>8273</v>
      </c>
      <c r="R975" s="10">
        <f>E975/D975*100</f>
        <v>2.0549999999999997</v>
      </c>
      <c r="S975" s="7">
        <f>E975/O975</f>
        <v>51.375</v>
      </c>
      <c r="T975" s="11" t="s">
        <v>8319</v>
      </c>
      <c r="U975" t="s">
        <v>8321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5">
        <f t="shared" si="45"/>
        <v>42454.707824074074</v>
      </c>
      <c r="K976">
        <v>1456336756</v>
      </c>
      <c r="L976" s="16">
        <f t="shared" si="46"/>
        <v>42424.749490740738</v>
      </c>
      <c r="M976" s="16" t="str">
        <f t="shared" si="47"/>
        <v>2016</v>
      </c>
      <c r="N976" t="b">
        <v>0</v>
      </c>
      <c r="O976">
        <v>3</v>
      </c>
      <c r="P976" t="b">
        <v>0</v>
      </c>
      <c r="Q976" t="s">
        <v>8273</v>
      </c>
      <c r="R976" s="10">
        <f>E976/D976*100</f>
        <v>0.55999999999999994</v>
      </c>
      <c r="S976" s="7">
        <f>E976/O976</f>
        <v>93.333333333333329</v>
      </c>
      <c r="T976" s="11" t="s">
        <v>8319</v>
      </c>
      <c r="U976" t="s">
        <v>8321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5">
        <f t="shared" si="45"/>
        <v>42549.696585648147</v>
      </c>
      <c r="K977">
        <v>1461948185</v>
      </c>
      <c r="L977" s="16">
        <f t="shared" si="46"/>
        <v>42489.696585648147</v>
      </c>
      <c r="M977" s="16" t="str">
        <f t="shared" si="47"/>
        <v>2016</v>
      </c>
      <c r="N977" t="b">
        <v>0</v>
      </c>
      <c r="O977">
        <v>24</v>
      </c>
      <c r="P977" t="b">
        <v>0</v>
      </c>
      <c r="Q977" t="s">
        <v>8273</v>
      </c>
      <c r="R977" s="10">
        <f>E977/D977*100</f>
        <v>2.6069999999999998</v>
      </c>
      <c r="S977" s="7">
        <f>E977/O977</f>
        <v>108.625</v>
      </c>
      <c r="T977" s="11" t="s">
        <v>8319</v>
      </c>
      <c r="U977" t="s">
        <v>8321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5">
        <f t="shared" si="45"/>
        <v>42230.058993055558</v>
      </c>
      <c r="K978">
        <v>1435627497</v>
      </c>
      <c r="L978" s="16">
        <f t="shared" si="46"/>
        <v>42185.058993055558</v>
      </c>
      <c r="M978" s="16" t="str">
        <f t="shared" si="47"/>
        <v>2015</v>
      </c>
      <c r="N978" t="b">
        <v>0</v>
      </c>
      <c r="O978">
        <v>18</v>
      </c>
      <c r="P978" t="b">
        <v>0</v>
      </c>
      <c r="Q978" t="s">
        <v>8273</v>
      </c>
      <c r="R978" s="10">
        <f>E978/D978*100</f>
        <v>1.9259999999999999</v>
      </c>
      <c r="S978" s="7">
        <f>E978/O978</f>
        <v>160.5</v>
      </c>
      <c r="T978" s="11" t="s">
        <v>8319</v>
      </c>
      <c r="U978" t="s">
        <v>8321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5">
        <f t="shared" si="45"/>
        <v>42421.942094907412</v>
      </c>
      <c r="K979">
        <v>1453502197</v>
      </c>
      <c r="L979" s="16">
        <f t="shared" si="46"/>
        <v>42391.942094907412</v>
      </c>
      <c r="M979" s="16" t="str">
        <f t="shared" si="47"/>
        <v>2016</v>
      </c>
      <c r="N979" t="b">
        <v>0</v>
      </c>
      <c r="O979">
        <v>12</v>
      </c>
      <c r="P979" t="b">
        <v>0</v>
      </c>
      <c r="Q979" t="s">
        <v>8273</v>
      </c>
      <c r="R979" s="10">
        <f>E979/D979*100</f>
        <v>33.666666666666664</v>
      </c>
      <c r="S979" s="7">
        <f>E979/O979</f>
        <v>75.75</v>
      </c>
      <c r="T979" s="11" t="s">
        <v>8319</v>
      </c>
      <c r="U979" t="s">
        <v>8321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5">
        <f t="shared" si="45"/>
        <v>42425.309039351851</v>
      </c>
      <c r="K980">
        <v>1453793101</v>
      </c>
      <c r="L980" s="16">
        <f t="shared" si="46"/>
        <v>42395.309039351851</v>
      </c>
      <c r="M980" s="16" t="str">
        <f t="shared" si="47"/>
        <v>2016</v>
      </c>
      <c r="N980" t="b">
        <v>0</v>
      </c>
      <c r="O980">
        <v>123</v>
      </c>
      <c r="P980" t="b">
        <v>0</v>
      </c>
      <c r="Q980" t="s">
        <v>8273</v>
      </c>
      <c r="R980" s="10">
        <f>E980/D980*100</f>
        <v>56.263267182990241</v>
      </c>
      <c r="S980" s="7">
        <f>E980/O980</f>
        <v>790.83739837398377</v>
      </c>
      <c r="T980" s="11" t="s">
        <v>8319</v>
      </c>
      <c r="U980" t="s">
        <v>8321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5">
        <f t="shared" si="45"/>
        <v>42541.790972222225</v>
      </c>
      <c r="K981">
        <v>1463392828</v>
      </c>
      <c r="L981" s="16">
        <f t="shared" si="46"/>
        <v>42506.416990740734</v>
      </c>
      <c r="M981" s="16" t="str">
        <f t="shared" si="47"/>
        <v>2016</v>
      </c>
      <c r="N981" t="b">
        <v>0</v>
      </c>
      <c r="O981">
        <v>96</v>
      </c>
      <c r="P981" t="b">
        <v>0</v>
      </c>
      <c r="Q981" t="s">
        <v>8273</v>
      </c>
      <c r="R981" s="10">
        <f>E981/D981*100</f>
        <v>82.817599999999999</v>
      </c>
      <c r="S981" s="7">
        <f>E981/O981</f>
        <v>301.93916666666667</v>
      </c>
      <c r="T981" s="11" t="s">
        <v>8319</v>
      </c>
      <c r="U981" t="s">
        <v>8321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5">
        <f t="shared" si="45"/>
        <v>41973.945856481485</v>
      </c>
      <c r="K982">
        <v>1413495722</v>
      </c>
      <c r="L982" s="16">
        <f t="shared" si="46"/>
        <v>41928.904189814813</v>
      </c>
      <c r="M982" s="16" t="str">
        <f t="shared" si="47"/>
        <v>2014</v>
      </c>
      <c r="N982" t="b">
        <v>0</v>
      </c>
      <c r="O982">
        <v>31</v>
      </c>
      <c r="P982" t="b">
        <v>0</v>
      </c>
      <c r="Q982" t="s">
        <v>8273</v>
      </c>
      <c r="R982" s="10">
        <f>E982/D982*100</f>
        <v>14.860000000000001</v>
      </c>
      <c r="S982" s="7">
        <f>E982/O982</f>
        <v>47.935483870967744</v>
      </c>
      <c r="T982" s="11" t="s">
        <v>8319</v>
      </c>
      <c r="U982" t="s">
        <v>8321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5">
        <f t="shared" si="45"/>
        <v>41860.947013888886</v>
      </c>
      <c r="K983">
        <v>1405032222</v>
      </c>
      <c r="L983" s="16">
        <f t="shared" si="46"/>
        <v>41830.947013888886</v>
      </c>
      <c r="M983" s="16" t="str">
        <f t="shared" si="47"/>
        <v>2014</v>
      </c>
      <c r="N983" t="b">
        <v>0</v>
      </c>
      <c r="O983">
        <v>4</v>
      </c>
      <c r="P983" t="b">
        <v>0</v>
      </c>
      <c r="Q983" t="s">
        <v>8273</v>
      </c>
      <c r="R983" s="10">
        <f>E983/D983*100</f>
        <v>1.2375123751237513E-2</v>
      </c>
      <c r="S983" s="7">
        <f>E983/O983</f>
        <v>2.75</v>
      </c>
      <c r="T983" s="11" t="s">
        <v>8319</v>
      </c>
      <c r="U983" t="s">
        <v>8321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5">
        <f t="shared" si="45"/>
        <v>42645.753310185188</v>
      </c>
      <c r="K984">
        <v>1472839486</v>
      </c>
      <c r="L984" s="16">
        <f t="shared" si="46"/>
        <v>42615.753310185188</v>
      </c>
      <c r="M984" s="16" t="str">
        <f t="shared" si="47"/>
        <v>2016</v>
      </c>
      <c r="N984" t="b">
        <v>0</v>
      </c>
      <c r="O984">
        <v>3</v>
      </c>
      <c r="P984" t="b">
        <v>0</v>
      </c>
      <c r="Q984" t="s">
        <v>8273</v>
      </c>
      <c r="R984" s="10">
        <f>E984/D984*100</f>
        <v>1.7142857142857144E-2</v>
      </c>
      <c r="S984" s="7">
        <f>E984/O984</f>
        <v>1</v>
      </c>
      <c r="T984" s="11" t="s">
        <v>8319</v>
      </c>
      <c r="U984" t="s">
        <v>8321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5">
        <f t="shared" si="45"/>
        <v>42605.870833333334</v>
      </c>
      <c r="K985">
        <v>1469289685</v>
      </c>
      <c r="L985" s="16">
        <f t="shared" si="46"/>
        <v>42574.667650462965</v>
      </c>
      <c r="M985" s="16" t="str">
        <f t="shared" si="47"/>
        <v>2016</v>
      </c>
      <c r="N985" t="b">
        <v>0</v>
      </c>
      <c r="O985">
        <v>179</v>
      </c>
      <c r="P985" t="b">
        <v>0</v>
      </c>
      <c r="Q985" t="s">
        <v>8273</v>
      </c>
      <c r="R985" s="10">
        <f>E985/D985*100</f>
        <v>29.506136117214709</v>
      </c>
      <c r="S985" s="7">
        <f>E985/O985</f>
        <v>171.79329608938548</v>
      </c>
      <c r="T985" s="11" t="s">
        <v>8319</v>
      </c>
      <c r="U985" t="s">
        <v>8321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5">
        <f t="shared" si="45"/>
        <v>42091.074166666673</v>
      </c>
      <c r="K986">
        <v>1424918808</v>
      </c>
      <c r="L986" s="16">
        <f t="shared" si="46"/>
        <v>42061.11583333333</v>
      </c>
      <c r="M986" s="16" t="str">
        <f t="shared" si="47"/>
        <v>2015</v>
      </c>
      <c r="N986" t="b">
        <v>0</v>
      </c>
      <c r="O986">
        <v>3</v>
      </c>
      <c r="P986" t="b">
        <v>0</v>
      </c>
      <c r="Q986" t="s">
        <v>8273</v>
      </c>
      <c r="R986" s="10">
        <f>E986/D986*100</f>
        <v>1.06</v>
      </c>
      <c r="S986" s="7">
        <f>E986/O986</f>
        <v>35.333333333333336</v>
      </c>
      <c r="T986" s="11" t="s">
        <v>8319</v>
      </c>
      <c r="U986" t="s">
        <v>8321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5">
        <f t="shared" si="45"/>
        <v>42369.958333333328</v>
      </c>
      <c r="K987">
        <v>1449011610</v>
      </c>
      <c r="L987" s="16">
        <f t="shared" si="46"/>
        <v>42339.967708333337</v>
      </c>
      <c r="M987" s="16" t="str">
        <f t="shared" si="47"/>
        <v>2015</v>
      </c>
      <c r="N987" t="b">
        <v>0</v>
      </c>
      <c r="O987">
        <v>23</v>
      </c>
      <c r="P987" t="b">
        <v>0</v>
      </c>
      <c r="Q987" t="s">
        <v>8273</v>
      </c>
      <c r="R987" s="10">
        <f>E987/D987*100</f>
        <v>6.293333333333333</v>
      </c>
      <c r="S987" s="7">
        <f>E987/O987</f>
        <v>82.086956521739125</v>
      </c>
      <c r="T987" s="11" t="s">
        <v>8319</v>
      </c>
      <c r="U987" t="s">
        <v>8321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5">
        <f t="shared" si="45"/>
        <v>42379</v>
      </c>
      <c r="K988">
        <v>1447698300</v>
      </c>
      <c r="L988" s="16">
        <f t="shared" si="46"/>
        <v>42324.767361111109</v>
      </c>
      <c r="M988" s="16" t="str">
        <f t="shared" si="47"/>
        <v>2015</v>
      </c>
      <c r="N988" t="b">
        <v>0</v>
      </c>
      <c r="O988">
        <v>23</v>
      </c>
      <c r="P988" t="b">
        <v>0</v>
      </c>
      <c r="Q988" t="s">
        <v>8273</v>
      </c>
      <c r="R988" s="10">
        <f>E988/D988*100</f>
        <v>12.75</v>
      </c>
      <c r="S988" s="7">
        <f>E988/O988</f>
        <v>110.8695652173913</v>
      </c>
      <c r="T988" s="11" t="s">
        <v>8319</v>
      </c>
      <c r="U988" t="s">
        <v>8321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5">
        <f t="shared" si="45"/>
        <v>41813.294560185182</v>
      </c>
      <c r="K989">
        <v>1400051050</v>
      </c>
      <c r="L989" s="16">
        <f t="shared" si="46"/>
        <v>41773.294560185182</v>
      </c>
      <c r="M989" s="16" t="str">
        <f t="shared" si="47"/>
        <v>2014</v>
      </c>
      <c r="N989" t="b">
        <v>0</v>
      </c>
      <c r="O989">
        <v>41</v>
      </c>
      <c r="P989" t="b">
        <v>0</v>
      </c>
      <c r="Q989" t="s">
        <v>8273</v>
      </c>
      <c r="R989" s="10">
        <f>E989/D989*100</f>
        <v>13.22</v>
      </c>
      <c r="S989" s="7">
        <f>E989/O989</f>
        <v>161.21951219512195</v>
      </c>
      <c r="T989" s="11" t="s">
        <v>8319</v>
      </c>
      <c r="U989" t="s">
        <v>8321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5">
        <f t="shared" si="45"/>
        <v>42644.356770833328</v>
      </c>
      <c r="K990">
        <v>1472718825</v>
      </c>
      <c r="L990" s="16">
        <f t="shared" si="46"/>
        <v>42614.356770833328</v>
      </c>
      <c r="M990" s="16" t="str">
        <f t="shared" si="47"/>
        <v>2016</v>
      </c>
      <c r="N990" t="b">
        <v>0</v>
      </c>
      <c r="O990">
        <v>0</v>
      </c>
      <c r="P990" t="b">
        <v>0</v>
      </c>
      <c r="Q990" t="s">
        <v>8273</v>
      </c>
      <c r="R990" s="10">
        <f>E990/D990*100</f>
        <v>0</v>
      </c>
      <c r="S990" s="7" t="e">
        <f>E990/O990</f>
        <v>#DIV/0!</v>
      </c>
      <c r="T990" s="11" t="s">
        <v>8319</v>
      </c>
      <c r="U990" t="s">
        <v>8321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5">
        <f t="shared" si="45"/>
        <v>42641.933969907404</v>
      </c>
      <c r="K991">
        <v>1472509495</v>
      </c>
      <c r="L991" s="16">
        <f t="shared" si="46"/>
        <v>42611.933969907404</v>
      </c>
      <c r="M991" s="16" t="str">
        <f t="shared" si="47"/>
        <v>2016</v>
      </c>
      <c r="N991" t="b">
        <v>0</v>
      </c>
      <c r="O991">
        <v>32</v>
      </c>
      <c r="P991" t="b">
        <v>0</v>
      </c>
      <c r="Q991" t="s">
        <v>8273</v>
      </c>
      <c r="R991" s="10">
        <f>E991/D991*100</f>
        <v>16.77</v>
      </c>
      <c r="S991" s="7">
        <f>E991/O991</f>
        <v>52.40625</v>
      </c>
      <c r="T991" s="11" t="s">
        <v>8319</v>
      </c>
      <c r="U991" t="s">
        <v>8321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5">
        <f t="shared" si="45"/>
        <v>41885.784305555557</v>
      </c>
      <c r="K992">
        <v>1407178164</v>
      </c>
      <c r="L992" s="16">
        <f t="shared" si="46"/>
        <v>41855.784305555557</v>
      </c>
      <c r="M992" s="16" t="str">
        <f t="shared" si="47"/>
        <v>2014</v>
      </c>
      <c r="N992" t="b">
        <v>0</v>
      </c>
      <c r="O992">
        <v>2</v>
      </c>
      <c r="P992" t="b">
        <v>0</v>
      </c>
      <c r="Q992" t="s">
        <v>8273</v>
      </c>
      <c r="R992" s="10">
        <f>E992/D992*100</f>
        <v>0.104</v>
      </c>
      <c r="S992" s="7">
        <f>E992/O992</f>
        <v>13</v>
      </c>
      <c r="T992" s="11" t="s">
        <v>8319</v>
      </c>
      <c r="U992" t="s">
        <v>8321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5">
        <f t="shared" si="45"/>
        <v>42563.785416666666</v>
      </c>
      <c r="K993">
        <v>1466186988</v>
      </c>
      <c r="L993" s="16">
        <f t="shared" si="46"/>
        <v>42538.75680555556</v>
      </c>
      <c r="M993" s="16" t="str">
        <f t="shared" si="47"/>
        <v>2016</v>
      </c>
      <c r="N993" t="b">
        <v>0</v>
      </c>
      <c r="O993">
        <v>7</v>
      </c>
      <c r="P993" t="b">
        <v>0</v>
      </c>
      <c r="Q993" t="s">
        <v>8273</v>
      </c>
      <c r="R993" s="10">
        <f>E993/D993*100</f>
        <v>4.24</v>
      </c>
      <c r="S993" s="7">
        <f>E993/O993</f>
        <v>30.285714285714285</v>
      </c>
      <c r="T993" s="11" t="s">
        <v>8319</v>
      </c>
      <c r="U993" t="s">
        <v>8321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5">
        <f t="shared" si="45"/>
        <v>42497.883321759262</v>
      </c>
      <c r="K994">
        <v>1457475119</v>
      </c>
      <c r="L994" s="16">
        <f t="shared" si="46"/>
        <v>42437.924988425926</v>
      </c>
      <c r="M994" s="16" t="str">
        <f t="shared" si="47"/>
        <v>2016</v>
      </c>
      <c r="N994" t="b">
        <v>0</v>
      </c>
      <c r="O994">
        <v>4</v>
      </c>
      <c r="P994" t="b">
        <v>0</v>
      </c>
      <c r="Q994" t="s">
        <v>8273</v>
      </c>
      <c r="R994" s="10">
        <f>E994/D994*100</f>
        <v>0.46699999999999997</v>
      </c>
      <c r="S994" s="7">
        <f>E994/O994</f>
        <v>116.75</v>
      </c>
      <c r="T994" s="11" t="s">
        <v>8319</v>
      </c>
      <c r="U994" t="s">
        <v>8321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5">
        <f t="shared" si="45"/>
        <v>42686.208333333328</v>
      </c>
      <c r="K995">
        <v>1476054568</v>
      </c>
      <c r="L995" s="16">
        <f t="shared" si="46"/>
        <v>42652.964907407411</v>
      </c>
      <c r="M995" s="16" t="str">
        <f t="shared" si="47"/>
        <v>2016</v>
      </c>
      <c r="N995" t="b">
        <v>0</v>
      </c>
      <c r="O995">
        <v>196</v>
      </c>
      <c r="P995" t="b">
        <v>0</v>
      </c>
      <c r="Q995" t="s">
        <v>8273</v>
      </c>
      <c r="R995" s="10">
        <f>E995/D995*100</f>
        <v>25.087142857142858</v>
      </c>
      <c r="S995" s="7">
        <f>E995/O995</f>
        <v>89.59693877551021</v>
      </c>
      <c r="T995" s="11" t="s">
        <v>8319</v>
      </c>
      <c r="U995" t="s">
        <v>8321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5">
        <f t="shared" si="45"/>
        <v>41973.957638888889</v>
      </c>
      <c r="K996">
        <v>1412835530</v>
      </c>
      <c r="L996" s="16">
        <f t="shared" si="46"/>
        <v>41921.263078703705</v>
      </c>
      <c r="M996" s="16" t="str">
        <f t="shared" si="47"/>
        <v>2014</v>
      </c>
      <c r="N996" t="b">
        <v>0</v>
      </c>
      <c r="O996">
        <v>11</v>
      </c>
      <c r="P996" t="b">
        <v>0</v>
      </c>
      <c r="Q996" t="s">
        <v>8273</v>
      </c>
      <c r="R996" s="10">
        <f>E996/D996*100</f>
        <v>2.3345000000000002</v>
      </c>
      <c r="S996" s="7">
        <f>E996/O996</f>
        <v>424.45454545454544</v>
      </c>
      <c r="T996" s="11" t="s">
        <v>8319</v>
      </c>
      <c r="U996" t="s">
        <v>8321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5">
        <f t="shared" si="45"/>
        <v>41972.666666666672</v>
      </c>
      <c r="K997">
        <v>1415140480</v>
      </c>
      <c r="L997" s="16">
        <f t="shared" si="46"/>
        <v>41947.940740740742</v>
      </c>
      <c r="M997" s="16" t="str">
        <f t="shared" si="47"/>
        <v>2014</v>
      </c>
      <c r="N997" t="b">
        <v>0</v>
      </c>
      <c r="O997">
        <v>9</v>
      </c>
      <c r="P997" t="b">
        <v>0</v>
      </c>
      <c r="Q997" t="s">
        <v>8273</v>
      </c>
      <c r="R997" s="10">
        <f>E997/D997*100</f>
        <v>7.26</v>
      </c>
      <c r="S997" s="7">
        <f>E997/O997</f>
        <v>80.666666666666671</v>
      </c>
      <c r="T997" s="11" t="s">
        <v>8319</v>
      </c>
      <c r="U997" t="s">
        <v>8321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5">
        <f t="shared" si="45"/>
        <v>41847.643750000003</v>
      </c>
      <c r="K998">
        <v>1403902060</v>
      </c>
      <c r="L998" s="16">
        <f t="shared" si="46"/>
        <v>41817.866435185184</v>
      </c>
      <c r="M998" s="16" t="str">
        <f t="shared" si="47"/>
        <v>2014</v>
      </c>
      <c r="N998" t="b">
        <v>0</v>
      </c>
      <c r="O998">
        <v>5</v>
      </c>
      <c r="P998" t="b">
        <v>0</v>
      </c>
      <c r="Q998" t="s">
        <v>8273</v>
      </c>
      <c r="R998" s="10">
        <f>E998/D998*100</f>
        <v>1.625</v>
      </c>
      <c r="S998" s="7">
        <f>E998/O998</f>
        <v>13</v>
      </c>
      <c r="T998" s="11" t="s">
        <v>8319</v>
      </c>
      <c r="U998" t="s">
        <v>8321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5">
        <f t="shared" si="45"/>
        <v>41971.144641203704</v>
      </c>
      <c r="K999">
        <v>1414549697</v>
      </c>
      <c r="L999" s="16">
        <f t="shared" si="46"/>
        <v>41941.10297453704</v>
      </c>
      <c r="M999" s="16" t="str">
        <f t="shared" si="47"/>
        <v>2014</v>
      </c>
      <c r="N999" t="b">
        <v>0</v>
      </c>
      <c r="O999">
        <v>8</v>
      </c>
      <c r="P999" t="b">
        <v>0</v>
      </c>
      <c r="Q999" t="s">
        <v>8273</v>
      </c>
      <c r="R999" s="10">
        <f>E999/D999*100</f>
        <v>1.3</v>
      </c>
      <c r="S999" s="7">
        <f>E999/O999</f>
        <v>8.125</v>
      </c>
      <c r="T999" s="11" t="s">
        <v>8319</v>
      </c>
      <c r="U999" t="s">
        <v>8321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5">
        <f t="shared" si="45"/>
        <v>42327.210659722223</v>
      </c>
      <c r="K1000">
        <v>1444017801</v>
      </c>
      <c r="L1000" s="16">
        <f t="shared" si="46"/>
        <v>42282.168993055559</v>
      </c>
      <c r="M1000" s="16" t="str">
        <f t="shared" si="47"/>
        <v>2015</v>
      </c>
      <c r="N1000" t="b">
        <v>0</v>
      </c>
      <c r="O1000">
        <v>229</v>
      </c>
      <c r="P1000" t="b">
        <v>0</v>
      </c>
      <c r="Q1000" t="s">
        <v>8273</v>
      </c>
      <c r="R1000" s="10">
        <f>E1000/D1000*100</f>
        <v>58.558333333333337</v>
      </c>
      <c r="S1000" s="7">
        <f>E1000/O1000</f>
        <v>153.42794759825327</v>
      </c>
      <c r="T1000" s="11" t="s">
        <v>8319</v>
      </c>
      <c r="U1000" t="s">
        <v>8321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5">
        <f t="shared" si="45"/>
        <v>41956.334722222222</v>
      </c>
      <c r="K1001">
        <v>1413270690</v>
      </c>
      <c r="L1001" s="16">
        <f t="shared" si="46"/>
        <v>41926.29965277778</v>
      </c>
      <c r="M1001" s="16" t="str">
        <f t="shared" si="47"/>
        <v>2014</v>
      </c>
      <c r="N1001" t="b">
        <v>0</v>
      </c>
      <c r="O1001">
        <v>40</v>
      </c>
      <c r="P1001" t="b">
        <v>0</v>
      </c>
      <c r="Q1001" t="s">
        <v>8273</v>
      </c>
      <c r="R1001" s="10">
        <f>E1001/D1001*100</f>
        <v>7.7886666666666677</v>
      </c>
      <c r="S1001" s="7">
        <f>E1001/O1001</f>
        <v>292.07499999999999</v>
      </c>
      <c r="T1001" s="11" t="s">
        <v>8319</v>
      </c>
      <c r="U1001" t="s">
        <v>8321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5">
        <f t="shared" si="45"/>
        <v>42809.018055555556</v>
      </c>
      <c r="K1002">
        <v>1484357160</v>
      </c>
      <c r="L1002" s="16">
        <f t="shared" si="46"/>
        <v>42749.059722222228</v>
      </c>
      <c r="M1002" s="16" t="str">
        <f t="shared" si="47"/>
        <v>2017</v>
      </c>
      <c r="N1002" t="b">
        <v>0</v>
      </c>
      <c r="O1002">
        <v>6</v>
      </c>
      <c r="P1002" t="b">
        <v>0</v>
      </c>
      <c r="Q1002" t="s">
        <v>8273</v>
      </c>
      <c r="R1002" s="10">
        <f>E1002/D1002*100</f>
        <v>2.2157147647256061</v>
      </c>
      <c r="S1002" s="7">
        <f>E1002/O1002</f>
        <v>3304</v>
      </c>
      <c r="T1002" s="11" t="s">
        <v>8319</v>
      </c>
      <c r="U1002" t="s">
        <v>8321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5">
        <f t="shared" si="45"/>
        <v>42765.720057870371</v>
      </c>
      <c r="K1003">
        <v>1481908613</v>
      </c>
      <c r="L1003" s="16">
        <f t="shared" si="46"/>
        <v>42720.720057870371</v>
      </c>
      <c r="M1003" s="16" t="str">
        <f t="shared" si="47"/>
        <v>2016</v>
      </c>
      <c r="N1003" t="b">
        <v>0</v>
      </c>
      <c r="O1003">
        <v>4</v>
      </c>
      <c r="P1003" t="b">
        <v>0</v>
      </c>
      <c r="Q1003" t="s">
        <v>8273</v>
      </c>
      <c r="R1003" s="10">
        <f>E1003/D1003*100</f>
        <v>104</v>
      </c>
      <c r="S1003" s="7">
        <f>E1003/O1003</f>
        <v>1300</v>
      </c>
      <c r="T1003" s="11" t="s">
        <v>8319</v>
      </c>
      <c r="U1003" t="s">
        <v>8321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5">
        <f t="shared" si="45"/>
        <v>42355.249305555553</v>
      </c>
      <c r="K1004">
        <v>1447777514</v>
      </c>
      <c r="L1004" s="16">
        <f t="shared" si="46"/>
        <v>42325.684189814812</v>
      </c>
      <c r="M1004" s="16" t="str">
        <f t="shared" si="47"/>
        <v>2015</v>
      </c>
      <c r="N1004" t="b">
        <v>0</v>
      </c>
      <c r="O1004">
        <v>22</v>
      </c>
      <c r="P1004" t="b">
        <v>0</v>
      </c>
      <c r="Q1004" t="s">
        <v>8273</v>
      </c>
      <c r="R1004" s="10">
        <f>E1004/D1004*100</f>
        <v>29.6029602960296</v>
      </c>
      <c r="S1004" s="7">
        <f>E1004/O1004</f>
        <v>134.54545454545453</v>
      </c>
      <c r="T1004" s="11" t="s">
        <v>8319</v>
      </c>
      <c r="U1004" t="s">
        <v>8321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5">
        <f t="shared" si="45"/>
        <v>42810.667372685188</v>
      </c>
      <c r="K1005">
        <v>1487091661</v>
      </c>
      <c r="L1005" s="16">
        <f t="shared" si="46"/>
        <v>42780.709039351852</v>
      </c>
      <c r="M1005" s="16" t="str">
        <f t="shared" si="47"/>
        <v>2017</v>
      </c>
      <c r="N1005" t="b">
        <v>0</v>
      </c>
      <c r="O1005">
        <v>15</v>
      </c>
      <c r="P1005" t="b">
        <v>0</v>
      </c>
      <c r="Q1005" t="s">
        <v>8273</v>
      </c>
      <c r="R1005" s="10">
        <f>E1005/D1005*100</f>
        <v>16.055</v>
      </c>
      <c r="S1005" s="7">
        <f>E1005/O1005</f>
        <v>214.06666666666666</v>
      </c>
      <c r="T1005" s="11" t="s">
        <v>8319</v>
      </c>
      <c r="U1005" t="s">
        <v>8321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5">
        <f t="shared" si="45"/>
        <v>42418.708645833336</v>
      </c>
      <c r="K1006">
        <v>1453222827</v>
      </c>
      <c r="L1006" s="16">
        <f t="shared" si="46"/>
        <v>42388.708645833336</v>
      </c>
      <c r="M1006" s="16" t="str">
        <f t="shared" si="47"/>
        <v>2016</v>
      </c>
      <c r="N1006" t="b">
        <v>0</v>
      </c>
      <c r="O1006">
        <v>95</v>
      </c>
      <c r="P1006" t="b">
        <v>0</v>
      </c>
      <c r="Q1006" t="s">
        <v>8273</v>
      </c>
      <c r="R1006" s="10">
        <f>E1006/D1006*100</f>
        <v>82.207999999999998</v>
      </c>
      <c r="S1006" s="7">
        <f>E1006/O1006</f>
        <v>216.33684210526314</v>
      </c>
      <c r="T1006" s="11" t="s">
        <v>8319</v>
      </c>
      <c r="U1006" t="s">
        <v>8321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5">
        <f t="shared" si="45"/>
        <v>42307.624803240738</v>
      </c>
      <c r="K1007">
        <v>1443538783</v>
      </c>
      <c r="L1007" s="16">
        <f t="shared" si="46"/>
        <v>42276.624803240738</v>
      </c>
      <c r="M1007" s="16" t="str">
        <f t="shared" si="47"/>
        <v>2015</v>
      </c>
      <c r="N1007" t="b">
        <v>0</v>
      </c>
      <c r="O1007">
        <v>161</v>
      </c>
      <c r="P1007" t="b">
        <v>0</v>
      </c>
      <c r="Q1007" t="s">
        <v>8273</v>
      </c>
      <c r="R1007" s="10">
        <f>E1007/D1007*100</f>
        <v>75.051000000000002</v>
      </c>
      <c r="S1007" s="7">
        <f>E1007/O1007</f>
        <v>932.31055900621118</v>
      </c>
      <c r="T1007" s="11" t="s">
        <v>8319</v>
      </c>
      <c r="U1007" t="s">
        <v>8321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5">
        <f t="shared" si="45"/>
        <v>41985.299305555556</v>
      </c>
      <c r="K1008">
        <v>1417654672</v>
      </c>
      <c r="L1008" s="16">
        <f t="shared" si="46"/>
        <v>41977.040185185186</v>
      </c>
      <c r="M1008" s="16" t="str">
        <f t="shared" si="47"/>
        <v>2014</v>
      </c>
      <c r="N1008" t="b">
        <v>0</v>
      </c>
      <c r="O1008">
        <v>8</v>
      </c>
      <c r="P1008" t="b">
        <v>0</v>
      </c>
      <c r="Q1008" t="s">
        <v>8273</v>
      </c>
      <c r="R1008" s="10">
        <f>E1008/D1008*100</f>
        <v>5.8500000000000005</v>
      </c>
      <c r="S1008" s="7">
        <f>E1008/O1008</f>
        <v>29.25</v>
      </c>
      <c r="T1008" s="11" t="s">
        <v>8319</v>
      </c>
      <c r="U1008" t="s">
        <v>8321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5">
        <f t="shared" si="45"/>
        <v>42718.6252662037</v>
      </c>
      <c r="K1009">
        <v>1478095223</v>
      </c>
      <c r="L1009" s="16">
        <f t="shared" si="46"/>
        <v>42676.583599537036</v>
      </c>
      <c r="M1009" s="16" t="str">
        <f t="shared" si="47"/>
        <v>2016</v>
      </c>
      <c r="N1009" t="b">
        <v>0</v>
      </c>
      <c r="O1009">
        <v>76</v>
      </c>
      <c r="P1009" t="b">
        <v>0</v>
      </c>
      <c r="Q1009" t="s">
        <v>8273</v>
      </c>
      <c r="R1009" s="10">
        <f>E1009/D1009*100</f>
        <v>44.32</v>
      </c>
      <c r="S1009" s="7">
        <f>E1009/O1009</f>
        <v>174.94736842105263</v>
      </c>
      <c r="T1009" s="11" t="s">
        <v>8319</v>
      </c>
      <c r="U1009" t="s">
        <v>8321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5">
        <f t="shared" si="45"/>
        <v>42732.809201388889</v>
      </c>
      <c r="K1010">
        <v>1480361115</v>
      </c>
      <c r="L1010" s="16">
        <f t="shared" si="46"/>
        <v>42702.809201388889</v>
      </c>
      <c r="M1010" s="16" t="str">
        <f t="shared" si="47"/>
        <v>2016</v>
      </c>
      <c r="N1010" t="b">
        <v>0</v>
      </c>
      <c r="O1010">
        <v>1</v>
      </c>
      <c r="P1010" t="b">
        <v>0</v>
      </c>
      <c r="Q1010" t="s">
        <v>8273</v>
      </c>
      <c r="R1010" s="10">
        <f>E1010/D1010*100</f>
        <v>0.26737967914438499</v>
      </c>
      <c r="S1010" s="7">
        <f>E1010/O1010</f>
        <v>250</v>
      </c>
      <c r="T1010" s="11" t="s">
        <v>8319</v>
      </c>
      <c r="U1010" t="s">
        <v>8321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5">
        <f t="shared" si="45"/>
        <v>42540.604699074072</v>
      </c>
      <c r="K1011">
        <v>1463754646</v>
      </c>
      <c r="L1011" s="16">
        <f t="shared" si="46"/>
        <v>42510.604699074072</v>
      </c>
      <c r="M1011" s="16" t="str">
        <f t="shared" si="47"/>
        <v>2016</v>
      </c>
      <c r="N1011" t="b">
        <v>0</v>
      </c>
      <c r="O1011">
        <v>101</v>
      </c>
      <c r="P1011" t="b">
        <v>0</v>
      </c>
      <c r="Q1011" t="s">
        <v>8273</v>
      </c>
      <c r="R1011" s="10">
        <f>E1011/D1011*100</f>
        <v>13.13</v>
      </c>
      <c r="S1011" s="7">
        <f>E1011/O1011</f>
        <v>65</v>
      </c>
      <c r="T1011" s="11" t="s">
        <v>8319</v>
      </c>
      <c r="U1011" t="s">
        <v>8321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5">
        <f t="shared" si="45"/>
        <v>42618.124305555553</v>
      </c>
      <c r="K1012">
        <v>1468180462</v>
      </c>
      <c r="L1012" s="16">
        <f t="shared" si="46"/>
        <v>42561.829421296294</v>
      </c>
      <c r="M1012" s="16" t="str">
        <f t="shared" si="47"/>
        <v>2016</v>
      </c>
      <c r="N1012" t="b">
        <v>0</v>
      </c>
      <c r="O1012">
        <v>4</v>
      </c>
      <c r="P1012" t="b">
        <v>0</v>
      </c>
      <c r="Q1012" t="s">
        <v>8273</v>
      </c>
      <c r="R1012" s="10">
        <f>E1012/D1012*100</f>
        <v>0.19088937093275488</v>
      </c>
      <c r="S1012" s="7">
        <f>E1012/O1012</f>
        <v>55</v>
      </c>
      <c r="T1012" s="11" t="s">
        <v>8319</v>
      </c>
      <c r="U1012" t="s">
        <v>8321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5">
        <f t="shared" si="45"/>
        <v>41991.898090277777</v>
      </c>
      <c r="K1013">
        <v>1415050395</v>
      </c>
      <c r="L1013" s="16">
        <f t="shared" si="46"/>
        <v>41946.898090277777</v>
      </c>
      <c r="M1013" s="16" t="str">
        <f t="shared" si="47"/>
        <v>2014</v>
      </c>
      <c r="N1013" t="b">
        <v>0</v>
      </c>
      <c r="O1013">
        <v>1</v>
      </c>
      <c r="P1013" t="b">
        <v>0</v>
      </c>
      <c r="Q1013" t="s">
        <v>8273</v>
      </c>
      <c r="R1013" s="10">
        <f>E1013/D1013*100</f>
        <v>0.375</v>
      </c>
      <c r="S1013" s="7">
        <f>E1013/O1013</f>
        <v>75</v>
      </c>
      <c r="T1013" s="11" t="s">
        <v>8319</v>
      </c>
      <c r="U1013" t="s">
        <v>8321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5">
        <f t="shared" si="45"/>
        <v>42759.440416666665</v>
      </c>
      <c r="K1014">
        <v>1481366052</v>
      </c>
      <c r="L1014" s="16">
        <f t="shared" si="46"/>
        <v>42714.440416666665</v>
      </c>
      <c r="M1014" s="16" t="str">
        <f t="shared" si="47"/>
        <v>2016</v>
      </c>
      <c r="N1014" t="b">
        <v>0</v>
      </c>
      <c r="O1014">
        <v>775</v>
      </c>
      <c r="P1014" t="b">
        <v>0</v>
      </c>
      <c r="Q1014" t="s">
        <v>8273</v>
      </c>
      <c r="R1014" s="10">
        <f>E1014/D1014*100</f>
        <v>21535.021000000001</v>
      </c>
      <c r="S1014" s="7">
        <f>E1014/O1014</f>
        <v>1389.3561935483872</v>
      </c>
      <c r="T1014" s="11" t="s">
        <v>8319</v>
      </c>
      <c r="U1014" t="s">
        <v>8321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5">
        <f t="shared" si="45"/>
        <v>42367.833333333328</v>
      </c>
      <c r="K1015">
        <v>1449000056</v>
      </c>
      <c r="L1015" s="16">
        <f t="shared" si="46"/>
        <v>42339.833981481483</v>
      </c>
      <c r="M1015" s="16" t="str">
        <f t="shared" si="47"/>
        <v>2015</v>
      </c>
      <c r="N1015" t="b">
        <v>0</v>
      </c>
      <c r="O1015">
        <v>90</v>
      </c>
      <c r="P1015" t="b">
        <v>0</v>
      </c>
      <c r="Q1015" t="s">
        <v>8273</v>
      </c>
      <c r="R1015" s="10">
        <f>E1015/D1015*100</f>
        <v>34.527999999999999</v>
      </c>
      <c r="S1015" s="7">
        <f>E1015/O1015</f>
        <v>95.911111111111111</v>
      </c>
      <c r="T1015" s="11" t="s">
        <v>8319</v>
      </c>
      <c r="U1015" t="s">
        <v>8321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5">
        <f t="shared" si="45"/>
        <v>42005.002488425926</v>
      </c>
      <c r="K1016">
        <v>1415750615</v>
      </c>
      <c r="L1016" s="16">
        <f t="shared" si="46"/>
        <v>41955.002488425926</v>
      </c>
      <c r="M1016" s="16" t="str">
        <f t="shared" si="47"/>
        <v>2014</v>
      </c>
      <c r="N1016" t="b">
        <v>0</v>
      </c>
      <c r="O1016">
        <v>16</v>
      </c>
      <c r="P1016" t="b">
        <v>0</v>
      </c>
      <c r="Q1016" t="s">
        <v>8273</v>
      </c>
      <c r="R1016" s="10">
        <f>E1016/D1016*100</f>
        <v>30.599999999999998</v>
      </c>
      <c r="S1016" s="7">
        <f>E1016/O1016</f>
        <v>191.25</v>
      </c>
      <c r="T1016" s="11" t="s">
        <v>8319</v>
      </c>
      <c r="U1016" t="s">
        <v>8321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5">
        <f t="shared" si="45"/>
        <v>42333.920081018514</v>
      </c>
      <c r="K1017">
        <v>1445893495</v>
      </c>
      <c r="L1017" s="16">
        <f t="shared" si="46"/>
        <v>42303.878414351857</v>
      </c>
      <c r="M1017" s="16" t="str">
        <f t="shared" si="47"/>
        <v>2015</v>
      </c>
      <c r="N1017" t="b">
        <v>0</v>
      </c>
      <c r="O1017">
        <v>6</v>
      </c>
      <c r="P1017" t="b">
        <v>0</v>
      </c>
      <c r="Q1017" t="s">
        <v>8273</v>
      </c>
      <c r="R1017" s="10">
        <f>E1017/D1017*100</f>
        <v>2.666666666666667</v>
      </c>
      <c r="S1017" s="7">
        <f>E1017/O1017</f>
        <v>40</v>
      </c>
      <c r="T1017" s="11" t="s">
        <v>8319</v>
      </c>
      <c r="U1017" t="s">
        <v>8321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5">
        <f t="shared" si="45"/>
        <v>42467.065462962957</v>
      </c>
      <c r="K1018">
        <v>1456108456</v>
      </c>
      <c r="L1018" s="16">
        <f t="shared" si="46"/>
        <v>42422.107129629629</v>
      </c>
      <c r="M1018" s="16" t="str">
        <f t="shared" si="47"/>
        <v>2016</v>
      </c>
      <c r="N1018" t="b">
        <v>0</v>
      </c>
      <c r="O1018">
        <v>38</v>
      </c>
      <c r="P1018" t="b">
        <v>0</v>
      </c>
      <c r="Q1018" t="s">
        <v>8273</v>
      </c>
      <c r="R1018" s="10">
        <f>E1018/D1018*100</f>
        <v>2.8420000000000001</v>
      </c>
      <c r="S1018" s="7">
        <f>E1018/O1018</f>
        <v>74.78947368421052</v>
      </c>
      <c r="T1018" s="11" t="s">
        <v>8319</v>
      </c>
      <c r="U1018" t="s">
        <v>8321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5">
        <f t="shared" si="45"/>
        <v>42329.716840277775</v>
      </c>
      <c r="K1019">
        <v>1444666335</v>
      </c>
      <c r="L1019" s="16">
        <f t="shared" si="46"/>
        <v>42289.675173611111</v>
      </c>
      <c r="M1019" s="16" t="str">
        <f t="shared" si="47"/>
        <v>2015</v>
      </c>
      <c r="N1019" t="b">
        <v>0</v>
      </c>
      <c r="O1019">
        <v>355</v>
      </c>
      <c r="P1019" t="b">
        <v>0</v>
      </c>
      <c r="Q1019" t="s">
        <v>8273</v>
      </c>
      <c r="R1019" s="10">
        <f>E1019/D1019*100</f>
        <v>22.878799999999998</v>
      </c>
      <c r="S1019" s="7">
        <f>E1019/O1019</f>
        <v>161.11830985915492</v>
      </c>
      <c r="T1019" s="11" t="s">
        <v>8319</v>
      </c>
      <c r="U1019" t="s">
        <v>8321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5">
        <f t="shared" si="45"/>
        <v>42565.492280092592</v>
      </c>
      <c r="K1020">
        <v>1465904933</v>
      </c>
      <c r="L1020" s="16">
        <f t="shared" si="46"/>
        <v>42535.492280092592</v>
      </c>
      <c r="M1020" s="16" t="str">
        <f t="shared" si="47"/>
        <v>2016</v>
      </c>
      <c r="N1020" t="b">
        <v>0</v>
      </c>
      <c r="O1020">
        <v>7</v>
      </c>
      <c r="P1020" t="b">
        <v>0</v>
      </c>
      <c r="Q1020" t="s">
        <v>8273</v>
      </c>
      <c r="R1020" s="10">
        <f>E1020/D1020*100</f>
        <v>3.105</v>
      </c>
      <c r="S1020" s="7">
        <f>E1020/O1020</f>
        <v>88.714285714285708</v>
      </c>
      <c r="T1020" s="11" t="s">
        <v>8319</v>
      </c>
      <c r="U1020" t="s">
        <v>8321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5">
        <f t="shared" si="45"/>
        <v>42039.973946759259</v>
      </c>
      <c r="K1021">
        <v>1420500149</v>
      </c>
      <c r="L1021" s="16">
        <f t="shared" si="46"/>
        <v>42009.973946759259</v>
      </c>
      <c r="M1021" s="16" t="str">
        <f t="shared" si="47"/>
        <v>2015</v>
      </c>
      <c r="N1021" t="b">
        <v>0</v>
      </c>
      <c r="O1021">
        <v>400</v>
      </c>
      <c r="P1021" t="b">
        <v>0</v>
      </c>
      <c r="Q1021" t="s">
        <v>8273</v>
      </c>
      <c r="R1021" s="10">
        <f>E1021/D1021*100</f>
        <v>47.333333333333336</v>
      </c>
      <c r="S1021" s="7">
        <f>E1021/O1021</f>
        <v>53.25</v>
      </c>
      <c r="T1021" s="11" t="s">
        <v>8319</v>
      </c>
      <c r="U1021" t="s">
        <v>8321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5">
        <f t="shared" si="45"/>
        <v>42157.032638888893</v>
      </c>
      <c r="K1022">
        <v>1430617209</v>
      </c>
      <c r="L1022" s="16">
        <f t="shared" si="46"/>
        <v>42127.069548611107</v>
      </c>
      <c r="M1022" s="16" t="str">
        <f t="shared" si="47"/>
        <v>2015</v>
      </c>
      <c r="N1022" t="b">
        <v>0</v>
      </c>
      <c r="O1022">
        <v>30</v>
      </c>
      <c r="P1022" t="b">
        <v>1</v>
      </c>
      <c r="Q1022" t="s">
        <v>8280</v>
      </c>
      <c r="R1022" s="10">
        <f>E1022/D1022*100</f>
        <v>205.54838709677421</v>
      </c>
      <c r="S1022" s="7">
        <f>E1022/O1022</f>
        <v>106.2</v>
      </c>
      <c r="T1022" s="11" t="s">
        <v>8325</v>
      </c>
      <c r="U1022" t="s">
        <v>8330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5">
        <f t="shared" si="45"/>
        <v>42294.166666666672</v>
      </c>
      <c r="K1023">
        <v>1443074571</v>
      </c>
      <c r="L1023" s="16">
        <f t="shared" si="46"/>
        <v>42271.251979166671</v>
      </c>
      <c r="M1023" s="16" t="str">
        <f t="shared" si="47"/>
        <v>2015</v>
      </c>
      <c r="N1023" t="b">
        <v>1</v>
      </c>
      <c r="O1023">
        <v>478</v>
      </c>
      <c r="P1023" t="b">
        <v>1</v>
      </c>
      <c r="Q1023" t="s">
        <v>8280</v>
      </c>
      <c r="R1023" s="10">
        <f>E1023/D1023*100</f>
        <v>351.80366666666669</v>
      </c>
      <c r="S1023" s="7">
        <f>E1023/O1023</f>
        <v>22.079728033472804</v>
      </c>
      <c r="T1023" s="11" t="s">
        <v>8325</v>
      </c>
      <c r="U1023" t="s">
        <v>8330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5">
        <f t="shared" si="45"/>
        <v>42141.646724537044</v>
      </c>
      <c r="K1024">
        <v>1429284677</v>
      </c>
      <c r="L1024" s="16">
        <f t="shared" si="46"/>
        <v>42111.646724537044</v>
      </c>
      <c r="M1024" s="16" t="str">
        <f t="shared" si="47"/>
        <v>2015</v>
      </c>
      <c r="N1024" t="b">
        <v>1</v>
      </c>
      <c r="O1024">
        <v>74</v>
      </c>
      <c r="P1024" t="b">
        <v>1</v>
      </c>
      <c r="Q1024" t="s">
        <v>8280</v>
      </c>
      <c r="R1024" s="10">
        <f>E1024/D1024*100</f>
        <v>114.9</v>
      </c>
      <c r="S1024" s="7">
        <f>E1024/O1024</f>
        <v>31.054054054054053</v>
      </c>
      <c r="T1024" s="11" t="s">
        <v>8325</v>
      </c>
      <c r="U1024" t="s">
        <v>8330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5">
        <f t="shared" si="45"/>
        <v>42175.919687500005</v>
      </c>
      <c r="K1025">
        <v>1432245861</v>
      </c>
      <c r="L1025" s="16">
        <f t="shared" si="46"/>
        <v>42145.919687500005</v>
      </c>
      <c r="M1025" s="16" t="str">
        <f t="shared" si="47"/>
        <v>2015</v>
      </c>
      <c r="N1025" t="b">
        <v>0</v>
      </c>
      <c r="O1025">
        <v>131</v>
      </c>
      <c r="P1025" t="b">
        <v>1</v>
      </c>
      <c r="Q1025" t="s">
        <v>8280</v>
      </c>
      <c r="R1025" s="10">
        <f>E1025/D1025*100</f>
        <v>237.15</v>
      </c>
      <c r="S1025" s="7">
        <f>E1025/O1025</f>
        <v>36.206106870229007</v>
      </c>
      <c r="T1025" s="11" t="s">
        <v>8325</v>
      </c>
      <c r="U1025" t="s">
        <v>8330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5">
        <f t="shared" si="45"/>
        <v>42400.580590277779</v>
      </c>
      <c r="K1026">
        <v>1451656563</v>
      </c>
      <c r="L1026" s="16">
        <f t="shared" si="46"/>
        <v>42370.580590277779</v>
      </c>
      <c r="M1026" s="16" t="str">
        <f t="shared" si="47"/>
        <v>2016</v>
      </c>
      <c r="N1026" t="b">
        <v>1</v>
      </c>
      <c r="O1026">
        <v>61</v>
      </c>
      <c r="P1026" t="b">
        <v>1</v>
      </c>
      <c r="Q1026" t="s">
        <v>8280</v>
      </c>
      <c r="R1026" s="10">
        <f>E1026/D1026*100</f>
        <v>118.63774999999998</v>
      </c>
      <c r="S1026" s="7">
        <f>E1026/O1026</f>
        <v>388.9762295081967</v>
      </c>
      <c r="T1026" s="11" t="s">
        <v>8325</v>
      </c>
      <c r="U1026" t="s">
        <v>8330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5">
        <f t="shared" ref="J1027:J1090" si="48">(((I1027/60)/60)/24)+DATE(1970,1,1)</f>
        <v>42079.792094907403</v>
      </c>
      <c r="K1027">
        <v>1423944037</v>
      </c>
      <c r="L1027" s="16">
        <f t="shared" ref="L1027:L1090" si="49">(((K1027/60)/60)/24)+DATE(1970,1,1)</f>
        <v>42049.833761574075</v>
      </c>
      <c r="M1027" s="16" t="str">
        <f t="shared" ref="M1027:M1090" si="50">TEXT(L1027,"yyyy")</f>
        <v>2015</v>
      </c>
      <c r="N1027" t="b">
        <v>1</v>
      </c>
      <c r="O1027">
        <v>1071</v>
      </c>
      <c r="P1027" t="b">
        <v>1</v>
      </c>
      <c r="Q1027" t="s">
        <v>8280</v>
      </c>
      <c r="R1027" s="10">
        <f>E1027/D1027*100</f>
        <v>109.92831428571431</v>
      </c>
      <c r="S1027" s="7">
        <f>E1027/O1027</f>
        <v>71.848571428571432</v>
      </c>
      <c r="T1027" s="11" t="s">
        <v>8325</v>
      </c>
      <c r="U1027" t="s">
        <v>8330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5">
        <f t="shared" si="48"/>
        <v>42460.365925925929</v>
      </c>
      <c r="K1028">
        <v>1456480016</v>
      </c>
      <c r="L1028" s="16">
        <f t="shared" si="49"/>
        <v>42426.407592592594</v>
      </c>
      <c r="M1028" s="16" t="str">
        <f t="shared" si="50"/>
        <v>2016</v>
      </c>
      <c r="N1028" t="b">
        <v>1</v>
      </c>
      <c r="O1028">
        <v>122</v>
      </c>
      <c r="P1028" t="b">
        <v>1</v>
      </c>
      <c r="Q1028" t="s">
        <v>8280</v>
      </c>
      <c r="R1028" s="10">
        <f>E1028/D1028*100</f>
        <v>100.00828571428571</v>
      </c>
      <c r="S1028" s="7">
        <f>E1028/O1028</f>
        <v>57.381803278688523</v>
      </c>
      <c r="T1028" s="11" t="s">
        <v>8325</v>
      </c>
      <c r="U1028" t="s">
        <v>8330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5">
        <f t="shared" si="48"/>
        <v>41935.034108796295</v>
      </c>
      <c r="K1029">
        <v>1411433347</v>
      </c>
      <c r="L1029" s="16">
        <f t="shared" si="49"/>
        <v>41905.034108796295</v>
      </c>
      <c r="M1029" s="16" t="str">
        <f t="shared" si="50"/>
        <v>2014</v>
      </c>
      <c r="N1029" t="b">
        <v>1</v>
      </c>
      <c r="O1029">
        <v>111</v>
      </c>
      <c r="P1029" t="b">
        <v>1</v>
      </c>
      <c r="Q1029" t="s">
        <v>8280</v>
      </c>
      <c r="R1029" s="10">
        <f>E1029/D1029*100</f>
        <v>103.09292094387415</v>
      </c>
      <c r="S1029" s="7">
        <f>E1029/O1029</f>
        <v>69.666666666666671</v>
      </c>
      <c r="T1029" s="11" t="s">
        <v>8325</v>
      </c>
      <c r="U1029" t="s">
        <v>8330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5">
        <f t="shared" si="48"/>
        <v>42800.833333333328</v>
      </c>
      <c r="K1030">
        <v>1484924605</v>
      </c>
      <c r="L1030" s="16">
        <f t="shared" si="49"/>
        <v>42755.627372685187</v>
      </c>
      <c r="M1030" s="16" t="str">
        <f t="shared" si="50"/>
        <v>2017</v>
      </c>
      <c r="N1030" t="b">
        <v>1</v>
      </c>
      <c r="O1030">
        <v>255</v>
      </c>
      <c r="P1030" t="b">
        <v>1</v>
      </c>
      <c r="Q1030" t="s">
        <v>8280</v>
      </c>
      <c r="R1030" s="10">
        <f>E1030/D1030*100</f>
        <v>117.27000000000001</v>
      </c>
      <c r="S1030" s="7">
        <f>E1030/O1030</f>
        <v>45.988235294117644</v>
      </c>
      <c r="T1030" s="11" t="s">
        <v>8325</v>
      </c>
      <c r="U1030" t="s">
        <v>8330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5">
        <f t="shared" si="48"/>
        <v>42098.915972222225</v>
      </c>
      <c r="K1031">
        <v>1423501507</v>
      </c>
      <c r="L1031" s="16">
        <f t="shared" si="49"/>
        <v>42044.711886574078</v>
      </c>
      <c r="M1031" s="16" t="str">
        <f t="shared" si="50"/>
        <v>2015</v>
      </c>
      <c r="N1031" t="b">
        <v>0</v>
      </c>
      <c r="O1031">
        <v>141</v>
      </c>
      <c r="P1031" t="b">
        <v>1</v>
      </c>
      <c r="Q1031" t="s">
        <v>8280</v>
      </c>
      <c r="R1031" s="10">
        <f>E1031/D1031*100</f>
        <v>111.75999999999999</v>
      </c>
      <c r="S1031" s="7">
        <f>E1031/O1031</f>
        <v>79.262411347517727</v>
      </c>
      <c r="T1031" s="11" t="s">
        <v>8325</v>
      </c>
      <c r="U1031" t="s">
        <v>8330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5">
        <f t="shared" si="48"/>
        <v>42625.483206018514</v>
      </c>
      <c r="K1032">
        <v>1472470549</v>
      </c>
      <c r="L1032" s="16">
        <f t="shared" si="49"/>
        <v>42611.483206018514</v>
      </c>
      <c r="M1032" s="16" t="str">
        <f t="shared" si="50"/>
        <v>2016</v>
      </c>
      <c r="N1032" t="b">
        <v>0</v>
      </c>
      <c r="O1032">
        <v>159</v>
      </c>
      <c r="P1032" t="b">
        <v>1</v>
      </c>
      <c r="Q1032" t="s">
        <v>8280</v>
      </c>
      <c r="R1032" s="10">
        <f>E1032/D1032*100</f>
        <v>342.09999999999997</v>
      </c>
      <c r="S1032" s="7">
        <f>E1032/O1032</f>
        <v>43.031446540880502</v>
      </c>
      <c r="T1032" s="11" t="s">
        <v>8325</v>
      </c>
      <c r="U1032" t="s">
        <v>8330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5">
        <f t="shared" si="48"/>
        <v>42354.764004629629</v>
      </c>
      <c r="K1033">
        <v>1447698010</v>
      </c>
      <c r="L1033" s="16">
        <f t="shared" si="49"/>
        <v>42324.764004629629</v>
      </c>
      <c r="M1033" s="16" t="str">
        <f t="shared" si="50"/>
        <v>2015</v>
      </c>
      <c r="N1033" t="b">
        <v>0</v>
      </c>
      <c r="O1033">
        <v>99</v>
      </c>
      <c r="P1033" t="b">
        <v>1</v>
      </c>
      <c r="Q1033" t="s">
        <v>8280</v>
      </c>
      <c r="R1033" s="10">
        <f>E1033/D1033*100</f>
        <v>107.4</v>
      </c>
      <c r="S1033" s="7">
        <f>E1033/O1033</f>
        <v>108.48484848484848</v>
      </c>
      <c r="T1033" s="11" t="s">
        <v>8325</v>
      </c>
      <c r="U1033" t="s">
        <v>8330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5">
        <f t="shared" si="48"/>
        <v>42544.666956018518</v>
      </c>
      <c r="K1034">
        <v>1464105625</v>
      </c>
      <c r="L1034" s="16">
        <f t="shared" si="49"/>
        <v>42514.666956018518</v>
      </c>
      <c r="M1034" s="16" t="str">
        <f t="shared" si="50"/>
        <v>2016</v>
      </c>
      <c r="N1034" t="b">
        <v>0</v>
      </c>
      <c r="O1034">
        <v>96</v>
      </c>
      <c r="P1034" t="b">
        <v>1</v>
      </c>
      <c r="Q1034" t="s">
        <v>8280</v>
      </c>
      <c r="R1034" s="10">
        <f>E1034/D1034*100</f>
        <v>108.49703703703703</v>
      </c>
      <c r="S1034" s="7">
        <f>E1034/O1034</f>
        <v>61.029583333333335</v>
      </c>
      <c r="T1034" s="11" t="s">
        <v>8325</v>
      </c>
      <c r="U1034" t="s">
        <v>8330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5">
        <f t="shared" si="48"/>
        <v>42716.732407407413</v>
      </c>
      <c r="K1035">
        <v>1479144880</v>
      </c>
      <c r="L1035" s="16">
        <f t="shared" si="49"/>
        <v>42688.732407407413</v>
      </c>
      <c r="M1035" s="16" t="str">
        <f t="shared" si="50"/>
        <v>2016</v>
      </c>
      <c r="N1035" t="b">
        <v>0</v>
      </c>
      <c r="O1035">
        <v>27</v>
      </c>
      <c r="P1035" t="b">
        <v>1</v>
      </c>
      <c r="Q1035" t="s">
        <v>8280</v>
      </c>
      <c r="R1035" s="10">
        <f>E1035/D1035*100</f>
        <v>102.86144578313252</v>
      </c>
      <c r="S1035" s="7">
        <f>E1035/O1035</f>
        <v>50.592592592592595</v>
      </c>
      <c r="T1035" s="11" t="s">
        <v>8325</v>
      </c>
      <c r="U1035" t="s">
        <v>8330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5">
        <f t="shared" si="48"/>
        <v>42587.165972222225</v>
      </c>
      <c r="K1036">
        <v>1467604804</v>
      </c>
      <c r="L1036" s="16">
        <f t="shared" si="49"/>
        <v>42555.166712962964</v>
      </c>
      <c r="M1036" s="16" t="str">
        <f t="shared" si="50"/>
        <v>2016</v>
      </c>
      <c r="N1036" t="b">
        <v>0</v>
      </c>
      <c r="O1036">
        <v>166</v>
      </c>
      <c r="P1036" t="b">
        <v>1</v>
      </c>
      <c r="Q1036" t="s">
        <v>8280</v>
      </c>
      <c r="R1036" s="10">
        <f>E1036/D1036*100</f>
        <v>130.0018</v>
      </c>
      <c r="S1036" s="7">
        <f>E1036/O1036</f>
        <v>39.157168674698795</v>
      </c>
      <c r="T1036" s="11" t="s">
        <v>8325</v>
      </c>
      <c r="U1036" t="s">
        <v>8330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5">
        <f t="shared" si="48"/>
        <v>42046.641435185185</v>
      </c>
      <c r="K1037">
        <v>1421076220</v>
      </c>
      <c r="L1037" s="16">
        <f t="shared" si="49"/>
        <v>42016.641435185185</v>
      </c>
      <c r="M1037" s="16" t="str">
        <f t="shared" si="50"/>
        <v>2015</v>
      </c>
      <c r="N1037" t="b">
        <v>0</v>
      </c>
      <c r="O1037">
        <v>76</v>
      </c>
      <c r="P1037" t="b">
        <v>1</v>
      </c>
      <c r="Q1037" t="s">
        <v>8280</v>
      </c>
      <c r="R1037" s="10">
        <f>E1037/D1037*100</f>
        <v>107.65217391304347</v>
      </c>
      <c r="S1037" s="7">
        <f>E1037/O1037</f>
        <v>65.15789473684211</v>
      </c>
      <c r="T1037" s="11" t="s">
        <v>8325</v>
      </c>
      <c r="U1037" t="s">
        <v>8330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5">
        <f t="shared" si="48"/>
        <v>41281.333333333336</v>
      </c>
      <c r="K1038">
        <v>1354790790</v>
      </c>
      <c r="L1038" s="16">
        <f t="shared" si="49"/>
        <v>41249.448958333334</v>
      </c>
      <c r="M1038" s="16" t="str">
        <f t="shared" si="50"/>
        <v>2012</v>
      </c>
      <c r="N1038" t="b">
        <v>0</v>
      </c>
      <c r="O1038">
        <v>211</v>
      </c>
      <c r="P1038" t="b">
        <v>1</v>
      </c>
      <c r="Q1038" t="s">
        <v>8280</v>
      </c>
      <c r="R1038" s="10">
        <f>E1038/D1038*100</f>
        <v>112.36044444444444</v>
      </c>
      <c r="S1038" s="7">
        <f>E1038/O1038</f>
        <v>23.963127962085309</v>
      </c>
      <c r="T1038" s="11" t="s">
        <v>8325</v>
      </c>
      <c r="U1038" t="s">
        <v>8330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5">
        <f t="shared" si="48"/>
        <v>42142.208333333328</v>
      </c>
      <c r="K1039">
        <v>1429991062</v>
      </c>
      <c r="L1039" s="16">
        <f t="shared" si="49"/>
        <v>42119.822476851856</v>
      </c>
      <c r="M1039" s="16" t="str">
        <f t="shared" si="50"/>
        <v>2015</v>
      </c>
      <c r="N1039" t="b">
        <v>0</v>
      </c>
      <c r="O1039">
        <v>21</v>
      </c>
      <c r="P1039" t="b">
        <v>1</v>
      </c>
      <c r="Q1039" t="s">
        <v>8280</v>
      </c>
      <c r="R1039" s="10">
        <f>E1039/D1039*100</f>
        <v>102.1</v>
      </c>
      <c r="S1039" s="7">
        <f>E1039/O1039</f>
        <v>48.61904761904762</v>
      </c>
      <c r="T1039" s="11" t="s">
        <v>8325</v>
      </c>
      <c r="U1039" t="s">
        <v>8330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5">
        <f t="shared" si="48"/>
        <v>42448.190081018518</v>
      </c>
      <c r="K1040">
        <v>1455773623</v>
      </c>
      <c r="L1040" s="16">
        <f t="shared" si="49"/>
        <v>42418.231747685189</v>
      </c>
      <c r="M1040" s="16" t="str">
        <f t="shared" si="50"/>
        <v>2016</v>
      </c>
      <c r="N1040" t="b">
        <v>0</v>
      </c>
      <c r="O1040">
        <v>61</v>
      </c>
      <c r="P1040" t="b">
        <v>1</v>
      </c>
      <c r="Q1040" t="s">
        <v>8280</v>
      </c>
      <c r="R1040" s="10">
        <f>E1040/D1040*100</f>
        <v>145.33333333333334</v>
      </c>
      <c r="S1040" s="7">
        <f>E1040/O1040</f>
        <v>35.73770491803279</v>
      </c>
      <c r="T1040" s="11" t="s">
        <v>8325</v>
      </c>
      <c r="U1040" t="s">
        <v>8330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5">
        <f t="shared" si="48"/>
        <v>42717.332638888889</v>
      </c>
      <c r="K1041">
        <v>1479436646</v>
      </c>
      <c r="L1041" s="16">
        <f t="shared" si="49"/>
        <v>42692.109328703707</v>
      </c>
      <c r="M1041" s="16" t="str">
        <f t="shared" si="50"/>
        <v>2016</v>
      </c>
      <c r="N1041" t="b">
        <v>0</v>
      </c>
      <c r="O1041">
        <v>30</v>
      </c>
      <c r="P1041" t="b">
        <v>1</v>
      </c>
      <c r="Q1041" t="s">
        <v>8280</v>
      </c>
      <c r="R1041" s="10">
        <f>E1041/D1041*100</f>
        <v>128.19999999999999</v>
      </c>
      <c r="S1041" s="7">
        <f>E1041/O1041</f>
        <v>21.366666666666667</v>
      </c>
      <c r="T1041" s="11" t="s">
        <v>8325</v>
      </c>
      <c r="U1041" t="s">
        <v>8330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5">
        <f t="shared" si="48"/>
        <v>42609.708437499998</v>
      </c>
      <c r="K1042">
        <v>1469725209</v>
      </c>
      <c r="L1042" s="16">
        <f t="shared" si="49"/>
        <v>42579.708437499998</v>
      </c>
      <c r="M1042" s="16" t="str">
        <f t="shared" si="50"/>
        <v>2016</v>
      </c>
      <c r="N1042" t="b">
        <v>0</v>
      </c>
      <c r="O1042">
        <v>1</v>
      </c>
      <c r="P1042" t="b">
        <v>0</v>
      </c>
      <c r="Q1042" t="s">
        <v>8281</v>
      </c>
      <c r="R1042" s="10">
        <f>E1042/D1042*100</f>
        <v>0.29411764705882354</v>
      </c>
      <c r="S1042" s="7">
        <f>E1042/O1042</f>
        <v>250</v>
      </c>
      <c r="T1042" s="11" t="s">
        <v>8331</v>
      </c>
      <c r="U1042" t="s">
        <v>8332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5">
        <f t="shared" si="48"/>
        <v>41851.060092592597</v>
      </c>
      <c r="K1043">
        <v>1405041992</v>
      </c>
      <c r="L1043" s="16">
        <f t="shared" si="49"/>
        <v>41831.060092592597</v>
      </c>
      <c r="M1043" s="16" t="str">
        <f t="shared" si="50"/>
        <v>2014</v>
      </c>
      <c r="N1043" t="b">
        <v>0</v>
      </c>
      <c r="O1043">
        <v>0</v>
      </c>
      <c r="P1043" t="b">
        <v>0</v>
      </c>
      <c r="Q1043" t="s">
        <v>8281</v>
      </c>
      <c r="R1043" s="10">
        <f>E1043/D1043*100</f>
        <v>0</v>
      </c>
      <c r="S1043" s="7" t="e">
        <f>E1043/O1043</f>
        <v>#DIV/0!</v>
      </c>
      <c r="T1043" s="11" t="s">
        <v>8331</v>
      </c>
      <c r="U1043" t="s">
        <v>8332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5">
        <f t="shared" si="48"/>
        <v>41894.416666666664</v>
      </c>
      <c r="K1044">
        <v>1406824948</v>
      </c>
      <c r="L1044" s="16">
        <f t="shared" si="49"/>
        <v>41851.696157407408</v>
      </c>
      <c r="M1044" s="16" t="str">
        <f t="shared" si="50"/>
        <v>2014</v>
      </c>
      <c r="N1044" t="b">
        <v>0</v>
      </c>
      <c r="O1044">
        <v>1</v>
      </c>
      <c r="P1044" t="b">
        <v>0</v>
      </c>
      <c r="Q1044" t="s">
        <v>8281</v>
      </c>
      <c r="R1044" s="10">
        <f>E1044/D1044*100</f>
        <v>1.5384615384615385</v>
      </c>
      <c r="S1044" s="7">
        <f>E1044/O1044</f>
        <v>10</v>
      </c>
      <c r="T1044" s="11" t="s">
        <v>8331</v>
      </c>
      <c r="U1044" t="s">
        <v>8332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5">
        <f t="shared" si="48"/>
        <v>42144.252951388888</v>
      </c>
      <c r="K1045">
        <v>1429509855</v>
      </c>
      <c r="L1045" s="16">
        <f t="shared" si="49"/>
        <v>42114.252951388888</v>
      </c>
      <c r="M1045" s="16" t="str">
        <f t="shared" si="50"/>
        <v>2015</v>
      </c>
      <c r="N1045" t="b">
        <v>0</v>
      </c>
      <c r="O1045">
        <v>292</v>
      </c>
      <c r="P1045" t="b">
        <v>0</v>
      </c>
      <c r="Q1045" t="s">
        <v>8281</v>
      </c>
      <c r="R1045" s="10">
        <f>E1045/D1045*100</f>
        <v>8.5370000000000008</v>
      </c>
      <c r="S1045" s="7">
        <f>E1045/O1045</f>
        <v>29.236301369863014</v>
      </c>
      <c r="T1045" s="11" t="s">
        <v>8331</v>
      </c>
      <c r="U1045" t="s">
        <v>8332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5">
        <f t="shared" si="48"/>
        <v>42068.852083333331</v>
      </c>
      <c r="K1046">
        <v>1420668801</v>
      </c>
      <c r="L1046" s="16">
        <f t="shared" si="49"/>
        <v>42011.925937499997</v>
      </c>
      <c r="M1046" s="16" t="str">
        <f t="shared" si="50"/>
        <v>2015</v>
      </c>
      <c r="N1046" t="b">
        <v>0</v>
      </c>
      <c r="O1046">
        <v>2</v>
      </c>
      <c r="P1046" t="b">
        <v>0</v>
      </c>
      <c r="Q1046" t="s">
        <v>8281</v>
      </c>
      <c r="R1046" s="10">
        <f>E1046/D1046*100</f>
        <v>8.5714285714285715E-2</v>
      </c>
      <c r="S1046" s="7">
        <f>E1046/O1046</f>
        <v>3</v>
      </c>
      <c r="T1046" s="11" t="s">
        <v>8331</v>
      </c>
      <c r="U1046" t="s">
        <v>8332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5">
        <f t="shared" si="48"/>
        <v>41874.874421296299</v>
      </c>
      <c r="K1047">
        <v>1406235550</v>
      </c>
      <c r="L1047" s="16">
        <f t="shared" si="49"/>
        <v>41844.874421296299</v>
      </c>
      <c r="M1047" s="16" t="str">
        <f t="shared" si="50"/>
        <v>2014</v>
      </c>
      <c r="N1047" t="b">
        <v>0</v>
      </c>
      <c r="O1047">
        <v>8</v>
      </c>
      <c r="P1047" t="b">
        <v>0</v>
      </c>
      <c r="Q1047" t="s">
        <v>8281</v>
      </c>
      <c r="R1047" s="10">
        <f>E1047/D1047*100</f>
        <v>2.6599999999999997</v>
      </c>
      <c r="S1047" s="7">
        <f>E1047/O1047</f>
        <v>33.25</v>
      </c>
      <c r="T1047" s="11" t="s">
        <v>8331</v>
      </c>
      <c r="U1047" t="s">
        <v>8332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5">
        <f t="shared" si="48"/>
        <v>42364.851388888885</v>
      </c>
      <c r="K1048">
        <v>1447273560</v>
      </c>
      <c r="L1048" s="16">
        <f t="shared" si="49"/>
        <v>42319.851388888885</v>
      </c>
      <c r="M1048" s="16" t="str">
        <f t="shared" si="50"/>
        <v>2015</v>
      </c>
      <c r="N1048" t="b">
        <v>0</v>
      </c>
      <c r="O1048">
        <v>0</v>
      </c>
      <c r="P1048" t="b">
        <v>0</v>
      </c>
      <c r="Q1048" t="s">
        <v>8281</v>
      </c>
      <c r="R1048" s="10">
        <f>E1048/D1048*100</f>
        <v>0</v>
      </c>
      <c r="S1048" s="7" t="e">
        <f>E1048/O1048</f>
        <v>#DIV/0!</v>
      </c>
      <c r="T1048" s="11" t="s">
        <v>8331</v>
      </c>
      <c r="U1048" t="s">
        <v>8332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5">
        <f t="shared" si="48"/>
        <v>41948.860127314816</v>
      </c>
      <c r="K1049">
        <v>1412624315</v>
      </c>
      <c r="L1049" s="16">
        <f t="shared" si="49"/>
        <v>41918.818460648145</v>
      </c>
      <c r="M1049" s="16" t="str">
        <f t="shared" si="50"/>
        <v>2014</v>
      </c>
      <c r="N1049" t="b">
        <v>0</v>
      </c>
      <c r="O1049">
        <v>1</v>
      </c>
      <c r="P1049" t="b">
        <v>0</v>
      </c>
      <c r="Q1049" t="s">
        <v>8281</v>
      </c>
      <c r="R1049" s="10">
        <f>E1049/D1049*100</f>
        <v>0.05</v>
      </c>
      <c r="S1049" s="7">
        <f>E1049/O1049</f>
        <v>1</v>
      </c>
      <c r="T1049" s="11" t="s">
        <v>8331</v>
      </c>
      <c r="U1049" t="s">
        <v>8332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5">
        <f t="shared" si="48"/>
        <v>42638.053113425922</v>
      </c>
      <c r="K1050">
        <v>1471310189</v>
      </c>
      <c r="L1050" s="16">
        <f t="shared" si="49"/>
        <v>42598.053113425922</v>
      </c>
      <c r="M1050" s="16" t="str">
        <f t="shared" si="50"/>
        <v>2016</v>
      </c>
      <c r="N1050" t="b">
        <v>0</v>
      </c>
      <c r="O1050">
        <v>4</v>
      </c>
      <c r="P1050" t="b">
        <v>0</v>
      </c>
      <c r="Q1050" t="s">
        <v>8281</v>
      </c>
      <c r="R1050" s="10">
        <f>E1050/D1050*100</f>
        <v>1.4133333333333333</v>
      </c>
      <c r="S1050" s="7">
        <f>E1050/O1050</f>
        <v>53</v>
      </c>
      <c r="T1050" s="11" t="s">
        <v>8331</v>
      </c>
      <c r="U1050" t="s">
        <v>8332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5">
        <f t="shared" si="48"/>
        <v>42412.431076388893</v>
      </c>
      <c r="K1051">
        <v>1452680445</v>
      </c>
      <c r="L1051" s="16">
        <f t="shared" si="49"/>
        <v>42382.431076388893</v>
      </c>
      <c r="M1051" s="16" t="str">
        <f t="shared" si="50"/>
        <v>2016</v>
      </c>
      <c r="N1051" t="b">
        <v>0</v>
      </c>
      <c r="O1051">
        <v>0</v>
      </c>
      <c r="P1051" t="b">
        <v>0</v>
      </c>
      <c r="Q1051" t="s">
        <v>8281</v>
      </c>
      <c r="R1051" s="10">
        <f>E1051/D1051*100</f>
        <v>0</v>
      </c>
      <c r="S1051" s="7" t="e">
        <f>E1051/O1051</f>
        <v>#DIV/0!</v>
      </c>
      <c r="T1051" s="11" t="s">
        <v>8331</v>
      </c>
      <c r="U1051" t="s">
        <v>8332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5">
        <f t="shared" si="48"/>
        <v>42261.7971875</v>
      </c>
      <c r="K1052">
        <v>1439665677</v>
      </c>
      <c r="L1052" s="16">
        <f t="shared" si="49"/>
        <v>42231.7971875</v>
      </c>
      <c r="M1052" s="16" t="str">
        <f t="shared" si="50"/>
        <v>2015</v>
      </c>
      <c r="N1052" t="b">
        <v>0</v>
      </c>
      <c r="O1052">
        <v>0</v>
      </c>
      <c r="P1052" t="b">
        <v>0</v>
      </c>
      <c r="Q1052" t="s">
        <v>8281</v>
      </c>
      <c r="R1052" s="10">
        <f>E1052/D1052*100</f>
        <v>0</v>
      </c>
      <c r="S1052" s="7" t="e">
        <f>E1052/O1052</f>
        <v>#DIV/0!</v>
      </c>
      <c r="T1052" s="11" t="s">
        <v>8331</v>
      </c>
      <c r="U1052" t="s">
        <v>8332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5">
        <f t="shared" si="48"/>
        <v>41878.014178240745</v>
      </c>
      <c r="K1053">
        <v>1406679625</v>
      </c>
      <c r="L1053" s="16">
        <f t="shared" si="49"/>
        <v>41850.014178240745</v>
      </c>
      <c r="M1053" s="16" t="str">
        <f t="shared" si="50"/>
        <v>2014</v>
      </c>
      <c r="N1053" t="b">
        <v>0</v>
      </c>
      <c r="O1053">
        <v>0</v>
      </c>
      <c r="P1053" t="b">
        <v>0</v>
      </c>
      <c r="Q1053" t="s">
        <v>8281</v>
      </c>
      <c r="R1053" s="10">
        <f>E1053/D1053*100</f>
        <v>0</v>
      </c>
      <c r="S1053" s="7" t="e">
        <f>E1053/O1053</f>
        <v>#DIV/0!</v>
      </c>
      <c r="T1053" s="11" t="s">
        <v>8331</v>
      </c>
      <c r="U1053" t="s">
        <v>8332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5">
        <f t="shared" si="48"/>
        <v>42527.839583333334</v>
      </c>
      <c r="K1054">
        <v>1461438495</v>
      </c>
      <c r="L1054" s="16">
        <f t="shared" si="49"/>
        <v>42483.797395833331</v>
      </c>
      <c r="M1054" s="16" t="str">
        <f t="shared" si="50"/>
        <v>2016</v>
      </c>
      <c r="N1054" t="b">
        <v>0</v>
      </c>
      <c r="O1054">
        <v>0</v>
      </c>
      <c r="P1054" t="b">
        <v>0</v>
      </c>
      <c r="Q1054" t="s">
        <v>8281</v>
      </c>
      <c r="R1054" s="10">
        <f>E1054/D1054*100</f>
        <v>0</v>
      </c>
      <c r="S1054" s="7" t="e">
        <f>E1054/O1054</f>
        <v>#DIV/0!</v>
      </c>
      <c r="T1054" s="11" t="s">
        <v>8331</v>
      </c>
      <c r="U1054" t="s">
        <v>8332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5">
        <f t="shared" si="48"/>
        <v>42800.172824074078</v>
      </c>
      <c r="K1055">
        <v>1486613332</v>
      </c>
      <c r="L1055" s="16">
        <f t="shared" si="49"/>
        <v>42775.172824074078</v>
      </c>
      <c r="M1055" s="16" t="str">
        <f t="shared" si="50"/>
        <v>2017</v>
      </c>
      <c r="N1055" t="b">
        <v>0</v>
      </c>
      <c r="O1055">
        <v>1</v>
      </c>
      <c r="P1055" t="b">
        <v>0</v>
      </c>
      <c r="Q1055" t="s">
        <v>8281</v>
      </c>
      <c r="R1055" s="10">
        <f>E1055/D1055*100</f>
        <v>1</v>
      </c>
      <c r="S1055" s="7">
        <f>E1055/O1055</f>
        <v>15</v>
      </c>
      <c r="T1055" s="11" t="s">
        <v>8331</v>
      </c>
      <c r="U1055" t="s">
        <v>8332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5">
        <f t="shared" si="48"/>
        <v>41861.916666666664</v>
      </c>
      <c r="K1056">
        <v>1405110399</v>
      </c>
      <c r="L1056" s="16">
        <f t="shared" si="49"/>
        <v>41831.851840277777</v>
      </c>
      <c r="M1056" s="16" t="str">
        <f t="shared" si="50"/>
        <v>2014</v>
      </c>
      <c r="N1056" t="b">
        <v>0</v>
      </c>
      <c r="O1056">
        <v>0</v>
      </c>
      <c r="P1056" t="b">
        <v>0</v>
      </c>
      <c r="Q1056" t="s">
        <v>8281</v>
      </c>
      <c r="R1056" s="10">
        <f>E1056/D1056*100</f>
        <v>0</v>
      </c>
      <c r="S1056" s="7" t="e">
        <f>E1056/O1056</f>
        <v>#DIV/0!</v>
      </c>
      <c r="T1056" s="11" t="s">
        <v>8331</v>
      </c>
      <c r="U1056" t="s">
        <v>8332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5">
        <f t="shared" si="48"/>
        <v>42436.992418981477</v>
      </c>
      <c r="K1057">
        <v>1454802545</v>
      </c>
      <c r="L1057" s="16">
        <f t="shared" si="49"/>
        <v>42406.992418981477</v>
      </c>
      <c r="M1057" s="16" t="str">
        <f t="shared" si="50"/>
        <v>2016</v>
      </c>
      <c r="N1057" t="b">
        <v>0</v>
      </c>
      <c r="O1057">
        <v>0</v>
      </c>
      <c r="P1057" t="b">
        <v>0</v>
      </c>
      <c r="Q1057" t="s">
        <v>8281</v>
      </c>
      <c r="R1057" s="10">
        <f>E1057/D1057*100</f>
        <v>0</v>
      </c>
      <c r="S1057" s="7" t="e">
        <f>E1057/O1057</f>
        <v>#DIV/0!</v>
      </c>
      <c r="T1057" s="11" t="s">
        <v>8331</v>
      </c>
      <c r="U1057" t="s">
        <v>8332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5">
        <f t="shared" si="48"/>
        <v>42118.677974537044</v>
      </c>
      <c r="K1058">
        <v>1424711777</v>
      </c>
      <c r="L1058" s="16">
        <f t="shared" si="49"/>
        <v>42058.719641203701</v>
      </c>
      <c r="M1058" s="16" t="str">
        <f t="shared" si="50"/>
        <v>2015</v>
      </c>
      <c r="N1058" t="b">
        <v>0</v>
      </c>
      <c r="O1058">
        <v>0</v>
      </c>
      <c r="P1058" t="b">
        <v>0</v>
      </c>
      <c r="Q1058" t="s">
        <v>8281</v>
      </c>
      <c r="R1058" s="10">
        <f>E1058/D1058*100</f>
        <v>0</v>
      </c>
      <c r="S1058" s="7" t="e">
        <f>E1058/O1058</f>
        <v>#DIV/0!</v>
      </c>
      <c r="T1058" s="11" t="s">
        <v>8331</v>
      </c>
      <c r="U1058" t="s">
        <v>8332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5">
        <f t="shared" si="48"/>
        <v>42708.912997685184</v>
      </c>
      <c r="K1059">
        <v>1478292883</v>
      </c>
      <c r="L1059" s="16">
        <f t="shared" si="49"/>
        <v>42678.871331018512</v>
      </c>
      <c r="M1059" s="16" t="str">
        <f t="shared" si="50"/>
        <v>2016</v>
      </c>
      <c r="N1059" t="b">
        <v>0</v>
      </c>
      <c r="O1059">
        <v>0</v>
      </c>
      <c r="P1059" t="b">
        <v>0</v>
      </c>
      <c r="Q1059" t="s">
        <v>8281</v>
      </c>
      <c r="R1059" s="10">
        <f>E1059/D1059*100</f>
        <v>0</v>
      </c>
      <c r="S1059" s="7" t="e">
        <f>E1059/O1059</f>
        <v>#DIV/0!</v>
      </c>
      <c r="T1059" s="11" t="s">
        <v>8331</v>
      </c>
      <c r="U1059" t="s">
        <v>8332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5">
        <f t="shared" si="48"/>
        <v>42089</v>
      </c>
      <c r="K1060">
        <v>1423777043</v>
      </c>
      <c r="L1060" s="16">
        <f t="shared" si="49"/>
        <v>42047.900960648149</v>
      </c>
      <c r="M1060" s="16" t="str">
        <f t="shared" si="50"/>
        <v>2015</v>
      </c>
      <c r="N1060" t="b">
        <v>0</v>
      </c>
      <c r="O1060">
        <v>0</v>
      </c>
      <c r="P1060" t="b">
        <v>0</v>
      </c>
      <c r="Q1060" t="s">
        <v>8281</v>
      </c>
      <c r="R1060" s="10">
        <f>E1060/D1060*100</f>
        <v>0</v>
      </c>
      <c r="S1060" s="7" t="e">
        <f>E1060/O1060</f>
        <v>#DIV/0!</v>
      </c>
      <c r="T1060" s="11" t="s">
        <v>8331</v>
      </c>
      <c r="U1060" t="s">
        <v>8332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5">
        <f t="shared" si="48"/>
        <v>42076.748333333337</v>
      </c>
      <c r="K1061">
        <v>1423681056</v>
      </c>
      <c r="L1061" s="16">
        <f t="shared" si="49"/>
        <v>42046.79</v>
      </c>
      <c r="M1061" s="16" t="str">
        <f t="shared" si="50"/>
        <v>2015</v>
      </c>
      <c r="N1061" t="b">
        <v>0</v>
      </c>
      <c r="O1061">
        <v>0</v>
      </c>
      <c r="P1061" t="b">
        <v>0</v>
      </c>
      <c r="Q1061" t="s">
        <v>8281</v>
      </c>
      <c r="R1061" s="10">
        <f>E1061/D1061*100</f>
        <v>0</v>
      </c>
      <c r="S1061" s="7" t="e">
        <f>E1061/O1061</f>
        <v>#DIV/0!</v>
      </c>
      <c r="T1061" s="11" t="s">
        <v>8331</v>
      </c>
      <c r="U1061" t="s">
        <v>8332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5">
        <f t="shared" si="48"/>
        <v>42109.913113425922</v>
      </c>
      <c r="K1062">
        <v>1426542893</v>
      </c>
      <c r="L1062" s="16">
        <f t="shared" si="49"/>
        <v>42079.913113425922</v>
      </c>
      <c r="M1062" s="16" t="str">
        <f t="shared" si="50"/>
        <v>2015</v>
      </c>
      <c r="N1062" t="b">
        <v>0</v>
      </c>
      <c r="O1062">
        <v>1</v>
      </c>
      <c r="P1062" t="b">
        <v>0</v>
      </c>
      <c r="Q1062" t="s">
        <v>8281</v>
      </c>
      <c r="R1062" s="10">
        <f>E1062/D1062*100</f>
        <v>1</v>
      </c>
      <c r="S1062" s="7">
        <f>E1062/O1062</f>
        <v>50</v>
      </c>
      <c r="T1062" s="11" t="s">
        <v>8331</v>
      </c>
      <c r="U1062" t="s">
        <v>8332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5">
        <f t="shared" si="48"/>
        <v>42492.041666666672</v>
      </c>
      <c r="K1063">
        <v>1456987108</v>
      </c>
      <c r="L1063" s="16">
        <f t="shared" si="49"/>
        <v>42432.276712962965</v>
      </c>
      <c r="M1063" s="16" t="str">
        <f t="shared" si="50"/>
        <v>2016</v>
      </c>
      <c r="N1063" t="b">
        <v>0</v>
      </c>
      <c r="O1063">
        <v>0</v>
      </c>
      <c r="P1063" t="b">
        <v>0</v>
      </c>
      <c r="Q1063" t="s">
        <v>8281</v>
      </c>
      <c r="R1063" s="10">
        <f>E1063/D1063*100</f>
        <v>0</v>
      </c>
      <c r="S1063" s="7" t="e">
        <f>E1063/O1063</f>
        <v>#DIV/0!</v>
      </c>
      <c r="T1063" s="11" t="s">
        <v>8331</v>
      </c>
      <c r="U1063" t="s">
        <v>8332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5">
        <f t="shared" si="48"/>
        <v>42563.807187500002</v>
      </c>
      <c r="K1064">
        <v>1467746541</v>
      </c>
      <c r="L1064" s="16">
        <f t="shared" si="49"/>
        <v>42556.807187500002</v>
      </c>
      <c r="M1064" s="16" t="str">
        <f t="shared" si="50"/>
        <v>2016</v>
      </c>
      <c r="N1064" t="b">
        <v>0</v>
      </c>
      <c r="O1064">
        <v>4</v>
      </c>
      <c r="P1064" t="b">
        <v>0</v>
      </c>
      <c r="Q1064" t="s">
        <v>8281</v>
      </c>
      <c r="R1064" s="10">
        <f>E1064/D1064*100</f>
        <v>95.477386934673376</v>
      </c>
      <c r="S1064" s="7">
        <f>E1064/O1064</f>
        <v>47.5</v>
      </c>
      <c r="T1064" s="11" t="s">
        <v>8331</v>
      </c>
      <c r="U1064" t="s">
        <v>8332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5">
        <f t="shared" si="48"/>
        <v>42613.030810185184</v>
      </c>
      <c r="K1065">
        <v>1470012262</v>
      </c>
      <c r="L1065" s="16">
        <f t="shared" si="49"/>
        <v>42583.030810185184</v>
      </c>
      <c r="M1065" s="16" t="str">
        <f t="shared" si="50"/>
        <v>2016</v>
      </c>
      <c r="N1065" t="b">
        <v>0</v>
      </c>
      <c r="O1065">
        <v>0</v>
      </c>
      <c r="P1065" t="b">
        <v>0</v>
      </c>
      <c r="Q1065" t="s">
        <v>8281</v>
      </c>
      <c r="R1065" s="10">
        <f>E1065/D1065*100</f>
        <v>0</v>
      </c>
      <c r="S1065" s="7" t="e">
        <f>E1065/O1065</f>
        <v>#DIV/0!</v>
      </c>
      <c r="T1065" s="11" t="s">
        <v>8331</v>
      </c>
      <c r="U1065" t="s">
        <v>8332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5">
        <f t="shared" si="48"/>
        <v>41462.228043981479</v>
      </c>
      <c r="K1066">
        <v>1369286903</v>
      </c>
      <c r="L1066" s="16">
        <f t="shared" si="49"/>
        <v>41417.228043981479</v>
      </c>
      <c r="M1066" s="16" t="str">
        <f t="shared" si="50"/>
        <v>2013</v>
      </c>
      <c r="N1066" t="b">
        <v>0</v>
      </c>
      <c r="O1066">
        <v>123</v>
      </c>
      <c r="P1066" t="b">
        <v>0</v>
      </c>
      <c r="Q1066" t="s">
        <v>8282</v>
      </c>
      <c r="R1066" s="10">
        <f>E1066/D1066*100</f>
        <v>8.974444444444444</v>
      </c>
      <c r="S1066" s="7">
        <f>E1066/O1066</f>
        <v>65.666666666666671</v>
      </c>
      <c r="T1066" s="11" t="s">
        <v>8333</v>
      </c>
      <c r="U1066" t="s">
        <v>8334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5">
        <f t="shared" si="48"/>
        <v>41689.381041666667</v>
      </c>
      <c r="K1067">
        <v>1390381722</v>
      </c>
      <c r="L1067" s="16">
        <f t="shared" si="49"/>
        <v>41661.381041666667</v>
      </c>
      <c r="M1067" s="16" t="str">
        <f t="shared" si="50"/>
        <v>2014</v>
      </c>
      <c r="N1067" t="b">
        <v>0</v>
      </c>
      <c r="O1067">
        <v>5</v>
      </c>
      <c r="P1067" t="b">
        <v>0</v>
      </c>
      <c r="Q1067" t="s">
        <v>8282</v>
      </c>
      <c r="R1067" s="10">
        <f>E1067/D1067*100</f>
        <v>2.7</v>
      </c>
      <c r="S1067" s="7">
        <f>E1067/O1067</f>
        <v>16.2</v>
      </c>
      <c r="T1067" s="11" t="s">
        <v>8333</v>
      </c>
      <c r="U1067" t="s">
        <v>8334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5">
        <f t="shared" si="48"/>
        <v>41490.962754629632</v>
      </c>
      <c r="K1068">
        <v>1371769582</v>
      </c>
      <c r="L1068" s="16">
        <f t="shared" si="49"/>
        <v>41445.962754629632</v>
      </c>
      <c r="M1068" s="16" t="str">
        <f t="shared" si="50"/>
        <v>2013</v>
      </c>
      <c r="N1068" t="b">
        <v>0</v>
      </c>
      <c r="O1068">
        <v>148</v>
      </c>
      <c r="P1068" t="b">
        <v>0</v>
      </c>
      <c r="Q1068" t="s">
        <v>8282</v>
      </c>
      <c r="R1068" s="10">
        <f>E1068/D1068*100</f>
        <v>3.3673333333333333</v>
      </c>
      <c r="S1068" s="7">
        <f>E1068/O1068</f>
        <v>34.128378378378379</v>
      </c>
      <c r="T1068" s="11" t="s">
        <v>8333</v>
      </c>
      <c r="U1068" t="s">
        <v>8334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5">
        <f t="shared" si="48"/>
        <v>41629.855682870373</v>
      </c>
      <c r="K1069">
        <v>1385065931</v>
      </c>
      <c r="L1069" s="16">
        <f t="shared" si="49"/>
        <v>41599.855682870373</v>
      </c>
      <c r="M1069" s="16" t="str">
        <f t="shared" si="50"/>
        <v>2013</v>
      </c>
      <c r="N1069" t="b">
        <v>0</v>
      </c>
      <c r="O1069">
        <v>10</v>
      </c>
      <c r="P1069" t="b">
        <v>0</v>
      </c>
      <c r="Q1069" t="s">
        <v>8282</v>
      </c>
      <c r="R1069" s="10">
        <f>E1069/D1069*100</f>
        <v>26</v>
      </c>
      <c r="S1069" s="7">
        <f>E1069/O1069</f>
        <v>13</v>
      </c>
      <c r="T1069" s="11" t="s">
        <v>8333</v>
      </c>
      <c r="U1069" t="s">
        <v>8334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5">
        <f t="shared" si="48"/>
        <v>42470.329444444447</v>
      </c>
      <c r="K1070">
        <v>1457686464</v>
      </c>
      <c r="L1070" s="16">
        <f t="shared" si="49"/>
        <v>42440.371111111104</v>
      </c>
      <c r="M1070" s="16" t="str">
        <f t="shared" si="50"/>
        <v>2016</v>
      </c>
      <c r="N1070" t="b">
        <v>0</v>
      </c>
      <c r="O1070">
        <v>4</v>
      </c>
      <c r="P1070" t="b">
        <v>0</v>
      </c>
      <c r="Q1070" t="s">
        <v>8282</v>
      </c>
      <c r="R1070" s="10">
        <f>E1070/D1070*100</f>
        <v>0.15</v>
      </c>
      <c r="S1070" s="7">
        <f>E1070/O1070</f>
        <v>11.25</v>
      </c>
      <c r="T1070" s="11" t="s">
        <v>8333</v>
      </c>
      <c r="U1070" t="s">
        <v>8334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5">
        <f t="shared" si="48"/>
        <v>41604.271516203706</v>
      </c>
      <c r="K1071">
        <v>1382679059</v>
      </c>
      <c r="L1071" s="16">
        <f t="shared" si="49"/>
        <v>41572.229849537034</v>
      </c>
      <c r="M1071" s="16" t="str">
        <f t="shared" si="50"/>
        <v>2013</v>
      </c>
      <c r="N1071" t="b">
        <v>0</v>
      </c>
      <c r="O1071">
        <v>21</v>
      </c>
      <c r="P1071" t="b">
        <v>0</v>
      </c>
      <c r="Q1071" t="s">
        <v>8282</v>
      </c>
      <c r="R1071" s="10">
        <f>E1071/D1071*100</f>
        <v>38.636363636363633</v>
      </c>
      <c r="S1071" s="7">
        <f>E1071/O1071</f>
        <v>40.476190476190474</v>
      </c>
      <c r="T1071" s="11" t="s">
        <v>8333</v>
      </c>
      <c r="U1071" t="s">
        <v>8334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5">
        <f t="shared" si="48"/>
        <v>41183.011828703704</v>
      </c>
      <c r="K1072">
        <v>1347322622</v>
      </c>
      <c r="L1072" s="16">
        <f t="shared" si="49"/>
        <v>41163.011828703704</v>
      </c>
      <c r="M1072" s="16" t="str">
        <f t="shared" si="50"/>
        <v>2012</v>
      </c>
      <c r="N1072" t="b">
        <v>0</v>
      </c>
      <c r="O1072">
        <v>2</v>
      </c>
      <c r="P1072" t="b">
        <v>0</v>
      </c>
      <c r="Q1072" t="s">
        <v>8282</v>
      </c>
      <c r="R1072" s="10">
        <f>E1072/D1072*100</f>
        <v>0.70000000000000007</v>
      </c>
      <c r="S1072" s="7">
        <f>E1072/O1072</f>
        <v>35</v>
      </c>
      <c r="T1072" s="11" t="s">
        <v>8333</v>
      </c>
      <c r="U1072" t="s">
        <v>8334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5">
        <f t="shared" si="48"/>
        <v>42325.795057870375</v>
      </c>
      <c r="K1073">
        <v>1445191493</v>
      </c>
      <c r="L1073" s="16">
        <f t="shared" si="49"/>
        <v>42295.753391203703</v>
      </c>
      <c r="M1073" s="16" t="str">
        <f t="shared" si="50"/>
        <v>2015</v>
      </c>
      <c r="N1073" t="b">
        <v>0</v>
      </c>
      <c r="O1073">
        <v>0</v>
      </c>
      <c r="P1073" t="b">
        <v>0</v>
      </c>
      <c r="Q1073" t="s">
        <v>8282</v>
      </c>
      <c r="R1073" s="10">
        <f>E1073/D1073*100</f>
        <v>0</v>
      </c>
      <c r="S1073" s="7" t="e">
        <f>E1073/O1073</f>
        <v>#DIV/0!</v>
      </c>
      <c r="T1073" s="11" t="s">
        <v>8333</v>
      </c>
      <c r="U1073" t="s">
        <v>8334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5">
        <f t="shared" si="48"/>
        <v>41675.832141203704</v>
      </c>
      <c r="K1074">
        <v>1389038297</v>
      </c>
      <c r="L1074" s="16">
        <f t="shared" si="49"/>
        <v>41645.832141203704</v>
      </c>
      <c r="M1074" s="16" t="str">
        <f t="shared" si="50"/>
        <v>2014</v>
      </c>
      <c r="N1074" t="b">
        <v>0</v>
      </c>
      <c r="O1074">
        <v>4</v>
      </c>
      <c r="P1074" t="b">
        <v>0</v>
      </c>
      <c r="Q1074" t="s">
        <v>8282</v>
      </c>
      <c r="R1074" s="10">
        <f>E1074/D1074*100</f>
        <v>6.8000000000000005E-2</v>
      </c>
      <c r="S1074" s="7">
        <f>E1074/O1074</f>
        <v>12.75</v>
      </c>
      <c r="T1074" s="11" t="s">
        <v>8333</v>
      </c>
      <c r="U1074" t="s">
        <v>8334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5">
        <f t="shared" si="48"/>
        <v>40832.964594907404</v>
      </c>
      <c r="K1075">
        <v>1316214541</v>
      </c>
      <c r="L1075" s="16">
        <f t="shared" si="49"/>
        <v>40802.964594907404</v>
      </c>
      <c r="M1075" s="16" t="str">
        <f t="shared" si="50"/>
        <v>2011</v>
      </c>
      <c r="N1075" t="b">
        <v>0</v>
      </c>
      <c r="O1075">
        <v>1</v>
      </c>
      <c r="P1075" t="b">
        <v>0</v>
      </c>
      <c r="Q1075" t="s">
        <v>8282</v>
      </c>
      <c r="R1075" s="10">
        <f>E1075/D1075*100</f>
        <v>1.3333333333333335</v>
      </c>
      <c r="S1075" s="7">
        <f>E1075/O1075</f>
        <v>10</v>
      </c>
      <c r="T1075" s="11" t="s">
        <v>8333</v>
      </c>
      <c r="U1075" t="s">
        <v>8334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5">
        <f t="shared" si="48"/>
        <v>41643.172974537039</v>
      </c>
      <c r="K1076">
        <v>1386216545</v>
      </c>
      <c r="L1076" s="16">
        <f t="shared" si="49"/>
        <v>41613.172974537039</v>
      </c>
      <c r="M1076" s="16" t="str">
        <f t="shared" si="50"/>
        <v>2013</v>
      </c>
      <c r="N1076" t="b">
        <v>0</v>
      </c>
      <c r="O1076">
        <v>30</v>
      </c>
      <c r="P1076" t="b">
        <v>0</v>
      </c>
      <c r="Q1076" t="s">
        <v>8282</v>
      </c>
      <c r="R1076" s="10">
        <f>E1076/D1076*100</f>
        <v>6.3092592592592585</v>
      </c>
      <c r="S1076" s="7">
        <f>E1076/O1076</f>
        <v>113.56666666666666</v>
      </c>
      <c r="T1076" s="11" t="s">
        <v>8333</v>
      </c>
      <c r="U1076" t="s">
        <v>8334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5">
        <f t="shared" si="48"/>
        <v>41035.904120370367</v>
      </c>
      <c r="K1077">
        <v>1333748516</v>
      </c>
      <c r="L1077" s="16">
        <f t="shared" si="49"/>
        <v>41005.904120370367</v>
      </c>
      <c r="M1077" s="16" t="str">
        <f t="shared" si="50"/>
        <v>2012</v>
      </c>
      <c r="N1077" t="b">
        <v>0</v>
      </c>
      <c r="O1077">
        <v>3</v>
      </c>
      <c r="P1077" t="b">
        <v>0</v>
      </c>
      <c r="Q1077" t="s">
        <v>8282</v>
      </c>
      <c r="R1077" s="10">
        <f>E1077/D1077*100</f>
        <v>4.5</v>
      </c>
      <c r="S1077" s="7">
        <f>E1077/O1077</f>
        <v>15</v>
      </c>
      <c r="T1077" s="11" t="s">
        <v>8333</v>
      </c>
      <c r="U1077" t="s">
        <v>8334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5">
        <f t="shared" si="48"/>
        <v>41893.377893518518</v>
      </c>
      <c r="K1078">
        <v>1405674250</v>
      </c>
      <c r="L1078" s="16">
        <f t="shared" si="49"/>
        <v>41838.377893518518</v>
      </c>
      <c r="M1078" s="16" t="str">
        <f t="shared" si="50"/>
        <v>2014</v>
      </c>
      <c r="N1078" t="b">
        <v>0</v>
      </c>
      <c r="O1078">
        <v>975</v>
      </c>
      <c r="P1078" t="b">
        <v>0</v>
      </c>
      <c r="Q1078" t="s">
        <v>8282</v>
      </c>
      <c r="R1078" s="10">
        <f>E1078/D1078*100</f>
        <v>62.765333333333331</v>
      </c>
      <c r="S1078" s="7">
        <f>E1078/O1078</f>
        <v>48.281025641025643</v>
      </c>
      <c r="T1078" s="11" t="s">
        <v>8333</v>
      </c>
      <c r="U1078" t="s">
        <v>8334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5">
        <f t="shared" si="48"/>
        <v>42383.16679398148</v>
      </c>
      <c r="K1079">
        <v>1450152011</v>
      </c>
      <c r="L1079" s="16">
        <f t="shared" si="49"/>
        <v>42353.16679398148</v>
      </c>
      <c r="M1079" s="16" t="str">
        <f t="shared" si="50"/>
        <v>2015</v>
      </c>
      <c r="N1079" t="b">
        <v>0</v>
      </c>
      <c r="O1079">
        <v>167</v>
      </c>
      <c r="P1079" t="b">
        <v>0</v>
      </c>
      <c r="Q1079" t="s">
        <v>8282</v>
      </c>
      <c r="R1079" s="10">
        <f>E1079/D1079*100</f>
        <v>29.376000000000001</v>
      </c>
      <c r="S1079" s="7">
        <f>E1079/O1079</f>
        <v>43.976047904191617</v>
      </c>
      <c r="T1079" s="11" t="s">
        <v>8333</v>
      </c>
      <c r="U1079" t="s">
        <v>8334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5">
        <f t="shared" si="48"/>
        <v>40746.195844907408</v>
      </c>
      <c r="K1080">
        <v>1307421721</v>
      </c>
      <c r="L1080" s="16">
        <f t="shared" si="49"/>
        <v>40701.195844907408</v>
      </c>
      <c r="M1080" s="16" t="str">
        <f t="shared" si="50"/>
        <v>2011</v>
      </c>
      <c r="N1080" t="b">
        <v>0</v>
      </c>
      <c r="O1080">
        <v>5</v>
      </c>
      <c r="P1080" t="b">
        <v>0</v>
      </c>
      <c r="Q1080" t="s">
        <v>8282</v>
      </c>
      <c r="R1080" s="10">
        <f>E1080/D1080*100</f>
        <v>7.5</v>
      </c>
      <c r="S1080" s="7">
        <f>E1080/O1080</f>
        <v>9</v>
      </c>
      <c r="T1080" s="11" t="s">
        <v>8333</v>
      </c>
      <c r="U1080" t="s">
        <v>8334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5">
        <f t="shared" si="48"/>
        <v>42504.566388888896</v>
      </c>
      <c r="K1081">
        <v>1461072936</v>
      </c>
      <c r="L1081" s="16">
        <f t="shared" si="49"/>
        <v>42479.566388888896</v>
      </c>
      <c r="M1081" s="16" t="str">
        <f t="shared" si="50"/>
        <v>2016</v>
      </c>
      <c r="N1081" t="b">
        <v>0</v>
      </c>
      <c r="O1081">
        <v>18</v>
      </c>
      <c r="P1081" t="b">
        <v>0</v>
      </c>
      <c r="Q1081" t="s">
        <v>8282</v>
      </c>
      <c r="R1081" s="10">
        <f>E1081/D1081*100</f>
        <v>2.6076923076923078</v>
      </c>
      <c r="S1081" s="7">
        <f>E1081/O1081</f>
        <v>37.666666666666664</v>
      </c>
      <c r="T1081" s="11" t="s">
        <v>8333</v>
      </c>
      <c r="U1081" t="s">
        <v>8334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5">
        <f t="shared" si="48"/>
        <v>41770.138113425928</v>
      </c>
      <c r="K1082">
        <v>1397186333</v>
      </c>
      <c r="L1082" s="16">
        <f t="shared" si="49"/>
        <v>41740.138113425928</v>
      </c>
      <c r="M1082" s="16" t="str">
        <f t="shared" si="50"/>
        <v>2014</v>
      </c>
      <c r="N1082" t="b">
        <v>0</v>
      </c>
      <c r="O1082">
        <v>98</v>
      </c>
      <c r="P1082" t="b">
        <v>0</v>
      </c>
      <c r="Q1082" t="s">
        <v>8282</v>
      </c>
      <c r="R1082" s="10">
        <f>E1082/D1082*100</f>
        <v>9.1050000000000004</v>
      </c>
      <c r="S1082" s="7">
        <f>E1082/O1082</f>
        <v>18.581632653061224</v>
      </c>
      <c r="T1082" s="11" t="s">
        <v>8333</v>
      </c>
      <c r="U1082" t="s">
        <v>8334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5">
        <f t="shared" si="48"/>
        <v>42032.926990740743</v>
      </c>
      <c r="K1083">
        <v>1419891292</v>
      </c>
      <c r="L1083" s="16">
        <f t="shared" si="49"/>
        <v>42002.926990740743</v>
      </c>
      <c r="M1083" s="16" t="str">
        <f t="shared" si="50"/>
        <v>2014</v>
      </c>
      <c r="N1083" t="b">
        <v>0</v>
      </c>
      <c r="O1083">
        <v>4</v>
      </c>
      <c r="P1083" t="b">
        <v>0</v>
      </c>
      <c r="Q1083" t="s">
        <v>8282</v>
      </c>
      <c r="R1083" s="10">
        <f>E1083/D1083*100</f>
        <v>1.7647058823529412E-2</v>
      </c>
      <c r="S1083" s="7">
        <f>E1083/O1083</f>
        <v>3</v>
      </c>
      <c r="T1083" s="11" t="s">
        <v>8333</v>
      </c>
      <c r="U1083" t="s">
        <v>8334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5">
        <f t="shared" si="48"/>
        <v>41131.906111111115</v>
      </c>
      <c r="K1084">
        <v>1342043088</v>
      </c>
      <c r="L1084" s="16">
        <f t="shared" si="49"/>
        <v>41101.906111111115</v>
      </c>
      <c r="M1084" s="16" t="str">
        <f t="shared" si="50"/>
        <v>2012</v>
      </c>
      <c r="N1084" t="b">
        <v>0</v>
      </c>
      <c r="O1084">
        <v>3</v>
      </c>
      <c r="P1084" t="b">
        <v>0</v>
      </c>
      <c r="Q1084" t="s">
        <v>8282</v>
      </c>
      <c r="R1084" s="10">
        <f>E1084/D1084*100</f>
        <v>0.55999999999999994</v>
      </c>
      <c r="S1084" s="7">
        <f>E1084/O1084</f>
        <v>18.666666666666668</v>
      </c>
      <c r="T1084" s="11" t="s">
        <v>8333</v>
      </c>
      <c r="U1084" t="s">
        <v>8334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5">
        <f t="shared" si="48"/>
        <v>41853.659525462965</v>
      </c>
      <c r="K1085">
        <v>1401810583</v>
      </c>
      <c r="L1085" s="16">
        <f t="shared" si="49"/>
        <v>41793.659525462965</v>
      </c>
      <c r="M1085" s="16" t="str">
        <f t="shared" si="50"/>
        <v>2014</v>
      </c>
      <c r="N1085" t="b">
        <v>0</v>
      </c>
      <c r="O1085">
        <v>1</v>
      </c>
      <c r="P1085" t="b">
        <v>0</v>
      </c>
      <c r="Q1085" t="s">
        <v>8282</v>
      </c>
      <c r="R1085" s="10">
        <f>E1085/D1085*100</f>
        <v>0.82000000000000006</v>
      </c>
      <c r="S1085" s="7">
        <f>E1085/O1085</f>
        <v>410</v>
      </c>
      <c r="T1085" s="11" t="s">
        <v>8333</v>
      </c>
      <c r="U1085" t="s">
        <v>8334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5">
        <f t="shared" si="48"/>
        <v>41859.912083333329</v>
      </c>
      <c r="K1086">
        <v>1404942804</v>
      </c>
      <c r="L1086" s="16">
        <f t="shared" si="49"/>
        <v>41829.912083333329</v>
      </c>
      <c r="M1086" s="16" t="str">
        <f t="shared" si="50"/>
        <v>2014</v>
      </c>
      <c r="N1086" t="b">
        <v>0</v>
      </c>
      <c r="O1086">
        <v>0</v>
      </c>
      <c r="P1086" t="b">
        <v>0</v>
      </c>
      <c r="Q1086" t="s">
        <v>8282</v>
      </c>
      <c r="R1086" s="10">
        <f>E1086/D1086*100</f>
        <v>0</v>
      </c>
      <c r="S1086" s="7" t="e">
        <f>E1086/O1086</f>
        <v>#DIV/0!</v>
      </c>
      <c r="T1086" s="11" t="s">
        <v>8333</v>
      </c>
      <c r="U1086" t="s">
        <v>8334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5">
        <f t="shared" si="48"/>
        <v>42443.629340277781</v>
      </c>
      <c r="K1087">
        <v>1455379575</v>
      </c>
      <c r="L1087" s="16">
        <f t="shared" si="49"/>
        <v>42413.671006944445</v>
      </c>
      <c r="M1087" s="16" t="str">
        <f t="shared" si="50"/>
        <v>2016</v>
      </c>
      <c r="N1087" t="b">
        <v>0</v>
      </c>
      <c r="O1087">
        <v>9</v>
      </c>
      <c r="P1087" t="b">
        <v>0</v>
      </c>
      <c r="Q1087" t="s">
        <v>8282</v>
      </c>
      <c r="R1087" s="10">
        <f>E1087/D1087*100</f>
        <v>3.42</v>
      </c>
      <c r="S1087" s="7">
        <f>E1087/O1087</f>
        <v>114</v>
      </c>
      <c r="T1087" s="11" t="s">
        <v>8333</v>
      </c>
      <c r="U1087" t="s">
        <v>8334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5">
        <f t="shared" si="48"/>
        <v>41875.866793981484</v>
      </c>
      <c r="K1088">
        <v>1406321291</v>
      </c>
      <c r="L1088" s="16">
        <f t="shared" si="49"/>
        <v>41845.866793981484</v>
      </c>
      <c r="M1088" s="16" t="str">
        <f t="shared" si="50"/>
        <v>2014</v>
      </c>
      <c r="N1088" t="b">
        <v>0</v>
      </c>
      <c r="O1088">
        <v>2</v>
      </c>
      <c r="P1088" t="b">
        <v>0</v>
      </c>
      <c r="Q1088" t="s">
        <v>8282</v>
      </c>
      <c r="R1088" s="10">
        <f>E1088/D1088*100</f>
        <v>8.3333333333333343E-2</v>
      </c>
      <c r="S1088" s="7">
        <f>E1088/O1088</f>
        <v>7.5</v>
      </c>
      <c r="T1088" s="11" t="s">
        <v>8333</v>
      </c>
      <c r="U1088" t="s">
        <v>8334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5">
        <f t="shared" si="48"/>
        <v>41805.713969907411</v>
      </c>
      <c r="K1089">
        <v>1400260087</v>
      </c>
      <c r="L1089" s="16">
        <f t="shared" si="49"/>
        <v>41775.713969907411</v>
      </c>
      <c r="M1089" s="16" t="str">
        <f t="shared" si="50"/>
        <v>2014</v>
      </c>
      <c r="N1089" t="b">
        <v>0</v>
      </c>
      <c r="O1089">
        <v>0</v>
      </c>
      <c r="P1089" t="b">
        <v>0</v>
      </c>
      <c r="Q1089" t="s">
        <v>8282</v>
      </c>
      <c r="R1089" s="10">
        <f>E1089/D1089*100</f>
        <v>0</v>
      </c>
      <c r="S1089" s="7" t="e">
        <f>E1089/O1089</f>
        <v>#DIV/0!</v>
      </c>
      <c r="T1089" s="11" t="s">
        <v>8333</v>
      </c>
      <c r="U1089" t="s">
        <v>8334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5">
        <f t="shared" si="48"/>
        <v>41753.799386574072</v>
      </c>
      <c r="K1090">
        <v>1395774667</v>
      </c>
      <c r="L1090" s="16">
        <f t="shared" si="49"/>
        <v>41723.799386574072</v>
      </c>
      <c r="M1090" s="16" t="str">
        <f t="shared" si="50"/>
        <v>2014</v>
      </c>
      <c r="N1090" t="b">
        <v>0</v>
      </c>
      <c r="O1090">
        <v>147</v>
      </c>
      <c r="P1090" t="b">
        <v>0</v>
      </c>
      <c r="Q1090" t="s">
        <v>8282</v>
      </c>
      <c r="R1090" s="10">
        <f>E1090/D1090*100</f>
        <v>14.182977777777777</v>
      </c>
      <c r="S1090" s="7">
        <f>E1090/O1090</f>
        <v>43.41727891156463</v>
      </c>
      <c r="T1090" s="11" t="s">
        <v>8333</v>
      </c>
      <c r="U1090" t="s">
        <v>8334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5">
        <f t="shared" ref="J1091:J1154" si="51">(((I1091/60)/60)/24)+DATE(1970,1,1)</f>
        <v>42181.189525462964</v>
      </c>
      <c r="K1091">
        <v>1432701175</v>
      </c>
      <c r="L1091" s="16">
        <f t="shared" ref="L1091:L1154" si="52">(((K1091/60)/60)/24)+DATE(1970,1,1)</f>
        <v>42151.189525462964</v>
      </c>
      <c r="M1091" s="16" t="str">
        <f t="shared" ref="M1091:M1154" si="53">TEXT(L1091,"yyyy")</f>
        <v>2015</v>
      </c>
      <c r="N1091" t="b">
        <v>0</v>
      </c>
      <c r="O1091">
        <v>49</v>
      </c>
      <c r="P1091" t="b">
        <v>0</v>
      </c>
      <c r="Q1091" t="s">
        <v>8282</v>
      </c>
      <c r="R1091" s="10">
        <f>E1091/D1091*100</f>
        <v>7.8266666666666662</v>
      </c>
      <c r="S1091" s="7">
        <f>E1091/O1091</f>
        <v>23.959183673469386</v>
      </c>
      <c r="T1091" s="11" t="s">
        <v>8333</v>
      </c>
      <c r="U1091" t="s">
        <v>8334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5">
        <f t="shared" si="51"/>
        <v>42153.185798611114</v>
      </c>
      <c r="K1092">
        <v>1430281653</v>
      </c>
      <c r="L1092" s="16">
        <f t="shared" si="52"/>
        <v>42123.185798611114</v>
      </c>
      <c r="M1092" s="16" t="str">
        <f t="shared" si="53"/>
        <v>2015</v>
      </c>
      <c r="N1092" t="b">
        <v>0</v>
      </c>
      <c r="O1092">
        <v>1</v>
      </c>
      <c r="P1092" t="b">
        <v>0</v>
      </c>
      <c r="Q1092" t="s">
        <v>8282</v>
      </c>
      <c r="R1092" s="10">
        <f>E1092/D1092*100</f>
        <v>3.8464497269020695E-2</v>
      </c>
      <c r="S1092" s="7">
        <f>E1092/O1092</f>
        <v>5</v>
      </c>
      <c r="T1092" s="11" t="s">
        <v>8333</v>
      </c>
      <c r="U1092" t="s">
        <v>8334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5">
        <f t="shared" si="51"/>
        <v>42470.778611111105</v>
      </c>
      <c r="K1093">
        <v>1457725272</v>
      </c>
      <c r="L1093" s="16">
        <f t="shared" si="52"/>
        <v>42440.820277777777</v>
      </c>
      <c r="M1093" s="16" t="str">
        <f t="shared" si="53"/>
        <v>2016</v>
      </c>
      <c r="N1093" t="b">
        <v>0</v>
      </c>
      <c r="O1093">
        <v>2</v>
      </c>
      <c r="P1093" t="b">
        <v>0</v>
      </c>
      <c r="Q1093" t="s">
        <v>8282</v>
      </c>
      <c r="R1093" s="10">
        <f>E1093/D1093*100</f>
        <v>12.5</v>
      </c>
      <c r="S1093" s="7">
        <f>E1093/O1093</f>
        <v>12.5</v>
      </c>
      <c r="T1093" s="11" t="s">
        <v>8333</v>
      </c>
      <c r="U1093" t="s">
        <v>8334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5">
        <f t="shared" si="51"/>
        <v>41280.025902777779</v>
      </c>
      <c r="K1094">
        <v>1354840638</v>
      </c>
      <c r="L1094" s="16">
        <f t="shared" si="52"/>
        <v>41250.025902777779</v>
      </c>
      <c r="M1094" s="16" t="str">
        <f t="shared" si="53"/>
        <v>2012</v>
      </c>
      <c r="N1094" t="b">
        <v>0</v>
      </c>
      <c r="O1094">
        <v>7</v>
      </c>
      <c r="P1094" t="b">
        <v>0</v>
      </c>
      <c r="Q1094" t="s">
        <v>8282</v>
      </c>
      <c r="R1094" s="10">
        <f>E1094/D1094*100</f>
        <v>1.05</v>
      </c>
      <c r="S1094" s="7">
        <f>E1094/O1094</f>
        <v>3</v>
      </c>
      <c r="T1094" s="11" t="s">
        <v>8333</v>
      </c>
      <c r="U1094" t="s">
        <v>8334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5">
        <f t="shared" si="51"/>
        <v>42411.973807870367</v>
      </c>
      <c r="K1095">
        <v>1453936937</v>
      </c>
      <c r="L1095" s="16">
        <f t="shared" si="52"/>
        <v>42396.973807870367</v>
      </c>
      <c r="M1095" s="16" t="str">
        <f t="shared" si="53"/>
        <v>2016</v>
      </c>
      <c r="N1095" t="b">
        <v>0</v>
      </c>
      <c r="O1095">
        <v>4</v>
      </c>
      <c r="P1095" t="b">
        <v>0</v>
      </c>
      <c r="Q1095" t="s">
        <v>8282</v>
      </c>
      <c r="R1095" s="10">
        <f>E1095/D1095*100</f>
        <v>14.083333333333334</v>
      </c>
      <c r="S1095" s="7">
        <f>E1095/O1095</f>
        <v>10.5625</v>
      </c>
      <c r="T1095" s="11" t="s">
        <v>8333</v>
      </c>
      <c r="U1095" t="s">
        <v>8334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5">
        <f t="shared" si="51"/>
        <v>40825.713344907403</v>
      </c>
      <c r="K1096">
        <v>1315588033</v>
      </c>
      <c r="L1096" s="16">
        <f t="shared" si="52"/>
        <v>40795.713344907403</v>
      </c>
      <c r="M1096" s="16" t="str">
        <f t="shared" si="53"/>
        <v>2011</v>
      </c>
      <c r="N1096" t="b">
        <v>0</v>
      </c>
      <c r="O1096">
        <v>27</v>
      </c>
      <c r="P1096" t="b">
        <v>0</v>
      </c>
      <c r="Q1096" t="s">
        <v>8282</v>
      </c>
      <c r="R1096" s="10">
        <f>E1096/D1096*100</f>
        <v>18.300055555555556</v>
      </c>
      <c r="S1096" s="7">
        <f>E1096/O1096</f>
        <v>122.00037037037038</v>
      </c>
      <c r="T1096" s="11" t="s">
        <v>8333</v>
      </c>
      <c r="U1096" t="s">
        <v>8334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5">
        <f t="shared" si="51"/>
        <v>41516.537268518521</v>
      </c>
      <c r="K1097">
        <v>1375275220</v>
      </c>
      <c r="L1097" s="16">
        <f t="shared" si="52"/>
        <v>41486.537268518521</v>
      </c>
      <c r="M1097" s="16" t="str">
        <f t="shared" si="53"/>
        <v>2013</v>
      </c>
      <c r="N1097" t="b">
        <v>0</v>
      </c>
      <c r="O1097">
        <v>94</v>
      </c>
      <c r="P1097" t="b">
        <v>0</v>
      </c>
      <c r="Q1097" t="s">
        <v>8282</v>
      </c>
      <c r="R1097" s="10">
        <f>E1097/D1097*100</f>
        <v>5.0347999999999997</v>
      </c>
      <c r="S1097" s="7">
        <f>E1097/O1097</f>
        <v>267.80851063829789</v>
      </c>
      <c r="T1097" s="11" t="s">
        <v>8333</v>
      </c>
      <c r="U1097" t="s">
        <v>8334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5">
        <f t="shared" si="51"/>
        <v>41916.145833333336</v>
      </c>
      <c r="K1098">
        <v>1409747154</v>
      </c>
      <c r="L1098" s="16">
        <f t="shared" si="52"/>
        <v>41885.51798611111</v>
      </c>
      <c r="M1098" s="16" t="str">
        <f t="shared" si="53"/>
        <v>2014</v>
      </c>
      <c r="N1098" t="b">
        <v>0</v>
      </c>
      <c r="O1098">
        <v>29</v>
      </c>
      <c r="P1098" t="b">
        <v>0</v>
      </c>
      <c r="Q1098" t="s">
        <v>8282</v>
      </c>
      <c r="R1098" s="10">
        <f>E1098/D1098*100</f>
        <v>17.933333333333334</v>
      </c>
      <c r="S1098" s="7">
        <f>E1098/O1098</f>
        <v>74.206896551724142</v>
      </c>
      <c r="T1098" s="11" t="s">
        <v>8333</v>
      </c>
      <c r="U1098" t="s">
        <v>8334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5">
        <f t="shared" si="51"/>
        <v>41700.792557870373</v>
      </c>
      <c r="K1099">
        <v>1390330877</v>
      </c>
      <c r="L1099" s="16">
        <f t="shared" si="52"/>
        <v>41660.792557870373</v>
      </c>
      <c r="M1099" s="16" t="str">
        <f t="shared" si="53"/>
        <v>2014</v>
      </c>
      <c r="N1099" t="b">
        <v>0</v>
      </c>
      <c r="O1099">
        <v>7</v>
      </c>
      <c r="P1099" t="b">
        <v>0</v>
      </c>
      <c r="Q1099" t="s">
        <v>8282</v>
      </c>
      <c r="R1099" s="10">
        <f>E1099/D1099*100</f>
        <v>4.7E-2</v>
      </c>
      <c r="S1099" s="7">
        <f>E1099/O1099</f>
        <v>6.7142857142857144</v>
      </c>
      <c r="T1099" s="11" t="s">
        <v>8333</v>
      </c>
      <c r="U1099" t="s">
        <v>8334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5">
        <f t="shared" si="51"/>
        <v>41742.762673611112</v>
      </c>
      <c r="K1100">
        <v>1394821095</v>
      </c>
      <c r="L1100" s="16">
        <f t="shared" si="52"/>
        <v>41712.762673611112</v>
      </c>
      <c r="M1100" s="16" t="str">
        <f t="shared" si="53"/>
        <v>2014</v>
      </c>
      <c r="N1100" t="b">
        <v>0</v>
      </c>
      <c r="O1100">
        <v>22</v>
      </c>
      <c r="P1100" t="b">
        <v>0</v>
      </c>
      <c r="Q1100" t="s">
        <v>8282</v>
      </c>
      <c r="R1100" s="10">
        <f>E1100/D1100*100</f>
        <v>7.2120000000000006</v>
      </c>
      <c r="S1100" s="7">
        <f>E1100/O1100</f>
        <v>81.954545454545453</v>
      </c>
      <c r="T1100" s="11" t="s">
        <v>8333</v>
      </c>
      <c r="U1100" t="s">
        <v>8334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5">
        <f t="shared" si="51"/>
        <v>42137.836435185185</v>
      </c>
      <c r="K1101">
        <v>1428955468</v>
      </c>
      <c r="L1101" s="16">
        <f t="shared" si="52"/>
        <v>42107.836435185185</v>
      </c>
      <c r="M1101" s="16" t="str">
        <f t="shared" si="53"/>
        <v>2015</v>
      </c>
      <c r="N1101" t="b">
        <v>0</v>
      </c>
      <c r="O1101">
        <v>1</v>
      </c>
      <c r="P1101" t="b">
        <v>0</v>
      </c>
      <c r="Q1101" t="s">
        <v>8282</v>
      </c>
      <c r="R1101" s="10">
        <f>E1101/D1101*100</f>
        <v>0.5</v>
      </c>
      <c r="S1101" s="7">
        <f>E1101/O1101</f>
        <v>25</v>
      </c>
      <c r="T1101" s="11" t="s">
        <v>8333</v>
      </c>
      <c r="U1101" t="s">
        <v>8334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5">
        <f t="shared" si="51"/>
        <v>42414.110775462963</v>
      </c>
      <c r="K1102">
        <v>1452825571</v>
      </c>
      <c r="L1102" s="16">
        <f t="shared" si="52"/>
        <v>42384.110775462963</v>
      </c>
      <c r="M1102" s="16" t="str">
        <f t="shared" si="53"/>
        <v>2016</v>
      </c>
      <c r="N1102" t="b">
        <v>0</v>
      </c>
      <c r="O1102">
        <v>10</v>
      </c>
      <c r="P1102" t="b">
        <v>0</v>
      </c>
      <c r="Q1102" t="s">
        <v>8282</v>
      </c>
      <c r="R1102" s="10">
        <f>E1102/D1102*100</f>
        <v>2.5</v>
      </c>
      <c r="S1102" s="7">
        <f>E1102/O1102</f>
        <v>10</v>
      </c>
      <c r="T1102" s="11" t="s">
        <v>8333</v>
      </c>
      <c r="U1102" t="s">
        <v>8334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5">
        <f t="shared" si="51"/>
        <v>42565.758333333331</v>
      </c>
      <c r="K1103">
        <v>1466188338</v>
      </c>
      <c r="L1103" s="16">
        <f t="shared" si="52"/>
        <v>42538.77243055556</v>
      </c>
      <c r="M1103" s="16" t="str">
        <f t="shared" si="53"/>
        <v>2016</v>
      </c>
      <c r="N1103" t="b">
        <v>0</v>
      </c>
      <c r="O1103">
        <v>6</v>
      </c>
      <c r="P1103" t="b">
        <v>0</v>
      </c>
      <c r="Q1103" t="s">
        <v>8282</v>
      </c>
      <c r="R1103" s="10">
        <f>E1103/D1103*100</f>
        <v>4.1000000000000002E-2</v>
      </c>
      <c r="S1103" s="7">
        <f>E1103/O1103</f>
        <v>6.833333333333333</v>
      </c>
      <c r="T1103" s="11" t="s">
        <v>8333</v>
      </c>
      <c r="U1103" t="s">
        <v>8334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5">
        <f t="shared" si="51"/>
        <v>41617.249305555553</v>
      </c>
      <c r="K1104">
        <v>1383095125</v>
      </c>
      <c r="L1104" s="16">
        <f t="shared" si="52"/>
        <v>41577.045428240745</v>
      </c>
      <c r="M1104" s="16" t="str">
        <f t="shared" si="53"/>
        <v>2013</v>
      </c>
      <c r="N1104" t="b">
        <v>0</v>
      </c>
      <c r="O1104">
        <v>24</v>
      </c>
      <c r="P1104" t="b">
        <v>0</v>
      </c>
      <c r="Q1104" t="s">
        <v>8282</v>
      </c>
      <c r="R1104" s="10">
        <f>E1104/D1104*100</f>
        <v>5.3125</v>
      </c>
      <c r="S1104" s="7">
        <f>E1104/O1104</f>
        <v>17.708333333333332</v>
      </c>
      <c r="T1104" s="11" t="s">
        <v>8333</v>
      </c>
      <c r="U1104" t="s">
        <v>8334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5">
        <f t="shared" si="51"/>
        <v>42539.22210648148</v>
      </c>
      <c r="K1105">
        <v>1461043190</v>
      </c>
      <c r="L1105" s="16">
        <f t="shared" si="52"/>
        <v>42479.22210648148</v>
      </c>
      <c r="M1105" s="16" t="str">
        <f t="shared" si="53"/>
        <v>2016</v>
      </c>
      <c r="N1105" t="b">
        <v>0</v>
      </c>
      <c r="O1105">
        <v>15</v>
      </c>
      <c r="P1105" t="b">
        <v>0</v>
      </c>
      <c r="Q1105" t="s">
        <v>8282</v>
      </c>
      <c r="R1105" s="10">
        <f>E1105/D1105*100</f>
        <v>1.6199999999999999</v>
      </c>
      <c r="S1105" s="7">
        <f>E1105/O1105</f>
        <v>16.2</v>
      </c>
      <c r="T1105" s="11" t="s">
        <v>8333</v>
      </c>
      <c r="U1105" t="s">
        <v>8334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5">
        <f t="shared" si="51"/>
        <v>41801.40996527778</v>
      </c>
      <c r="K1106">
        <v>1399888221</v>
      </c>
      <c r="L1106" s="16">
        <f t="shared" si="52"/>
        <v>41771.40996527778</v>
      </c>
      <c r="M1106" s="16" t="str">
        <f t="shared" si="53"/>
        <v>2014</v>
      </c>
      <c r="N1106" t="b">
        <v>0</v>
      </c>
      <c r="O1106">
        <v>37</v>
      </c>
      <c r="P1106" t="b">
        <v>0</v>
      </c>
      <c r="Q1106" t="s">
        <v>8282</v>
      </c>
      <c r="R1106" s="10">
        <f>E1106/D1106*100</f>
        <v>4.9516666666666671</v>
      </c>
      <c r="S1106" s="7">
        <f>E1106/O1106</f>
        <v>80.297297297297291</v>
      </c>
      <c r="T1106" s="11" t="s">
        <v>8333</v>
      </c>
      <c r="U1106" t="s">
        <v>8334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5">
        <f t="shared" si="51"/>
        <v>41722.0940625</v>
      </c>
      <c r="K1107">
        <v>1393038927</v>
      </c>
      <c r="L1107" s="16">
        <f t="shared" si="52"/>
        <v>41692.135729166665</v>
      </c>
      <c r="M1107" s="16" t="str">
        <f t="shared" si="53"/>
        <v>2014</v>
      </c>
      <c r="N1107" t="b">
        <v>0</v>
      </c>
      <c r="O1107">
        <v>20</v>
      </c>
      <c r="P1107" t="b">
        <v>0</v>
      </c>
      <c r="Q1107" t="s">
        <v>8282</v>
      </c>
      <c r="R1107" s="10">
        <f>E1107/D1107*100</f>
        <v>0.159</v>
      </c>
      <c r="S1107" s="7">
        <f>E1107/O1107</f>
        <v>71.55</v>
      </c>
      <c r="T1107" s="11" t="s">
        <v>8333</v>
      </c>
      <c r="U1107" t="s">
        <v>8334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5">
        <f t="shared" si="51"/>
        <v>41003.698784722219</v>
      </c>
      <c r="K1108">
        <v>1330969575</v>
      </c>
      <c r="L1108" s="16">
        <f t="shared" si="52"/>
        <v>40973.740451388891</v>
      </c>
      <c r="M1108" s="16" t="str">
        <f t="shared" si="53"/>
        <v>2012</v>
      </c>
      <c r="N1108" t="b">
        <v>0</v>
      </c>
      <c r="O1108">
        <v>7</v>
      </c>
      <c r="P1108" t="b">
        <v>0</v>
      </c>
      <c r="Q1108" t="s">
        <v>8282</v>
      </c>
      <c r="R1108" s="10">
        <f>E1108/D1108*100</f>
        <v>41.25</v>
      </c>
      <c r="S1108" s="7">
        <f>E1108/O1108</f>
        <v>23.571428571428573</v>
      </c>
      <c r="T1108" s="11" t="s">
        <v>8333</v>
      </c>
      <c r="U1108" t="s">
        <v>8334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5">
        <f t="shared" si="51"/>
        <v>41843.861388888887</v>
      </c>
      <c r="K1109">
        <v>1403556024</v>
      </c>
      <c r="L1109" s="16">
        <f t="shared" si="52"/>
        <v>41813.861388888887</v>
      </c>
      <c r="M1109" s="16" t="str">
        <f t="shared" si="53"/>
        <v>2014</v>
      </c>
      <c r="N1109" t="b">
        <v>0</v>
      </c>
      <c r="O1109">
        <v>0</v>
      </c>
      <c r="P1109" t="b">
        <v>0</v>
      </c>
      <c r="Q1109" t="s">
        <v>8282</v>
      </c>
      <c r="R1109" s="10">
        <f>E1109/D1109*100</f>
        <v>0</v>
      </c>
      <c r="S1109" s="7" t="e">
        <f>E1109/O1109</f>
        <v>#DIV/0!</v>
      </c>
      <c r="T1109" s="11" t="s">
        <v>8333</v>
      </c>
      <c r="U1109" t="s">
        <v>8334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5">
        <f t="shared" si="51"/>
        <v>41012.595312500001</v>
      </c>
      <c r="K1110">
        <v>1329146235</v>
      </c>
      <c r="L1110" s="16">
        <f t="shared" si="52"/>
        <v>40952.636979166666</v>
      </c>
      <c r="M1110" s="16" t="str">
        <f t="shared" si="53"/>
        <v>2012</v>
      </c>
      <c r="N1110" t="b">
        <v>0</v>
      </c>
      <c r="O1110">
        <v>21</v>
      </c>
      <c r="P1110" t="b">
        <v>0</v>
      </c>
      <c r="Q1110" t="s">
        <v>8282</v>
      </c>
      <c r="R1110" s="10">
        <f>E1110/D1110*100</f>
        <v>2.93</v>
      </c>
      <c r="S1110" s="7">
        <f>E1110/O1110</f>
        <v>34.88095238095238</v>
      </c>
      <c r="T1110" s="11" t="s">
        <v>8333</v>
      </c>
      <c r="U1110" t="s">
        <v>8334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5">
        <f t="shared" si="51"/>
        <v>42692.793865740736</v>
      </c>
      <c r="K1111">
        <v>1476900190</v>
      </c>
      <c r="L1111" s="16">
        <f t="shared" si="52"/>
        <v>42662.752199074079</v>
      </c>
      <c r="M1111" s="16" t="str">
        <f t="shared" si="53"/>
        <v>2016</v>
      </c>
      <c r="N1111" t="b">
        <v>0</v>
      </c>
      <c r="O1111">
        <v>3</v>
      </c>
      <c r="P1111" t="b">
        <v>0</v>
      </c>
      <c r="Q1111" t="s">
        <v>8282</v>
      </c>
      <c r="R1111" s="10">
        <f>E1111/D1111*100</f>
        <v>0.44999999999999996</v>
      </c>
      <c r="S1111" s="7">
        <f>E1111/O1111</f>
        <v>15</v>
      </c>
      <c r="T1111" s="11" t="s">
        <v>8333</v>
      </c>
      <c r="U1111" t="s">
        <v>8334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5">
        <f t="shared" si="51"/>
        <v>41250.933124999996</v>
      </c>
      <c r="K1112">
        <v>1352327022</v>
      </c>
      <c r="L1112" s="16">
        <f t="shared" si="52"/>
        <v>41220.933124999996</v>
      </c>
      <c r="M1112" s="16" t="str">
        <f t="shared" si="53"/>
        <v>2012</v>
      </c>
      <c r="N1112" t="b">
        <v>0</v>
      </c>
      <c r="O1112">
        <v>11</v>
      </c>
      <c r="P1112" t="b">
        <v>0</v>
      </c>
      <c r="Q1112" t="s">
        <v>8282</v>
      </c>
      <c r="R1112" s="10">
        <f>E1112/D1112*100</f>
        <v>0.51</v>
      </c>
      <c r="S1112" s="7">
        <f>E1112/O1112</f>
        <v>23.181818181818183</v>
      </c>
      <c r="T1112" s="11" t="s">
        <v>8333</v>
      </c>
      <c r="U1112" t="s">
        <v>8334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5">
        <f t="shared" si="51"/>
        <v>42377.203587962969</v>
      </c>
      <c r="K1113">
        <v>1449636790</v>
      </c>
      <c r="L1113" s="16">
        <f t="shared" si="52"/>
        <v>42347.203587962969</v>
      </c>
      <c r="M1113" s="16" t="str">
        <f t="shared" si="53"/>
        <v>2015</v>
      </c>
      <c r="N1113" t="b">
        <v>0</v>
      </c>
      <c r="O1113">
        <v>1</v>
      </c>
      <c r="P1113" t="b">
        <v>0</v>
      </c>
      <c r="Q1113" t="s">
        <v>8282</v>
      </c>
      <c r="R1113" s="10">
        <f>E1113/D1113*100</f>
        <v>0.04</v>
      </c>
      <c r="S1113" s="7">
        <f>E1113/O1113</f>
        <v>1</v>
      </c>
      <c r="T1113" s="11" t="s">
        <v>8333</v>
      </c>
      <c r="U1113" t="s">
        <v>8334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5">
        <f t="shared" si="51"/>
        <v>42023.354166666672</v>
      </c>
      <c r="K1114">
        <v>1416507211</v>
      </c>
      <c r="L1114" s="16">
        <f t="shared" si="52"/>
        <v>41963.759386574078</v>
      </c>
      <c r="M1114" s="16" t="str">
        <f t="shared" si="53"/>
        <v>2014</v>
      </c>
      <c r="N1114" t="b">
        <v>0</v>
      </c>
      <c r="O1114">
        <v>312</v>
      </c>
      <c r="P1114" t="b">
        <v>0</v>
      </c>
      <c r="Q1114" t="s">
        <v>8282</v>
      </c>
      <c r="R1114" s="10">
        <f>E1114/D1114*100</f>
        <v>35.537409090909087</v>
      </c>
      <c r="S1114" s="7">
        <f>E1114/O1114</f>
        <v>100.23371794871794</v>
      </c>
      <c r="T1114" s="11" t="s">
        <v>8333</v>
      </c>
      <c r="U1114" t="s">
        <v>8334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5">
        <f t="shared" si="51"/>
        <v>41865.977083333331</v>
      </c>
      <c r="K1115">
        <v>1405466820</v>
      </c>
      <c r="L1115" s="16">
        <f t="shared" si="52"/>
        <v>41835.977083333331</v>
      </c>
      <c r="M1115" s="16" t="str">
        <f t="shared" si="53"/>
        <v>2014</v>
      </c>
      <c r="N1115" t="b">
        <v>0</v>
      </c>
      <c r="O1115">
        <v>1</v>
      </c>
      <c r="P1115" t="b">
        <v>0</v>
      </c>
      <c r="Q1115" t="s">
        <v>8282</v>
      </c>
      <c r="R1115" s="10">
        <f>E1115/D1115*100</f>
        <v>0.5</v>
      </c>
      <c r="S1115" s="7">
        <f>E1115/O1115</f>
        <v>5</v>
      </c>
      <c r="T1115" s="11" t="s">
        <v>8333</v>
      </c>
      <c r="U1115" t="s">
        <v>8334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5">
        <f t="shared" si="51"/>
        <v>41556.345914351856</v>
      </c>
      <c r="K1116">
        <v>1378714687</v>
      </c>
      <c r="L1116" s="16">
        <f t="shared" si="52"/>
        <v>41526.345914351856</v>
      </c>
      <c r="M1116" s="16" t="str">
        <f t="shared" si="53"/>
        <v>2013</v>
      </c>
      <c r="N1116" t="b">
        <v>0</v>
      </c>
      <c r="O1116">
        <v>3</v>
      </c>
      <c r="P1116" t="b">
        <v>0</v>
      </c>
      <c r="Q1116" t="s">
        <v>8282</v>
      </c>
      <c r="R1116" s="10">
        <f>E1116/D1116*100</f>
        <v>0.16666666666666669</v>
      </c>
      <c r="S1116" s="7">
        <f>E1116/O1116</f>
        <v>3.3333333333333335</v>
      </c>
      <c r="T1116" s="11" t="s">
        <v>8333</v>
      </c>
      <c r="U1116" t="s">
        <v>8334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5">
        <f t="shared" si="51"/>
        <v>42459.653877314813</v>
      </c>
      <c r="K1117">
        <v>1456764095</v>
      </c>
      <c r="L1117" s="16">
        <f t="shared" si="52"/>
        <v>42429.695543981477</v>
      </c>
      <c r="M1117" s="16" t="str">
        <f t="shared" si="53"/>
        <v>2016</v>
      </c>
      <c r="N1117" t="b">
        <v>0</v>
      </c>
      <c r="O1117">
        <v>4</v>
      </c>
      <c r="P1117" t="b">
        <v>0</v>
      </c>
      <c r="Q1117" t="s">
        <v>8282</v>
      </c>
      <c r="R1117" s="10">
        <f>E1117/D1117*100</f>
        <v>0.13250000000000001</v>
      </c>
      <c r="S1117" s="7">
        <f>E1117/O1117</f>
        <v>13.25</v>
      </c>
      <c r="T1117" s="11" t="s">
        <v>8333</v>
      </c>
      <c r="U1117" t="s">
        <v>8334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5">
        <f t="shared" si="51"/>
        <v>41069.847314814811</v>
      </c>
      <c r="K1118">
        <v>1334089208</v>
      </c>
      <c r="L1118" s="16">
        <f t="shared" si="52"/>
        <v>41009.847314814811</v>
      </c>
      <c r="M1118" s="16" t="str">
        <f t="shared" si="53"/>
        <v>2012</v>
      </c>
      <c r="N1118" t="b">
        <v>0</v>
      </c>
      <c r="O1118">
        <v>10</v>
      </c>
      <c r="P1118" t="b">
        <v>0</v>
      </c>
      <c r="Q1118" t="s">
        <v>8282</v>
      </c>
      <c r="R1118" s="10">
        <f>E1118/D1118*100</f>
        <v>3.5704000000000007E-2</v>
      </c>
      <c r="S1118" s="7">
        <f>E1118/O1118</f>
        <v>17.852</v>
      </c>
      <c r="T1118" s="11" t="s">
        <v>8333</v>
      </c>
      <c r="U1118" t="s">
        <v>8334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5">
        <f t="shared" si="51"/>
        <v>42363.598530092597</v>
      </c>
      <c r="K1119">
        <v>1448461313</v>
      </c>
      <c r="L1119" s="16">
        <f t="shared" si="52"/>
        <v>42333.598530092597</v>
      </c>
      <c r="M1119" s="16" t="str">
        <f t="shared" si="53"/>
        <v>2015</v>
      </c>
      <c r="N1119" t="b">
        <v>0</v>
      </c>
      <c r="O1119">
        <v>8</v>
      </c>
      <c r="P1119" t="b">
        <v>0</v>
      </c>
      <c r="Q1119" t="s">
        <v>8282</v>
      </c>
      <c r="R1119" s="10">
        <f>E1119/D1119*100</f>
        <v>8.3000000000000007</v>
      </c>
      <c r="S1119" s="7">
        <f>E1119/O1119</f>
        <v>10.375</v>
      </c>
      <c r="T1119" s="11" t="s">
        <v>8333</v>
      </c>
      <c r="U1119" t="s">
        <v>8334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5">
        <f t="shared" si="51"/>
        <v>41734.124756944446</v>
      </c>
      <c r="K1120">
        <v>1394078379</v>
      </c>
      <c r="L1120" s="16">
        <f t="shared" si="52"/>
        <v>41704.16642361111</v>
      </c>
      <c r="M1120" s="16" t="str">
        <f t="shared" si="53"/>
        <v>2014</v>
      </c>
      <c r="N1120" t="b">
        <v>0</v>
      </c>
      <c r="O1120">
        <v>3</v>
      </c>
      <c r="P1120" t="b">
        <v>0</v>
      </c>
      <c r="Q1120" t="s">
        <v>8282</v>
      </c>
      <c r="R1120" s="10">
        <f>E1120/D1120*100</f>
        <v>2.4222222222222221</v>
      </c>
      <c r="S1120" s="7">
        <f>E1120/O1120</f>
        <v>36.333333333333336</v>
      </c>
      <c r="T1120" s="11" t="s">
        <v>8333</v>
      </c>
      <c r="U1120" t="s">
        <v>8334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5">
        <f t="shared" si="51"/>
        <v>41735.792407407411</v>
      </c>
      <c r="K1121">
        <v>1395687664</v>
      </c>
      <c r="L1121" s="16">
        <f t="shared" si="52"/>
        <v>41722.792407407411</v>
      </c>
      <c r="M1121" s="16" t="str">
        <f t="shared" si="53"/>
        <v>2014</v>
      </c>
      <c r="N1121" t="b">
        <v>0</v>
      </c>
      <c r="O1121">
        <v>1</v>
      </c>
      <c r="P1121" t="b">
        <v>0</v>
      </c>
      <c r="Q1121" t="s">
        <v>8282</v>
      </c>
      <c r="R1121" s="10">
        <f>E1121/D1121*100</f>
        <v>0.23809523809523811</v>
      </c>
      <c r="S1121" s="7">
        <f>E1121/O1121</f>
        <v>5</v>
      </c>
      <c r="T1121" s="11" t="s">
        <v>8333</v>
      </c>
      <c r="U1121" t="s">
        <v>8334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5">
        <f t="shared" si="51"/>
        <v>40844.872685185182</v>
      </c>
      <c r="K1122">
        <v>1315947400</v>
      </c>
      <c r="L1122" s="16">
        <f t="shared" si="52"/>
        <v>40799.872685185182</v>
      </c>
      <c r="M1122" s="16" t="str">
        <f t="shared" si="53"/>
        <v>2011</v>
      </c>
      <c r="N1122" t="b">
        <v>0</v>
      </c>
      <c r="O1122">
        <v>0</v>
      </c>
      <c r="P1122" t="b">
        <v>0</v>
      </c>
      <c r="Q1122" t="s">
        <v>8282</v>
      </c>
      <c r="R1122" s="10">
        <f>E1122/D1122*100</f>
        <v>0</v>
      </c>
      <c r="S1122" s="7" t="e">
        <f>E1122/O1122</f>
        <v>#DIV/0!</v>
      </c>
      <c r="T1122" s="11" t="s">
        <v>8333</v>
      </c>
      <c r="U1122" t="s">
        <v>8334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5">
        <f t="shared" si="51"/>
        <v>42442.892546296294</v>
      </c>
      <c r="K1123">
        <v>1455315916</v>
      </c>
      <c r="L1123" s="16">
        <f t="shared" si="52"/>
        <v>42412.934212962966</v>
      </c>
      <c r="M1123" s="16" t="str">
        <f t="shared" si="53"/>
        <v>2016</v>
      </c>
      <c r="N1123" t="b">
        <v>0</v>
      </c>
      <c r="O1123">
        <v>5</v>
      </c>
      <c r="P1123" t="b">
        <v>0</v>
      </c>
      <c r="Q1123" t="s">
        <v>8282</v>
      </c>
      <c r="R1123" s="10">
        <f>E1123/D1123*100</f>
        <v>1.1599999999999999E-2</v>
      </c>
      <c r="S1123" s="7">
        <f>E1123/O1123</f>
        <v>5.8</v>
      </c>
      <c r="T1123" s="11" t="s">
        <v>8333</v>
      </c>
      <c r="U1123" t="s">
        <v>8334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5">
        <f t="shared" si="51"/>
        <v>41424.703993055555</v>
      </c>
      <c r="K1124">
        <v>1368723225</v>
      </c>
      <c r="L1124" s="16">
        <f t="shared" si="52"/>
        <v>41410.703993055555</v>
      </c>
      <c r="M1124" s="16" t="str">
        <f t="shared" si="53"/>
        <v>2013</v>
      </c>
      <c r="N1124" t="b">
        <v>0</v>
      </c>
      <c r="O1124">
        <v>0</v>
      </c>
      <c r="P1124" t="b">
        <v>0</v>
      </c>
      <c r="Q1124" t="s">
        <v>8282</v>
      </c>
      <c r="R1124" s="10">
        <f>E1124/D1124*100</f>
        <v>0</v>
      </c>
      <c r="S1124" s="7" t="e">
        <f>E1124/O1124</f>
        <v>#DIV/0!</v>
      </c>
      <c r="T1124" s="11" t="s">
        <v>8333</v>
      </c>
      <c r="U1124" t="s">
        <v>8334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5">
        <f t="shared" si="51"/>
        <v>41748.5237037037</v>
      </c>
      <c r="K1125">
        <v>1395318848</v>
      </c>
      <c r="L1125" s="16">
        <f t="shared" si="52"/>
        <v>41718.5237037037</v>
      </c>
      <c r="M1125" s="16" t="str">
        <f t="shared" si="53"/>
        <v>2014</v>
      </c>
      <c r="N1125" t="b">
        <v>0</v>
      </c>
      <c r="O1125">
        <v>3</v>
      </c>
      <c r="P1125" t="b">
        <v>0</v>
      </c>
      <c r="Q1125" t="s">
        <v>8282</v>
      </c>
      <c r="R1125" s="10">
        <f>E1125/D1125*100</f>
        <v>0.22</v>
      </c>
      <c r="S1125" s="7">
        <f>E1125/O1125</f>
        <v>3.6666666666666665</v>
      </c>
      <c r="T1125" s="11" t="s">
        <v>8333</v>
      </c>
      <c r="U1125" t="s">
        <v>8334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5">
        <f t="shared" si="51"/>
        <v>42124.667256944449</v>
      </c>
      <c r="K1126">
        <v>1427817651</v>
      </c>
      <c r="L1126" s="16">
        <f t="shared" si="52"/>
        <v>42094.667256944449</v>
      </c>
      <c r="M1126" s="16" t="str">
        <f t="shared" si="53"/>
        <v>2015</v>
      </c>
      <c r="N1126" t="b">
        <v>0</v>
      </c>
      <c r="O1126">
        <v>7</v>
      </c>
      <c r="P1126" t="b">
        <v>0</v>
      </c>
      <c r="Q1126" t="s">
        <v>8283</v>
      </c>
      <c r="R1126" s="10">
        <f>E1126/D1126*100</f>
        <v>0.47222222222222221</v>
      </c>
      <c r="S1126" s="7">
        <f>E1126/O1126</f>
        <v>60.714285714285715</v>
      </c>
      <c r="T1126" s="11" t="s">
        <v>8333</v>
      </c>
      <c r="U1126" t="s">
        <v>8335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5">
        <f t="shared" si="51"/>
        <v>42272.624189814815</v>
      </c>
      <c r="K1127">
        <v>1438009130</v>
      </c>
      <c r="L1127" s="16">
        <f t="shared" si="52"/>
        <v>42212.624189814815</v>
      </c>
      <c r="M1127" s="16" t="str">
        <f t="shared" si="53"/>
        <v>2015</v>
      </c>
      <c r="N1127" t="b">
        <v>0</v>
      </c>
      <c r="O1127">
        <v>0</v>
      </c>
      <c r="P1127" t="b">
        <v>0</v>
      </c>
      <c r="Q1127" t="s">
        <v>8283</v>
      </c>
      <c r="R1127" s="10">
        <f>E1127/D1127*100</f>
        <v>0</v>
      </c>
      <c r="S1127" s="7" t="e">
        <f>E1127/O1127</f>
        <v>#DIV/0!</v>
      </c>
      <c r="T1127" s="11" t="s">
        <v>8333</v>
      </c>
      <c r="U1127" t="s">
        <v>8335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5">
        <f t="shared" si="51"/>
        <v>42565.327476851846</v>
      </c>
      <c r="K1128">
        <v>1465890694</v>
      </c>
      <c r="L1128" s="16">
        <f t="shared" si="52"/>
        <v>42535.327476851846</v>
      </c>
      <c r="M1128" s="16" t="str">
        <f t="shared" si="53"/>
        <v>2016</v>
      </c>
      <c r="N1128" t="b">
        <v>0</v>
      </c>
      <c r="O1128">
        <v>2</v>
      </c>
      <c r="P1128" t="b">
        <v>0</v>
      </c>
      <c r="Q1128" t="s">
        <v>8283</v>
      </c>
      <c r="R1128" s="10">
        <f>E1128/D1128*100</f>
        <v>0.5</v>
      </c>
      <c r="S1128" s="7">
        <f>E1128/O1128</f>
        <v>5</v>
      </c>
      <c r="T1128" s="11" t="s">
        <v>8333</v>
      </c>
      <c r="U1128" t="s">
        <v>8335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5">
        <f t="shared" si="51"/>
        <v>41957.895833333328</v>
      </c>
      <c r="K1129">
        <v>1413318600</v>
      </c>
      <c r="L1129" s="16">
        <f t="shared" si="52"/>
        <v>41926.854166666664</v>
      </c>
      <c r="M1129" s="16" t="str">
        <f t="shared" si="53"/>
        <v>2014</v>
      </c>
      <c r="N1129" t="b">
        <v>0</v>
      </c>
      <c r="O1129">
        <v>23</v>
      </c>
      <c r="P1129" t="b">
        <v>0</v>
      </c>
      <c r="Q1129" t="s">
        <v>8283</v>
      </c>
      <c r="R1129" s="10">
        <f>E1129/D1129*100</f>
        <v>1.6714285714285713</v>
      </c>
      <c r="S1129" s="7">
        <f>E1129/O1129</f>
        <v>25.434782608695652</v>
      </c>
      <c r="T1129" s="11" t="s">
        <v>8333</v>
      </c>
      <c r="U1129" t="s">
        <v>8335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5">
        <f t="shared" si="51"/>
        <v>41858.649502314816</v>
      </c>
      <c r="K1130">
        <v>1404833717</v>
      </c>
      <c r="L1130" s="16">
        <f t="shared" si="52"/>
        <v>41828.649502314816</v>
      </c>
      <c r="M1130" s="16" t="str">
        <f t="shared" si="53"/>
        <v>2014</v>
      </c>
      <c r="N1130" t="b">
        <v>0</v>
      </c>
      <c r="O1130">
        <v>1</v>
      </c>
      <c r="P1130" t="b">
        <v>0</v>
      </c>
      <c r="Q1130" t="s">
        <v>8283</v>
      </c>
      <c r="R1130" s="10">
        <f>E1130/D1130*100</f>
        <v>0.1</v>
      </c>
      <c r="S1130" s="7">
        <f>E1130/O1130</f>
        <v>1</v>
      </c>
      <c r="T1130" s="11" t="s">
        <v>8333</v>
      </c>
      <c r="U1130" t="s">
        <v>8335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5">
        <f t="shared" si="51"/>
        <v>42526.264965277776</v>
      </c>
      <c r="K1131">
        <v>1462515693</v>
      </c>
      <c r="L1131" s="16">
        <f t="shared" si="52"/>
        <v>42496.264965277776</v>
      </c>
      <c r="M1131" s="16" t="str">
        <f t="shared" si="53"/>
        <v>2016</v>
      </c>
      <c r="N1131" t="b">
        <v>0</v>
      </c>
      <c r="O1131">
        <v>2</v>
      </c>
      <c r="P1131" t="b">
        <v>0</v>
      </c>
      <c r="Q1131" t="s">
        <v>8283</v>
      </c>
      <c r="R1131" s="10">
        <f>E1131/D1131*100</f>
        <v>0.105</v>
      </c>
      <c r="S1131" s="7">
        <f>E1131/O1131</f>
        <v>10.5</v>
      </c>
      <c r="T1131" s="11" t="s">
        <v>8333</v>
      </c>
      <c r="U1131" t="s">
        <v>8335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5">
        <f t="shared" si="51"/>
        <v>41969.038194444445</v>
      </c>
      <c r="K1132">
        <v>1411775700</v>
      </c>
      <c r="L1132" s="16">
        <f t="shared" si="52"/>
        <v>41908.996527777781</v>
      </c>
      <c r="M1132" s="16" t="str">
        <f t="shared" si="53"/>
        <v>2014</v>
      </c>
      <c r="N1132" t="b">
        <v>0</v>
      </c>
      <c r="O1132">
        <v>3</v>
      </c>
      <c r="P1132" t="b">
        <v>0</v>
      </c>
      <c r="Q1132" t="s">
        <v>8283</v>
      </c>
      <c r="R1132" s="10">
        <f>E1132/D1132*100</f>
        <v>0.22</v>
      </c>
      <c r="S1132" s="7">
        <f>E1132/O1132</f>
        <v>3.6666666666666665</v>
      </c>
      <c r="T1132" s="11" t="s">
        <v>8333</v>
      </c>
      <c r="U1132" t="s">
        <v>8335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5">
        <f t="shared" si="51"/>
        <v>42362.908194444448</v>
      </c>
      <c r="K1133">
        <v>1448401668</v>
      </c>
      <c r="L1133" s="16">
        <f t="shared" si="52"/>
        <v>42332.908194444448</v>
      </c>
      <c r="M1133" s="16" t="str">
        <f t="shared" si="53"/>
        <v>2015</v>
      </c>
      <c r="N1133" t="b">
        <v>0</v>
      </c>
      <c r="O1133">
        <v>0</v>
      </c>
      <c r="P1133" t="b">
        <v>0</v>
      </c>
      <c r="Q1133" t="s">
        <v>8283</v>
      </c>
      <c r="R1133" s="10">
        <f>E1133/D1133*100</f>
        <v>0</v>
      </c>
      <c r="S1133" s="7" t="e">
        <f>E1133/O1133</f>
        <v>#DIV/0!</v>
      </c>
      <c r="T1133" s="11" t="s">
        <v>8333</v>
      </c>
      <c r="U1133" t="s">
        <v>8335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5">
        <f t="shared" si="51"/>
        <v>42736.115405092598</v>
      </c>
      <c r="K1134">
        <v>1480646771</v>
      </c>
      <c r="L1134" s="16">
        <f t="shared" si="52"/>
        <v>42706.115405092598</v>
      </c>
      <c r="M1134" s="16" t="str">
        <f t="shared" si="53"/>
        <v>2016</v>
      </c>
      <c r="N1134" t="b">
        <v>0</v>
      </c>
      <c r="O1134">
        <v>13</v>
      </c>
      <c r="P1134" t="b">
        <v>0</v>
      </c>
      <c r="Q1134" t="s">
        <v>8283</v>
      </c>
      <c r="R1134" s="10">
        <f>E1134/D1134*100</f>
        <v>14.38</v>
      </c>
      <c r="S1134" s="7">
        <f>E1134/O1134</f>
        <v>110.61538461538461</v>
      </c>
      <c r="T1134" s="11" t="s">
        <v>8333</v>
      </c>
      <c r="U1134" t="s">
        <v>8335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5">
        <f t="shared" si="51"/>
        <v>41851.407187500001</v>
      </c>
      <c r="K1135">
        <v>1404207981</v>
      </c>
      <c r="L1135" s="16">
        <f t="shared" si="52"/>
        <v>41821.407187500001</v>
      </c>
      <c r="M1135" s="16" t="str">
        <f t="shared" si="53"/>
        <v>2014</v>
      </c>
      <c r="N1135" t="b">
        <v>0</v>
      </c>
      <c r="O1135">
        <v>1</v>
      </c>
      <c r="P1135" t="b">
        <v>0</v>
      </c>
      <c r="Q1135" t="s">
        <v>8283</v>
      </c>
      <c r="R1135" s="10">
        <f>E1135/D1135*100</f>
        <v>0.66666666666666674</v>
      </c>
      <c r="S1135" s="7">
        <f>E1135/O1135</f>
        <v>20</v>
      </c>
      <c r="T1135" s="11" t="s">
        <v>8333</v>
      </c>
      <c r="U1135" t="s">
        <v>8335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5">
        <f t="shared" si="51"/>
        <v>41972.189583333333</v>
      </c>
      <c r="K1136">
        <v>1416034228</v>
      </c>
      <c r="L1136" s="16">
        <f t="shared" si="52"/>
        <v>41958.285046296296</v>
      </c>
      <c r="M1136" s="16" t="str">
        <f t="shared" si="53"/>
        <v>2014</v>
      </c>
      <c r="N1136" t="b">
        <v>0</v>
      </c>
      <c r="O1136">
        <v>1</v>
      </c>
      <c r="P1136" t="b">
        <v>0</v>
      </c>
      <c r="Q1136" t="s">
        <v>8283</v>
      </c>
      <c r="R1136" s="10">
        <f>E1136/D1136*100</f>
        <v>4.0000000000000001E-3</v>
      </c>
      <c r="S1136" s="7">
        <f>E1136/O1136</f>
        <v>1</v>
      </c>
      <c r="T1136" s="11" t="s">
        <v>8333</v>
      </c>
      <c r="U1136" t="s">
        <v>8335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5">
        <f t="shared" si="51"/>
        <v>42588.989513888882</v>
      </c>
      <c r="K1137">
        <v>1467935094</v>
      </c>
      <c r="L1137" s="16">
        <f t="shared" si="52"/>
        <v>42558.989513888882</v>
      </c>
      <c r="M1137" s="16" t="str">
        <f t="shared" si="53"/>
        <v>2016</v>
      </c>
      <c r="N1137" t="b">
        <v>0</v>
      </c>
      <c r="O1137">
        <v>1</v>
      </c>
      <c r="P1137" t="b">
        <v>0</v>
      </c>
      <c r="Q1137" t="s">
        <v>8283</v>
      </c>
      <c r="R1137" s="10">
        <f>E1137/D1137*100</f>
        <v>5</v>
      </c>
      <c r="S1137" s="7">
        <f>E1137/O1137</f>
        <v>50</v>
      </c>
      <c r="T1137" s="11" t="s">
        <v>8333</v>
      </c>
      <c r="U1137" t="s">
        <v>8335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5">
        <f t="shared" si="51"/>
        <v>42357.671631944439</v>
      </c>
      <c r="K1138">
        <v>1447949229</v>
      </c>
      <c r="L1138" s="16">
        <f t="shared" si="52"/>
        <v>42327.671631944439</v>
      </c>
      <c r="M1138" s="16" t="str">
        <f t="shared" si="53"/>
        <v>2015</v>
      </c>
      <c r="N1138" t="b">
        <v>0</v>
      </c>
      <c r="O1138">
        <v>6</v>
      </c>
      <c r="P1138" t="b">
        <v>0</v>
      </c>
      <c r="Q1138" t="s">
        <v>8283</v>
      </c>
      <c r="R1138" s="10">
        <f>E1138/D1138*100</f>
        <v>6.4439140811455857</v>
      </c>
      <c r="S1138" s="7">
        <f>E1138/O1138</f>
        <v>45</v>
      </c>
      <c r="T1138" s="11" t="s">
        <v>8333</v>
      </c>
      <c r="U1138" t="s">
        <v>8335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5">
        <f t="shared" si="51"/>
        <v>42483.819687499999</v>
      </c>
      <c r="K1139">
        <v>1458848421</v>
      </c>
      <c r="L1139" s="16">
        <f t="shared" si="52"/>
        <v>42453.819687499999</v>
      </c>
      <c r="M1139" s="16" t="str">
        <f t="shared" si="53"/>
        <v>2016</v>
      </c>
      <c r="N1139" t="b">
        <v>0</v>
      </c>
      <c r="O1139">
        <v>39</v>
      </c>
      <c r="P1139" t="b">
        <v>0</v>
      </c>
      <c r="Q1139" t="s">
        <v>8283</v>
      </c>
      <c r="R1139" s="10">
        <f>E1139/D1139*100</f>
        <v>39.5</v>
      </c>
      <c r="S1139" s="7">
        <f>E1139/O1139</f>
        <v>253.2051282051282</v>
      </c>
      <c r="T1139" s="11" t="s">
        <v>8333</v>
      </c>
      <c r="U1139" t="s">
        <v>8335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5">
        <f t="shared" si="51"/>
        <v>42756.9066087963</v>
      </c>
      <c r="K1140">
        <v>1483307131</v>
      </c>
      <c r="L1140" s="16">
        <f t="shared" si="52"/>
        <v>42736.9066087963</v>
      </c>
      <c r="M1140" s="16" t="str">
        <f t="shared" si="53"/>
        <v>2017</v>
      </c>
      <c r="N1140" t="b">
        <v>0</v>
      </c>
      <c r="O1140">
        <v>4</v>
      </c>
      <c r="P1140" t="b">
        <v>0</v>
      </c>
      <c r="Q1140" t="s">
        <v>8283</v>
      </c>
      <c r="R1140" s="10">
        <f>E1140/D1140*100</f>
        <v>0.35714285714285715</v>
      </c>
      <c r="S1140" s="7">
        <f>E1140/O1140</f>
        <v>31.25</v>
      </c>
      <c r="T1140" s="11" t="s">
        <v>8333</v>
      </c>
      <c r="U1140" t="s">
        <v>8335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5">
        <f t="shared" si="51"/>
        <v>42005.347523148142</v>
      </c>
      <c r="K1141">
        <v>1417508426</v>
      </c>
      <c r="L1141" s="16">
        <f t="shared" si="52"/>
        <v>41975.347523148142</v>
      </c>
      <c r="M1141" s="16" t="str">
        <f t="shared" si="53"/>
        <v>2014</v>
      </c>
      <c r="N1141" t="b">
        <v>0</v>
      </c>
      <c r="O1141">
        <v>1</v>
      </c>
      <c r="P1141" t="b">
        <v>0</v>
      </c>
      <c r="Q1141" t="s">
        <v>8283</v>
      </c>
      <c r="R1141" s="10">
        <f>E1141/D1141*100</f>
        <v>6.25E-2</v>
      </c>
      <c r="S1141" s="7">
        <f>E1141/O1141</f>
        <v>5</v>
      </c>
      <c r="T1141" s="11" t="s">
        <v>8333</v>
      </c>
      <c r="U1141" t="s">
        <v>8335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5">
        <f t="shared" si="51"/>
        <v>42222.462048611109</v>
      </c>
      <c r="K1142">
        <v>1436267121</v>
      </c>
      <c r="L1142" s="16">
        <f t="shared" si="52"/>
        <v>42192.462048611109</v>
      </c>
      <c r="M1142" s="16" t="str">
        <f t="shared" si="53"/>
        <v>2015</v>
      </c>
      <c r="N1142" t="b">
        <v>0</v>
      </c>
      <c r="O1142">
        <v>0</v>
      </c>
      <c r="P1142" t="b">
        <v>0</v>
      </c>
      <c r="Q1142" t="s">
        <v>8283</v>
      </c>
      <c r="R1142" s="10">
        <f>E1142/D1142*100</f>
        <v>0</v>
      </c>
      <c r="S1142" s="7" t="e">
        <f>E1142/O1142</f>
        <v>#DIV/0!</v>
      </c>
      <c r="T1142" s="11" t="s">
        <v>8333</v>
      </c>
      <c r="U1142" t="s">
        <v>8335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5">
        <f t="shared" si="51"/>
        <v>42194.699652777781</v>
      </c>
      <c r="K1143">
        <v>1433868450</v>
      </c>
      <c r="L1143" s="16">
        <f t="shared" si="52"/>
        <v>42164.699652777781</v>
      </c>
      <c r="M1143" s="16" t="str">
        <f t="shared" si="53"/>
        <v>2015</v>
      </c>
      <c r="N1143" t="b">
        <v>0</v>
      </c>
      <c r="O1143">
        <v>0</v>
      </c>
      <c r="P1143" t="b">
        <v>0</v>
      </c>
      <c r="Q1143" t="s">
        <v>8283</v>
      </c>
      <c r="R1143" s="10">
        <f>E1143/D1143*100</f>
        <v>0</v>
      </c>
      <c r="S1143" s="7" t="e">
        <f>E1143/O1143</f>
        <v>#DIV/0!</v>
      </c>
      <c r="T1143" s="11" t="s">
        <v>8333</v>
      </c>
      <c r="U1143" t="s">
        <v>8335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5">
        <f t="shared" si="51"/>
        <v>42052.006099537044</v>
      </c>
      <c r="K1144">
        <v>1421539727</v>
      </c>
      <c r="L1144" s="16">
        <f t="shared" si="52"/>
        <v>42022.006099537044</v>
      </c>
      <c r="M1144" s="16" t="str">
        <f t="shared" si="53"/>
        <v>2015</v>
      </c>
      <c r="N1144" t="b">
        <v>0</v>
      </c>
      <c r="O1144">
        <v>0</v>
      </c>
      <c r="P1144" t="b">
        <v>0</v>
      </c>
      <c r="Q1144" t="s">
        <v>8283</v>
      </c>
      <c r="R1144" s="10">
        <f>E1144/D1144*100</f>
        <v>0</v>
      </c>
      <c r="S1144" s="7" t="e">
        <f>E1144/O1144</f>
        <v>#DIV/0!</v>
      </c>
      <c r="T1144" s="11" t="s">
        <v>8333</v>
      </c>
      <c r="U1144" t="s">
        <v>8335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5">
        <f t="shared" si="51"/>
        <v>42355.19358796296</v>
      </c>
      <c r="K1145">
        <v>1447735126</v>
      </c>
      <c r="L1145" s="16">
        <f t="shared" si="52"/>
        <v>42325.19358796296</v>
      </c>
      <c r="M1145" s="16" t="str">
        <f t="shared" si="53"/>
        <v>2015</v>
      </c>
      <c r="N1145" t="b">
        <v>0</v>
      </c>
      <c r="O1145">
        <v>8</v>
      </c>
      <c r="P1145" t="b">
        <v>0</v>
      </c>
      <c r="Q1145" t="s">
        <v>8283</v>
      </c>
      <c r="R1145" s="10">
        <f>E1145/D1145*100</f>
        <v>0.41333333333333333</v>
      </c>
      <c r="S1145" s="7">
        <f>E1145/O1145</f>
        <v>23.25</v>
      </c>
      <c r="T1145" s="11" t="s">
        <v>8333</v>
      </c>
      <c r="U1145" t="s">
        <v>8335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5">
        <f t="shared" si="51"/>
        <v>42123.181944444441</v>
      </c>
      <c r="K1146">
        <v>1427689320</v>
      </c>
      <c r="L1146" s="16">
        <f t="shared" si="52"/>
        <v>42093.181944444441</v>
      </c>
      <c r="M1146" s="16" t="str">
        <f t="shared" si="53"/>
        <v>2015</v>
      </c>
      <c r="N1146" t="b">
        <v>0</v>
      </c>
      <c r="O1146">
        <v>0</v>
      </c>
      <c r="P1146" t="b">
        <v>0</v>
      </c>
      <c r="Q1146" t="s">
        <v>8284</v>
      </c>
      <c r="R1146" s="10">
        <f>E1146/D1146*100</f>
        <v>0</v>
      </c>
      <c r="S1146" s="7" t="e">
        <f>E1146/O1146</f>
        <v>#DIV/0!</v>
      </c>
      <c r="T1146" s="11" t="s">
        <v>8336</v>
      </c>
      <c r="U1146" t="s">
        <v>8337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5">
        <f t="shared" si="51"/>
        <v>41914.747592592597</v>
      </c>
      <c r="K1147">
        <v>1407088592</v>
      </c>
      <c r="L1147" s="16">
        <f t="shared" si="52"/>
        <v>41854.747592592597</v>
      </c>
      <c r="M1147" s="16" t="str">
        <f t="shared" si="53"/>
        <v>2014</v>
      </c>
      <c r="N1147" t="b">
        <v>0</v>
      </c>
      <c r="O1147">
        <v>1</v>
      </c>
      <c r="P1147" t="b">
        <v>0</v>
      </c>
      <c r="Q1147" t="s">
        <v>8284</v>
      </c>
      <c r="R1147" s="10">
        <f>E1147/D1147*100</f>
        <v>0.125</v>
      </c>
      <c r="S1147" s="7">
        <f>E1147/O1147</f>
        <v>100</v>
      </c>
      <c r="T1147" s="11" t="s">
        <v>8336</v>
      </c>
      <c r="U1147" t="s">
        <v>8337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5">
        <f t="shared" si="51"/>
        <v>41761.9533912037</v>
      </c>
      <c r="K1148">
        <v>1395787973</v>
      </c>
      <c r="L1148" s="16">
        <f t="shared" si="52"/>
        <v>41723.9533912037</v>
      </c>
      <c r="M1148" s="16" t="str">
        <f t="shared" si="53"/>
        <v>2014</v>
      </c>
      <c r="N1148" t="b">
        <v>0</v>
      </c>
      <c r="O1148">
        <v>12</v>
      </c>
      <c r="P1148" t="b">
        <v>0</v>
      </c>
      <c r="Q1148" t="s">
        <v>8284</v>
      </c>
      <c r="R1148" s="10">
        <f>E1148/D1148*100</f>
        <v>8.8333333333333339</v>
      </c>
      <c r="S1148" s="7">
        <f>E1148/O1148</f>
        <v>44.166666666666664</v>
      </c>
      <c r="T1148" s="11" t="s">
        <v>8336</v>
      </c>
      <c r="U1148" t="s">
        <v>8337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5">
        <f t="shared" si="51"/>
        <v>41931.972025462965</v>
      </c>
      <c r="K1149">
        <v>1408576783</v>
      </c>
      <c r="L1149" s="16">
        <f t="shared" si="52"/>
        <v>41871.972025462965</v>
      </c>
      <c r="M1149" s="16" t="str">
        <f t="shared" si="53"/>
        <v>2014</v>
      </c>
      <c r="N1149" t="b">
        <v>0</v>
      </c>
      <c r="O1149">
        <v>0</v>
      </c>
      <c r="P1149" t="b">
        <v>0</v>
      </c>
      <c r="Q1149" t="s">
        <v>8284</v>
      </c>
      <c r="R1149" s="10">
        <f>E1149/D1149*100</f>
        <v>0</v>
      </c>
      <c r="S1149" s="7" t="e">
        <f>E1149/O1149</f>
        <v>#DIV/0!</v>
      </c>
      <c r="T1149" s="11" t="s">
        <v>8336</v>
      </c>
      <c r="U1149" t="s">
        <v>8337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5">
        <f t="shared" si="51"/>
        <v>42705.212743055556</v>
      </c>
      <c r="K1150">
        <v>1477973181</v>
      </c>
      <c r="L1150" s="16">
        <f t="shared" si="52"/>
        <v>42675.171076388884</v>
      </c>
      <c r="M1150" s="16" t="str">
        <f t="shared" si="53"/>
        <v>2016</v>
      </c>
      <c r="N1150" t="b">
        <v>0</v>
      </c>
      <c r="O1150">
        <v>3</v>
      </c>
      <c r="P1150" t="b">
        <v>0</v>
      </c>
      <c r="Q1150" t="s">
        <v>8284</v>
      </c>
      <c r="R1150" s="10">
        <f>E1150/D1150*100</f>
        <v>0.48666666666666669</v>
      </c>
      <c r="S1150" s="7">
        <f>E1150/O1150</f>
        <v>24.333333333333332</v>
      </c>
      <c r="T1150" s="11" t="s">
        <v>8336</v>
      </c>
      <c r="U1150" t="s">
        <v>8337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5">
        <f t="shared" si="51"/>
        <v>42537.71025462963</v>
      </c>
      <c r="K1151">
        <v>1463504566</v>
      </c>
      <c r="L1151" s="16">
        <f t="shared" si="52"/>
        <v>42507.71025462963</v>
      </c>
      <c r="M1151" s="16" t="str">
        <f t="shared" si="53"/>
        <v>2016</v>
      </c>
      <c r="N1151" t="b">
        <v>0</v>
      </c>
      <c r="O1151">
        <v>2</v>
      </c>
      <c r="P1151" t="b">
        <v>0</v>
      </c>
      <c r="Q1151" t="s">
        <v>8284</v>
      </c>
      <c r="R1151" s="10">
        <f>E1151/D1151*100</f>
        <v>0.15</v>
      </c>
      <c r="S1151" s="7">
        <f>E1151/O1151</f>
        <v>37.5</v>
      </c>
      <c r="T1151" s="11" t="s">
        <v>8336</v>
      </c>
      <c r="U1151" t="s">
        <v>8337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5">
        <f t="shared" si="51"/>
        <v>42377.954571759255</v>
      </c>
      <c r="K1152">
        <v>1447109675</v>
      </c>
      <c r="L1152" s="16">
        <f t="shared" si="52"/>
        <v>42317.954571759255</v>
      </c>
      <c r="M1152" s="16" t="str">
        <f t="shared" si="53"/>
        <v>2015</v>
      </c>
      <c r="N1152" t="b">
        <v>0</v>
      </c>
      <c r="O1152">
        <v>6</v>
      </c>
      <c r="P1152" t="b">
        <v>0</v>
      </c>
      <c r="Q1152" t="s">
        <v>8284</v>
      </c>
      <c r="R1152" s="10">
        <f>E1152/D1152*100</f>
        <v>10.08</v>
      </c>
      <c r="S1152" s="7">
        <f>E1152/O1152</f>
        <v>42</v>
      </c>
      <c r="T1152" s="11" t="s">
        <v>8336</v>
      </c>
      <c r="U1152" t="s">
        <v>8337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5">
        <f t="shared" si="51"/>
        <v>42254.102581018517</v>
      </c>
      <c r="K1153">
        <v>1439000863</v>
      </c>
      <c r="L1153" s="16">
        <f t="shared" si="52"/>
        <v>42224.102581018517</v>
      </c>
      <c r="M1153" s="16" t="str">
        <f t="shared" si="53"/>
        <v>2015</v>
      </c>
      <c r="N1153" t="b">
        <v>0</v>
      </c>
      <c r="O1153">
        <v>0</v>
      </c>
      <c r="P1153" t="b">
        <v>0</v>
      </c>
      <c r="Q1153" t="s">
        <v>8284</v>
      </c>
      <c r="R1153" s="10">
        <f>E1153/D1153*100</f>
        <v>0</v>
      </c>
      <c r="S1153" s="7" t="e">
        <f>E1153/O1153</f>
        <v>#DIV/0!</v>
      </c>
      <c r="T1153" s="11" t="s">
        <v>8336</v>
      </c>
      <c r="U1153" t="s">
        <v>8337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5">
        <f t="shared" si="51"/>
        <v>42139.709629629629</v>
      </c>
      <c r="K1154">
        <v>1429117312</v>
      </c>
      <c r="L1154" s="16">
        <f t="shared" si="52"/>
        <v>42109.709629629629</v>
      </c>
      <c r="M1154" s="16" t="str">
        <f t="shared" si="53"/>
        <v>2015</v>
      </c>
      <c r="N1154" t="b">
        <v>0</v>
      </c>
      <c r="O1154">
        <v>15</v>
      </c>
      <c r="P1154" t="b">
        <v>0</v>
      </c>
      <c r="Q1154" t="s">
        <v>8284</v>
      </c>
      <c r="R1154" s="10">
        <f>E1154/D1154*100</f>
        <v>5.6937500000000005</v>
      </c>
      <c r="S1154" s="7">
        <f>E1154/O1154</f>
        <v>60.733333333333334</v>
      </c>
      <c r="T1154" s="11" t="s">
        <v>8336</v>
      </c>
      <c r="U1154" t="s">
        <v>8337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5">
        <f t="shared" ref="J1155:J1218" si="54">(((I1155/60)/60)/24)+DATE(1970,1,1)</f>
        <v>42173.714178240742</v>
      </c>
      <c r="K1155">
        <v>1432055305</v>
      </c>
      <c r="L1155" s="16">
        <f t="shared" ref="L1155:L1218" si="55">(((K1155/60)/60)/24)+DATE(1970,1,1)</f>
        <v>42143.714178240742</v>
      </c>
      <c r="M1155" s="16" t="str">
        <f t="shared" ref="M1155:M1218" si="56">TEXT(L1155,"yyyy")</f>
        <v>2015</v>
      </c>
      <c r="N1155" t="b">
        <v>0</v>
      </c>
      <c r="O1155">
        <v>1</v>
      </c>
      <c r="P1155" t="b">
        <v>0</v>
      </c>
      <c r="Q1155" t="s">
        <v>8284</v>
      </c>
      <c r="R1155" s="10">
        <f>E1155/D1155*100</f>
        <v>0.625</v>
      </c>
      <c r="S1155" s="7">
        <f>E1155/O1155</f>
        <v>50</v>
      </c>
      <c r="T1155" s="11" t="s">
        <v>8336</v>
      </c>
      <c r="U1155" t="s">
        <v>8337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5">
        <f t="shared" si="54"/>
        <v>42253.108865740738</v>
      </c>
      <c r="K1156">
        <v>1438915006</v>
      </c>
      <c r="L1156" s="16">
        <f t="shared" si="55"/>
        <v>42223.108865740738</v>
      </c>
      <c r="M1156" s="16" t="str">
        <f t="shared" si="56"/>
        <v>2015</v>
      </c>
      <c r="N1156" t="b">
        <v>0</v>
      </c>
      <c r="O1156">
        <v>3</v>
      </c>
      <c r="P1156" t="b">
        <v>0</v>
      </c>
      <c r="Q1156" t="s">
        <v>8284</v>
      </c>
      <c r="R1156" s="10">
        <f>E1156/D1156*100</f>
        <v>6.5</v>
      </c>
      <c r="S1156" s="7">
        <f>E1156/O1156</f>
        <v>108.33333333333333</v>
      </c>
      <c r="T1156" s="11" t="s">
        <v>8336</v>
      </c>
      <c r="U1156" t="s">
        <v>8337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5">
        <f t="shared" si="54"/>
        <v>41865.763981481483</v>
      </c>
      <c r="K1157">
        <v>1405448408</v>
      </c>
      <c r="L1157" s="16">
        <f t="shared" si="55"/>
        <v>41835.763981481483</v>
      </c>
      <c r="M1157" s="16" t="str">
        <f t="shared" si="56"/>
        <v>2014</v>
      </c>
      <c r="N1157" t="b">
        <v>0</v>
      </c>
      <c r="O1157">
        <v>8</v>
      </c>
      <c r="P1157" t="b">
        <v>0</v>
      </c>
      <c r="Q1157" t="s">
        <v>8284</v>
      </c>
      <c r="R1157" s="10">
        <f>E1157/D1157*100</f>
        <v>0.752</v>
      </c>
      <c r="S1157" s="7">
        <f>E1157/O1157</f>
        <v>23.5</v>
      </c>
      <c r="T1157" s="11" t="s">
        <v>8336</v>
      </c>
      <c r="U1157" t="s">
        <v>8337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5">
        <f t="shared" si="54"/>
        <v>42059.07131944444</v>
      </c>
      <c r="K1158">
        <v>1422150162</v>
      </c>
      <c r="L1158" s="16">
        <f t="shared" si="55"/>
        <v>42029.07131944444</v>
      </c>
      <c r="M1158" s="16" t="str">
        <f t="shared" si="56"/>
        <v>2015</v>
      </c>
      <c r="N1158" t="b">
        <v>0</v>
      </c>
      <c r="O1158">
        <v>0</v>
      </c>
      <c r="P1158" t="b">
        <v>0</v>
      </c>
      <c r="Q1158" t="s">
        <v>8284</v>
      </c>
      <c r="R1158" s="10">
        <f>E1158/D1158*100</f>
        <v>0</v>
      </c>
      <c r="S1158" s="7" t="e">
        <f>E1158/O1158</f>
        <v>#DIV/0!</v>
      </c>
      <c r="T1158" s="11" t="s">
        <v>8336</v>
      </c>
      <c r="U1158" t="s">
        <v>8337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5">
        <f t="shared" si="54"/>
        <v>41978.669907407413</v>
      </c>
      <c r="K1159">
        <v>1412607880</v>
      </c>
      <c r="L1159" s="16">
        <f t="shared" si="55"/>
        <v>41918.628240740742</v>
      </c>
      <c r="M1159" s="16" t="str">
        <f t="shared" si="56"/>
        <v>2014</v>
      </c>
      <c r="N1159" t="b">
        <v>0</v>
      </c>
      <c r="O1159">
        <v>3</v>
      </c>
      <c r="P1159" t="b">
        <v>0</v>
      </c>
      <c r="Q1159" t="s">
        <v>8284</v>
      </c>
      <c r="R1159" s="10">
        <f>E1159/D1159*100</f>
        <v>1.51</v>
      </c>
      <c r="S1159" s="7">
        <f>E1159/O1159</f>
        <v>50.333333333333336</v>
      </c>
      <c r="T1159" s="11" t="s">
        <v>8336</v>
      </c>
      <c r="U1159" t="s">
        <v>8337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5">
        <f t="shared" si="54"/>
        <v>41982.09175925926</v>
      </c>
      <c r="K1160">
        <v>1415499128</v>
      </c>
      <c r="L1160" s="16">
        <f t="shared" si="55"/>
        <v>41952.09175925926</v>
      </c>
      <c r="M1160" s="16" t="str">
        <f t="shared" si="56"/>
        <v>2014</v>
      </c>
      <c r="N1160" t="b">
        <v>0</v>
      </c>
      <c r="O1160">
        <v>3</v>
      </c>
      <c r="P1160" t="b">
        <v>0</v>
      </c>
      <c r="Q1160" t="s">
        <v>8284</v>
      </c>
      <c r="R1160" s="10">
        <f>E1160/D1160*100</f>
        <v>0.46666666666666673</v>
      </c>
      <c r="S1160" s="7">
        <f>E1160/O1160</f>
        <v>11.666666666666666</v>
      </c>
      <c r="T1160" s="11" t="s">
        <v>8336</v>
      </c>
      <c r="U1160" t="s">
        <v>8337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5">
        <f t="shared" si="54"/>
        <v>42185.65625</v>
      </c>
      <c r="K1161">
        <v>1433006765</v>
      </c>
      <c r="L1161" s="16">
        <f t="shared" si="55"/>
        <v>42154.726446759261</v>
      </c>
      <c r="M1161" s="16" t="str">
        <f t="shared" si="56"/>
        <v>2015</v>
      </c>
      <c r="N1161" t="b">
        <v>0</v>
      </c>
      <c r="O1161">
        <v>0</v>
      </c>
      <c r="P1161" t="b">
        <v>0</v>
      </c>
      <c r="Q1161" t="s">
        <v>8284</v>
      </c>
      <c r="R1161" s="10">
        <f>E1161/D1161*100</f>
        <v>0</v>
      </c>
      <c r="S1161" s="7" t="e">
        <f>E1161/O1161</f>
        <v>#DIV/0!</v>
      </c>
      <c r="T1161" s="11" t="s">
        <v>8336</v>
      </c>
      <c r="U1161" t="s">
        <v>8337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5">
        <f t="shared" si="54"/>
        <v>42091.113263888896</v>
      </c>
      <c r="K1162">
        <v>1424922186</v>
      </c>
      <c r="L1162" s="16">
        <f t="shared" si="55"/>
        <v>42061.154930555553</v>
      </c>
      <c r="M1162" s="16" t="str">
        <f t="shared" si="56"/>
        <v>2015</v>
      </c>
      <c r="N1162" t="b">
        <v>0</v>
      </c>
      <c r="O1162">
        <v>19</v>
      </c>
      <c r="P1162" t="b">
        <v>0</v>
      </c>
      <c r="Q1162" t="s">
        <v>8284</v>
      </c>
      <c r="R1162" s="10">
        <f>E1162/D1162*100</f>
        <v>3.85</v>
      </c>
      <c r="S1162" s="7">
        <f>E1162/O1162</f>
        <v>60.789473684210527</v>
      </c>
      <c r="T1162" s="11" t="s">
        <v>8336</v>
      </c>
      <c r="U1162" t="s">
        <v>8337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5">
        <f t="shared" si="54"/>
        <v>42143.629502314812</v>
      </c>
      <c r="K1163">
        <v>1430233589</v>
      </c>
      <c r="L1163" s="16">
        <f t="shared" si="55"/>
        <v>42122.629502314812</v>
      </c>
      <c r="M1163" s="16" t="str">
        <f t="shared" si="56"/>
        <v>2015</v>
      </c>
      <c r="N1163" t="b">
        <v>0</v>
      </c>
      <c r="O1163">
        <v>0</v>
      </c>
      <c r="P1163" t="b">
        <v>0</v>
      </c>
      <c r="Q1163" t="s">
        <v>8284</v>
      </c>
      <c r="R1163" s="10">
        <f>E1163/D1163*100</f>
        <v>0</v>
      </c>
      <c r="S1163" s="7" t="e">
        <f>E1163/O1163</f>
        <v>#DIV/0!</v>
      </c>
      <c r="T1163" s="11" t="s">
        <v>8336</v>
      </c>
      <c r="U1163" t="s">
        <v>8337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5">
        <f t="shared" si="54"/>
        <v>41907.683611111112</v>
      </c>
      <c r="K1164">
        <v>1408983864</v>
      </c>
      <c r="L1164" s="16">
        <f t="shared" si="55"/>
        <v>41876.683611111112</v>
      </c>
      <c r="M1164" s="16" t="str">
        <f t="shared" si="56"/>
        <v>2014</v>
      </c>
      <c r="N1164" t="b">
        <v>0</v>
      </c>
      <c r="O1164">
        <v>2</v>
      </c>
      <c r="P1164" t="b">
        <v>0</v>
      </c>
      <c r="Q1164" t="s">
        <v>8284</v>
      </c>
      <c r="R1164" s="10">
        <f>E1164/D1164*100</f>
        <v>5.8333333333333341E-2</v>
      </c>
      <c r="S1164" s="7">
        <f>E1164/O1164</f>
        <v>17.5</v>
      </c>
      <c r="T1164" s="11" t="s">
        <v>8336</v>
      </c>
      <c r="U1164" t="s">
        <v>8337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5">
        <f t="shared" si="54"/>
        <v>41860.723611111112</v>
      </c>
      <c r="K1165">
        <v>1405012920</v>
      </c>
      <c r="L1165" s="16">
        <f t="shared" si="55"/>
        <v>41830.723611111112</v>
      </c>
      <c r="M1165" s="16" t="str">
        <f t="shared" si="56"/>
        <v>2014</v>
      </c>
      <c r="N1165" t="b">
        <v>0</v>
      </c>
      <c r="O1165">
        <v>0</v>
      </c>
      <c r="P1165" t="b">
        <v>0</v>
      </c>
      <c r="Q1165" t="s">
        <v>8284</v>
      </c>
      <c r="R1165" s="10">
        <f>E1165/D1165*100</f>
        <v>0</v>
      </c>
      <c r="S1165" s="7" t="e">
        <f>E1165/O1165</f>
        <v>#DIV/0!</v>
      </c>
      <c r="T1165" s="11" t="s">
        <v>8336</v>
      </c>
      <c r="U1165" t="s">
        <v>8337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5">
        <f t="shared" si="54"/>
        <v>42539.724328703705</v>
      </c>
      <c r="K1166">
        <v>1463678582</v>
      </c>
      <c r="L1166" s="16">
        <f t="shared" si="55"/>
        <v>42509.724328703705</v>
      </c>
      <c r="M1166" s="16" t="str">
        <f t="shared" si="56"/>
        <v>2016</v>
      </c>
      <c r="N1166" t="b">
        <v>0</v>
      </c>
      <c r="O1166">
        <v>0</v>
      </c>
      <c r="P1166" t="b">
        <v>0</v>
      </c>
      <c r="Q1166" t="s">
        <v>8284</v>
      </c>
      <c r="R1166" s="10">
        <f>E1166/D1166*100</f>
        <v>0</v>
      </c>
      <c r="S1166" s="7" t="e">
        <f>E1166/O1166</f>
        <v>#DIV/0!</v>
      </c>
      <c r="T1166" s="11" t="s">
        <v>8336</v>
      </c>
      <c r="U1166" t="s">
        <v>8337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5">
        <f t="shared" si="54"/>
        <v>41826.214467592588</v>
      </c>
      <c r="K1167">
        <v>1401685730</v>
      </c>
      <c r="L1167" s="16">
        <f t="shared" si="55"/>
        <v>41792.214467592588</v>
      </c>
      <c r="M1167" s="16" t="str">
        <f t="shared" si="56"/>
        <v>2014</v>
      </c>
      <c r="N1167" t="b">
        <v>0</v>
      </c>
      <c r="O1167">
        <v>25</v>
      </c>
      <c r="P1167" t="b">
        <v>0</v>
      </c>
      <c r="Q1167" t="s">
        <v>8284</v>
      </c>
      <c r="R1167" s="10">
        <f>E1167/D1167*100</f>
        <v>20.705000000000002</v>
      </c>
      <c r="S1167" s="7">
        <f>E1167/O1167</f>
        <v>82.82</v>
      </c>
      <c r="T1167" s="11" t="s">
        <v>8336</v>
      </c>
      <c r="U1167" t="s">
        <v>8337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5">
        <f t="shared" si="54"/>
        <v>42181.166666666672</v>
      </c>
      <c r="K1168">
        <v>1432640342</v>
      </c>
      <c r="L1168" s="16">
        <f t="shared" si="55"/>
        <v>42150.485439814816</v>
      </c>
      <c r="M1168" s="16" t="str">
        <f t="shared" si="56"/>
        <v>2015</v>
      </c>
      <c r="N1168" t="b">
        <v>0</v>
      </c>
      <c r="O1168">
        <v>8</v>
      </c>
      <c r="P1168" t="b">
        <v>0</v>
      </c>
      <c r="Q1168" t="s">
        <v>8284</v>
      </c>
      <c r="R1168" s="10">
        <f>E1168/D1168*100</f>
        <v>19.139999999999997</v>
      </c>
      <c r="S1168" s="7">
        <f>E1168/O1168</f>
        <v>358.875</v>
      </c>
      <c r="T1168" s="11" t="s">
        <v>8336</v>
      </c>
      <c r="U1168" t="s">
        <v>8337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5">
        <f t="shared" si="54"/>
        <v>41894.734895833331</v>
      </c>
      <c r="K1169">
        <v>1407865095</v>
      </c>
      <c r="L1169" s="16">
        <f t="shared" si="55"/>
        <v>41863.734895833331</v>
      </c>
      <c r="M1169" s="16" t="str">
        <f t="shared" si="56"/>
        <v>2014</v>
      </c>
      <c r="N1169" t="b">
        <v>0</v>
      </c>
      <c r="O1169">
        <v>16</v>
      </c>
      <c r="P1169" t="b">
        <v>0</v>
      </c>
      <c r="Q1169" t="s">
        <v>8284</v>
      </c>
      <c r="R1169" s="10">
        <f>E1169/D1169*100</f>
        <v>1.6316666666666666</v>
      </c>
      <c r="S1169" s="7">
        <f>E1169/O1169</f>
        <v>61.1875</v>
      </c>
      <c r="T1169" s="11" t="s">
        <v>8336</v>
      </c>
      <c r="U1169" t="s">
        <v>8337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5">
        <f t="shared" si="54"/>
        <v>42635.053993055553</v>
      </c>
      <c r="K1170">
        <v>1471915065</v>
      </c>
      <c r="L1170" s="16">
        <f t="shared" si="55"/>
        <v>42605.053993055553</v>
      </c>
      <c r="M1170" s="16" t="str">
        <f t="shared" si="56"/>
        <v>2016</v>
      </c>
      <c r="N1170" t="b">
        <v>0</v>
      </c>
      <c r="O1170">
        <v>3</v>
      </c>
      <c r="P1170" t="b">
        <v>0</v>
      </c>
      <c r="Q1170" t="s">
        <v>8284</v>
      </c>
      <c r="R1170" s="10">
        <f>E1170/D1170*100</f>
        <v>5.6666666666666661</v>
      </c>
      <c r="S1170" s="7">
        <f>E1170/O1170</f>
        <v>340</v>
      </c>
      <c r="T1170" s="11" t="s">
        <v>8336</v>
      </c>
      <c r="U1170" t="s">
        <v>8337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5">
        <f t="shared" si="54"/>
        <v>42057.353738425925</v>
      </c>
      <c r="K1171">
        <v>1422001763</v>
      </c>
      <c r="L1171" s="16">
        <f t="shared" si="55"/>
        <v>42027.353738425925</v>
      </c>
      <c r="M1171" s="16" t="str">
        <f t="shared" si="56"/>
        <v>2015</v>
      </c>
      <c r="N1171" t="b">
        <v>0</v>
      </c>
      <c r="O1171">
        <v>3</v>
      </c>
      <c r="P1171" t="b">
        <v>0</v>
      </c>
      <c r="Q1171" t="s">
        <v>8284</v>
      </c>
      <c r="R1171" s="10">
        <f>E1171/D1171*100</f>
        <v>0.16999999999999998</v>
      </c>
      <c r="S1171" s="7">
        <f>E1171/O1171</f>
        <v>5.666666666666667</v>
      </c>
      <c r="T1171" s="11" t="s">
        <v>8336</v>
      </c>
      <c r="U1171" t="s">
        <v>8337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5">
        <f t="shared" si="54"/>
        <v>42154.893182870372</v>
      </c>
      <c r="K1172">
        <v>1430429171</v>
      </c>
      <c r="L1172" s="16">
        <f t="shared" si="55"/>
        <v>42124.893182870372</v>
      </c>
      <c r="M1172" s="16" t="str">
        <f t="shared" si="56"/>
        <v>2015</v>
      </c>
      <c r="N1172" t="b">
        <v>0</v>
      </c>
      <c r="O1172">
        <v>2</v>
      </c>
      <c r="P1172" t="b">
        <v>0</v>
      </c>
      <c r="Q1172" t="s">
        <v>8284</v>
      </c>
      <c r="R1172" s="10">
        <f>E1172/D1172*100</f>
        <v>0.4</v>
      </c>
      <c r="S1172" s="7">
        <f>E1172/O1172</f>
        <v>50</v>
      </c>
      <c r="T1172" s="11" t="s">
        <v>8336</v>
      </c>
      <c r="U1172" t="s">
        <v>8337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5">
        <f t="shared" si="54"/>
        <v>41956.846377314811</v>
      </c>
      <c r="K1173">
        <v>1414351127</v>
      </c>
      <c r="L1173" s="16">
        <f t="shared" si="55"/>
        <v>41938.804710648146</v>
      </c>
      <c r="M1173" s="16" t="str">
        <f t="shared" si="56"/>
        <v>2014</v>
      </c>
      <c r="N1173" t="b">
        <v>0</v>
      </c>
      <c r="O1173">
        <v>1</v>
      </c>
      <c r="P1173" t="b">
        <v>0</v>
      </c>
      <c r="Q1173" t="s">
        <v>8284</v>
      </c>
      <c r="R1173" s="10">
        <f>E1173/D1173*100</f>
        <v>0.1</v>
      </c>
      <c r="S1173" s="7">
        <f>E1173/O1173</f>
        <v>25</v>
      </c>
      <c r="T1173" s="11" t="s">
        <v>8336</v>
      </c>
      <c r="U1173" t="s">
        <v>8337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5">
        <f t="shared" si="54"/>
        <v>41871.682314814818</v>
      </c>
      <c r="K1174">
        <v>1405959752</v>
      </c>
      <c r="L1174" s="16">
        <f t="shared" si="55"/>
        <v>41841.682314814818</v>
      </c>
      <c r="M1174" s="16" t="str">
        <f t="shared" si="56"/>
        <v>2014</v>
      </c>
      <c r="N1174" t="b">
        <v>0</v>
      </c>
      <c r="O1174">
        <v>0</v>
      </c>
      <c r="P1174" t="b">
        <v>0</v>
      </c>
      <c r="Q1174" t="s">
        <v>8284</v>
      </c>
      <c r="R1174" s="10">
        <f>E1174/D1174*100</f>
        <v>0</v>
      </c>
      <c r="S1174" s="7" t="e">
        <f>E1174/O1174</f>
        <v>#DIV/0!</v>
      </c>
      <c r="T1174" s="11" t="s">
        <v>8336</v>
      </c>
      <c r="U1174" t="s">
        <v>8337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5">
        <f t="shared" si="54"/>
        <v>42219.185844907406</v>
      </c>
      <c r="K1175">
        <v>1435552057</v>
      </c>
      <c r="L1175" s="16">
        <f t="shared" si="55"/>
        <v>42184.185844907406</v>
      </c>
      <c r="M1175" s="16" t="str">
        <f t="shared" si="56"/>
        <v>2015</v>
      </c>
      <c r="N1175" t="b">
        <v>0</v>
      </c>
      <c r="O1175">
        <v>1</v>
      </c>
      <c r="P1175" t="b">
        <v>0</v>
      </c>
      <c r="Q1175" t="s">
        <v>8284</v>
      </c>
      <c r="R1175" s="10">
        <f>E1175/D1175*100</f>
        <v>2.4E-2</v>
      </c>
      <c r="S1175" s="7">
        <f>E1175/O1175</f>
        <v>30</v>
      </c>
      <c r="T1175" s="11" t="s">
        <v>8336</v>
      </c>
      <c r="U1175" t="s">
        <v>8337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5">
        <f t="shared" si="54"/>
        <v>42498.84174768519</v>
      </c>
      <c r="K1176">
        <v>1460146327</v>
      </c>
      <c r="L1176" s="16">
        <f t="shared" si="55"/>
        <v>42468.84174768519</v>
      </c>
      <c r="M1176" s="16" t="str">
        <f t="shared" si="56"/>
        <v>2016</v>
      </c>
      <c r="N1176" t="b">
        <v>0</v>
      </c>
      <c r="O1176">
        <v>19</v>
      </c>
      <c r="P1176" t="b">
        <v>0</v>
      </c>
      <c r="Q1176" t="s">
        <v>8284</v>
      </c>
      <c r="R1176" s="10">
        <f>E1176/D1176*100</f>
        <v>5.9066666666666672</v>
      </c>
      <c r="S1176" s="7">
        <f>E1176/O1176</f>
        <v>46.631578947368418</v>
      </c>
      <c r="T1176" s="11" t="s">
        <v>8336</v>
      </c>
      <c r="U1176" t="s">
        <v>8337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5">
        <f t="shared" si="54"/>
        <v>42200.728460648148</v>
      </c>
      <c r="K1177">
        <v>1434389339</v>
      </c>
      <c r="L1177" s="16">
        <f t="shared" si="55"/>
        <v>42170.728460648148</v>
      </c>
      <c r="M1177" s="16" t="str">
        <f t="shared" si="56"/>
        <v>2015</v>
      </c>
      <c r="N1177" t="b">
        <v>0</v>
      </c>
      <c r="O1177">
        <v>9</v>
      </c>
      <c r="P1177" t="b">
        <v>0</v>
      </c>
      <c r="Q1177" t="s">
        <v>8284</v>
      </c>
      <c r="R1177" s="10">
        <f>E1177/D1177*100</f>
        <v>2.9250000000000003</v>
      </c>
      <c r="S1177" s="7">
        <f>E1177/O1177</f>
        <v>65</v>
      </c>
      <c r="T1177" s="11" t="s">
        <v>8336</v>
      </c>
      <c r="U1177" t="s">
        <v>8337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5">
        <f t="shared" si="54"/>
        <v>42800.541666666672</v>
      </c>
      <c r="K1178">
        <v>1484094498</v>
      </c>
      <c r="L1178" s="16">
        <f t="shared" si="55"/>
        <v>42746.019652777773</v>
      </c>
      <c r="M1178" s="16" t="str">
        <f t="shared" si="56"/>
        <v>2017</v>
      </c>
      <c r="N1178" t="b">
        <v>0</v>
      </c>
      <c r="O1178">
        <v>1</v>
      </c>
      <c r="P1178" t="b">
        <v>0</v>
      </c>
      <c r="Q1178" t="s">
        <v>8284</v>
      </c>
      <c r="R1178" s="10">
        <f>E1178/D1178*100</f>
        <v>5.7142857142857143E-3</v>
      </c>
      <c r="S1178" s="7">
        <f>E1178/O1178</f>
        <v>10</v>
      </c>
      <c r="T1178" s="11" t="s">
        <v>8336</v>
      </c>
      <c r="U1178" t="s">
        <v>8337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5">
        <f t="shared" si="54"/>
        <v>41927.660833333335</v>
      </c>
      <c r="K1179">
        <v>1410796296</v>
      </c>
      <c r="L1179" s="16">
        <f t="shared" si="55"/>
        <v>41897.660833333335</v>
      </c>
      <c r="M1179" s="16" t="str">
        <f t="shared" si="56"/>
        <v>2014</v>
      </c>
      <c r="N1179" t="b">
        <v>0</v>
      </c>
      <c r="O1179">
        <v>0</v>
      </c>
      <c r="P1179" t="b">
        <v>0</v>
      </c>
      <c r="Q1179" t="s">
        <v>8284</v>
      </c>
      <c r="R1179" s="10">
        <f>E1179/D1179*100</f>
        <v>0</v>
      </c>
      <c r="S1179" s="7" t="e">
        <f>E1179/O1179</f>
        <v>#DIV/0!</v>
      </c>
      <c r="T1179" s="11" t="s">
        <v>8336</v>
      </c>
      <c r="U1179" t="s">
        <v>8337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5">
        <f t="shared" si="54"/>
        <v>41867.905694444446</v>
      </c>
      <c r="K1180">
        <v>1405633452</v>
      </c>
      <c r="L1180" s="16">
        <f t="shared" si="55"/>
        <v>41837.905694444446</v>
      </c>
      <c r="M1180" s="16" t="str">
        <f t="shared" si="56"/>
        <v>2014</v>
      </c>
      <c r="N1180" t="b">
        <v>0</v>
      </c>
      <c r="O1180">
        <v>1</v>
      </c>
      <c r="P1180" t="b">
        <v>0</v>
      </c>
      <c r="Q1180" t="s">
        <v>8284</v>
      </c>
      <c r="R1180" s="10">
        <f>E1180/D1180*100</f>
        <v>6.6666666666666671E-3</v>
      </c>
      <c r="S1180" s="7">
        <f>E1180/O1180</f>
        <v>5</v>
      </c>
      <c r="T1180" s="11" t="s">
        <v>8336</v>
      </c>
      <c r="U1180" t="s">
        <v>8337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5">
        <f t="shared" si="54"/>
        <v>42305.720219907409</v>
      </c>
      <c r="K1181">
        <v>1443460627</v>
      </c>
      <c r="L1181" s="16">
        <f t="shared" si="55"/>
        <v>42275.720219907409</v>
      </c>
      <c r="M1181" s="16" t="str">
        <f t="shared" si="56"/>
        <v>2015</v>
      </c>
      <c r="N1181" t="b">
        <v>0</v>
      </c>
      <c r="O1181">
        <v>5</v>
      </c>
      <c r="P1181" t="b">
        <v>0</v>
      </c>
      <c r="Q1181" t="s">
        <v>8284</v>
      </c>
      <c r="R1181" s="10">
        <f>E1181/D1181*100</f>
        <v>5.3333333333333339</v>
      </c>
      <c r="S1181" s="7">
        <f>E1181/O1181</f>
        <v>640</v>
      </c>
      <c r="T1181" s="11" t="s">
        <v>8336</v>
      </c>
      <c r="U1181" t="s">
        <v>8337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5">
        <f t="shared" si="54"/>
        <v>41818.806875000002</v>
      </c>
      <c r="K1182">
        <v>1400786514</v>
      </c>
      <c r="L1182" s="16">
        <f t="shared" si="55"/>
        <v>41781.806875000002</v>
      </c>
      <c r="M1182" s="16" t="str">
        <f t="shared" si="56"/>
        <v>2014</v>
      </c>
      <c r="N1182" t="b">
        <v>0</v>
      </c>
      <c r="O1182">
        <v>85</v>
      </c>
      <c r="P1182" t="b">
        <v>0</v>
      </c>
      <c r="Q1182" t="s">
        <v>8284</v>
      </c>
      <c r="R1182" s="10">
        <f>E1182/D1182*100</f>
        <v>11.75</v>
      </c>
      <c r="S1182" s="7">
        <f>E1182/O1182</f>
        <v>69.117647058823536</v>
      </c>
      <c r="T1182" s="11" t="s">
        <v>8336</v>
      </c>
      <c r="U1182" t="s">
        <v>8337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5">
        <f t="shared" si="54"/>
        <v>42064.339363425926</v>
      </c>
      <c r="K1183">
        <v>1422605321</v>
      </c>
      <c r="L1183" s="16">
        <f t="shared" si="55"/>
        <v>42034.339363425926</v>
      </c>
      <c r="M1183" s="16" t="str">
        <f t="shared" si="56"/>
        <v>2015</v>
      </c>
      <c r="N1183" t="b">
        <v>0</v>
      </c>
      <c r="O1183">
        <v>3</v>
      </c>
      <c r="P1183" t="b">
        <v>0</v>
      </c>
      <c r="Q1183" t="s">
        <v>8284</v>
      </c>
      <c r="R1183" s="10">
        <f>E1183/D1183*100</f>
        <v>8.0000000000000002E-3</v>
      </c>
      <c r="S1183" s="7">
        <f>E1183/O1183</f>
        <v>1.3333333333333333</v>
      </c>
      <c r="T1183" s="11" t="s">
        <v>8336</v>
      </c>
      <c r="U1183" t="s">
        <v>8337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5">
        <f t="shared" si="54"/>
        <v>42747.695833333331</v>
      </c>
      <c r="K1184">
        <v>1482609088</v>
      </c>
      <c r="L1184" s="16">
        <f t="shared" si="55"/>
        <v>42728.827407407407</v>
      </c>
      <c r="M1184" s="16" t="str">
        <f t="shared" si="56"/>
        <v>2016</v>
      </c>
      <c r="N1184" t="b">
        <v>0</v>
      </c>
      <c r="O1184">
        <v>4</v>
      </c>
      <c r="P1184" t="b">
        <v>0</v>
      </c>
      <c r="Q1184" t="s">
        <v>8284</v>
      </c>
      <c r="R1184" s="10">
        <f>E1184/D1184*100</f>
        <v>4.2</v>
      </c>
      <c r="S1184" s="7">
        <f>E1184/O1184</f>
        <v>10.5</v>
      </c>
      <c r="T1184" s="11" t="s">
        <v>8336</v>
      </c>
      <c r="U1184" t="s">
        <v>8337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5">
        <f t="shared" si="54"/>
        <v>42676.165972222225</v>
      </c>
      <c r="K1185">
        <v>1476391223</v>
      </c>
      <c r="L1185" s="16">
        <f t="shared" si="55"/>
        <v>42656.86137731481</v>
      </c>
      <c r="M1185" s="16" t="str">
        <f t="shared" si="56"/>
        <v>2016</v>
      </c>
      <c r="N1185" t="b">
        <v>0</v>
      </c>
      <c r="O1185">
        <v>3</v>
      </c>
      <c r="P1185" t="b">
        <v>0</v>
      </c>
      <c r="Q1185" t="s">
        <v>8284</v>
      </c>
      <c r="R1185" s="10">
        <f>E1185/D1185*100</f>
        <v>4</v>
      </c>
      <c r="S1185" s="7">
        <f>E1185/O1185</f>
        <v>33.333333333333336</v>
      </c>
      <c r="T1185" s="11" t="s">
        <v>8336</v>
      </c>
      <c r="U1185" t="s">
        <v>8337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5">
        <f t="shared" si="54"/>
        <v>42772.599664351852</v>
      </c>
      <c r="K1186">
        <v>1483712611</v>
      </c>
      <c r="L1186" s="16">
        <f t="shared" si="55"/>
        <v>42741.599664351852</v>
      </c>
      <c r="M1186" s="16" t="str">
        <f t="shared" si="56"/>
        <v>2017</v>
      </c>
      <c r="N1186" t="b">
        <v>0</v>
      </c>
      <c r="O1186">
        <v>375</v>
      </c>
      <c r="P1186" t="b">
        <v>1</v>
      </c>
      <c r="Q1186" t="s">
        <v>8285</v>
      </c>
      <c r="R1186" s="10">
        <f>E1186/D1186*100</f>
        <v>104.93636363636362</v>
      </c>
      <c r="S1186" s="7">
        <f>E1186/O1186</f>
        <v>61.562666666666665</v>
      </c>
      <c r="T1186" s="11" t="s">
        <v>8338</v>
      </c>
      <c r="U1186" t="s">
        <v>8339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5">
        <f t="shared" si="54"/>
        <v>42163.166666666672</v>
      </c>
      <c r="K1187">
        <v>1430945149</v>
      </c>
      <c r="L1187" s="16">
        <f t="shared" si="55"/>
        <v>42130.865150462967</v>
      </c>
      <c r="M1187" s="16" t="str">
        <f t="shared" si="56"/>
        <v>2015</v>
      </c>
      <c r="N1187" t="b">
        <v>0</v>
      </c>
      <c r="O1187">
        <v>111</v>
      </c>
      <c r="P1187" t="b">
        <v>1</v>
      </c>
      <c r="Q1187" t="s">
        <v>8285</v>
      </c>
      <c r="R1187" s="10">
        <f>E1187/D1187*100</f>
        <v>105.44</v>
      </c>
      <c r="S1187" s="7">
        <f>E1187/O1187</f>
        <v>118.73873873873873</v>
      </c>
      <c r="T1187" s="11" t="s">
        <v>8338</v>
      </c>
      <c r="U1187" t="s">
        <v>8339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5">
        <f t="shared" si="54"/>
        <v>42156.945833333331</v>
      </c>
      <c r="K1188">
        <v>1430340195</v>
      </c>
      <c r="L1188" s="16">
        <f t="shared" si="55"/>
        <v>42123.86336805555</v>
      </c>
      <c r="M1188" s="16" t="str">
        <f t="shared" si="56"/>
        <v>2015</v>
      </c>
      <c r="N1188" t="b">
        <v>0</v>
      </c>
      <c r="O1188">
        <v>123</v>
      </c>
      <c r="P1188" t="b">
        <v>1</v>
      </c>
      <c r="Q1188" t="s">
        <v>8285</v>
      </c>
      <c r="R1188" s="10">
        <f>E1188/D1188*100</f>
        <v>106.73333333333332</v>
      </c>
      <c r="S1188" s="7">
        <f>E1188/O1188</f>
        <v>65.081300813008127</v>
      </c>
      <c r="T1188" s="11" t="s">
        <v>8338</v>
      </c>
      <c r="U1188" t="s">
        <v>8339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5">
        <f t="shared" si="54"/>
        <v>42141.75</v>
      </c>
      <c r="K1189">
        <v>1429133323</v>
      </c>
      <c r="L1189" s="16">
        <f t="shared" si="55"/>
        <v>42109.894942129627</v>
      </c>
      <c r="M1189" s="16" t="str">
        <f t="shared" si="56"/>
        <v>2015</v>
      </c>
      <c r="N1189" t="b">
        <v>0</v>
      </c>
      <c r="O1189">
        <v>70</v>
      </c>
      <c r="P1189" t="b">
        <v>1</v>
      </c>
      <c r="Q1189" t="s">
        <v>8285</v>
      </c>
      <c r="R1189" s="10">
        <f>E1189/D1189*100</f>
        <v>104.12571428571428</v>
      </c>
      <c r="S1189" s="7">
        <f>E1189/O1189</f>
        <v>130.15714285714284</v>
      </c>
      <c r="T1189" s="11" t="s">
        <v>8338</v>
      </c>
      <c r="U1189" t="s">
        <v>8339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5">
        <f t="shared" si="54"/>
        <v>42732.700694444444</v>
      </c>
      <c r="K1190">
        <v>1481129340</v>
      </c>
      <c r="L1190" s="16">
        <f t="shared" si="55"/>
        <v>42711.700694444444</v>
      </c>
      <c r="M1190" s="16" t="str">
        <f t="shared" si="56"/>
        <v>2016</v>
      </c>
      <c r="N1190" t="b">
        <v>0</v>
      </c>
      <c r="O1190">
        <v>85</v>
      </c>
      <c r="P1190" t="b">
        <v>1</v>
      </c>
      <c r="Q1190" t="s">
        <v>8285</v>
      </c>
      <c r="R1190" s="10">
        <f>E1190/D1190*100</f>
        <v>160.54999999999998</v>
      </c>
      <c r="S1190" s="7">
        <f>E1190/O1190</f>
        <v>37.776470588235291</v>
      </c>
      <c r="T1190" s="11" t="s">
        <v>8338</v>
      </c>
      <c r="U1190" t="s">
        <v>8339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5">
        <f t="shared" si="54"/>
        <v>42550.979108796295</v>
      </c>
      <c r="K1191">
        <v>1465428595</v>
      </c>
      <c r="L1191" s="16">
        <f t="shared" si="55"/>
        <v>42529.979108796295</v>
      </c>
      <c r="M1191" s="16" t="str">
        <f t="shared" si="56"/>
        <v>2016</v>
      </c>
      <c r="N1191" t="b">
        <v>0</v>
      </c>
      <c r="O1191">
        <v>86</v>
      </c>
      <c r="P1191" t="b">
        <v>1</v>
      </c>
      <c r="Q1191" t="s">
        <v>8285</v>
      </c>
      <c r="R1191" s="10">
        <f>E1191/D1191*100</f>
        <v>107.77777777777777</v>
      </c>
      <c r="S1191" s="7">
        <f>E1191/O1191</f>
        <v>112.79069767441861</v>
      </c>
      <c r="T1191" s="11" t="s">
        <v>8338</v>
      </c>
      <c r="U1191" t="s">
        <v>8339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5">
        <f t="shared" si="54"/>
        <v>41882.665798611109</v>
      </c>
      <c r="K1192">
        <v>1406908725</v>
      </c>
      <c r="L1192" s="16">
        <f t="shared" si="55"/>
        <v>41852.665798611109</v>
      </c>
      <c r="M1192" s="16" t="str">
        <f t="shared" si="56"/>
        <v>2014</v>
      </c>
      <c r="N1192" t="b">
        <v>0</v>
      </c>
      <c r="O1192">
        <v>13</v>
      </c>
      <c r="P1192" t="b">
        <v>1</v>
      </c>
      <c r="Q1192" t="s">
        <v>8285</v>
      </c>
      <c r="R1192" s="10">
        <f>E1192/D1192*100</f>
        <v>135</v>
      </c>
      <c r="S1192" s="7">
        <f>E1192/O1192</f>
        <v>51.92307692307692</v>
      </c>
      <c r="T1192" s="11" t="s">
        <v>8338</v>
      </c>
      <c r="U1192" t="s">
        <v>8339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5">
        <f t="shared" si="54"/>
        <v>42449.562037037031</v>
      </c>
      <c r="K1193">
        <v>1455892160</v>
      </c>
      <c r="L1193" s="16">
        <f t="shared" si="55"/>
        <v>42419.603703703702</v>
      </c>
      <c r="M1193" s="16" t="str">
        <f t="shared" si="56"/>
        <v>2016</v>
      </c>
      <c r="N1193" t="b">
        <v>0</v>
      </c>
      <c r="O1193">
        <v>33</v>
      </c>
      <c r="P1193" t="b">
        <v>1</v>
      </c>
      <c r="Q1193" t="s">
        <v>8285</v>
      </c>
      <c r="R1193" s="10">
        <f>E1193/D1193*100</f>
        <v>109.07407407407408</v>
      </c>
      <c r="S1193" s="7">
        <f>E1193/O1193</f>
        <v>89.242424242424249</v>
      </c>
      <c r="T1193" s="11" t="s">
        <v>8338</v>
      </c>
      <c r="U1193" t="s">
        <v>8339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5">
        <f t="shared" si="54"/>
        <v>42777.506689814814</v>
      </c>
      <c r="K1194">
        <v>1484222978</v>
      </c>
      <c r="L1194" s="16">
        <f t="shared" si="55"/>
        <v>42747.506689814814</v>
      </c>
      <c r="M1194" s="16" t="str">
        <f t="shared" si="56"/>
        <v>2017</v>
      </c>
      <c r="N1194" t="b">
        <v>0</v>
      </c>
      <c r="O1194">
        <v>15</v>
      </c>
      <c r="P1194" t="b">
        <v>1</v>
      </c>
      <c r="Q1194" t="s">
        <v>8285</v>
      </c>
      <c r="R1194" s="10">
        <f>E1194/D1194*100</f>
        <v>290</v>
      </c>
      <c r="S1194" s="7">
        <f>E1194/O1194</f>
        <v>19.333333333333332</v>
      </c>
      <c r="T1194" s="11" t="s">
        <v>8338</v>
      </c>
      <c r="U1194" t="s">
        <v>8339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5">
        <f t="shared" si="54"/>
        <v>42469.734409722223</v>
      </c>
      <c r="K1195">
        <v>1455043053</v>
      </c>
      <c r="L1195" s="16">
        <f t="shared" si="55"/>
        <v>42409.776076388895</v>
      </c>
      <c r="M1195" s="16" t="str">
        <f t="shared" si="56"/>
        <v>2016</v>
      </c>
      <c r="N1195" t="b">
        <v>0</v>
      </c>
      <c r="O1195">
        <v>273</v>
      </c>
      <c r="P1195" t="b">
        <v>1</v>
      </c>
      <c r="Q1195" t="s">
        <v>8285</v>
      </c>
      <c r="R1195" s="10">
        <f>E1195/D1195*100</f>
        <v>103.95714285714286</v>
      </c>
      <c r="S1195" s="7">
        <f>E1195/O1195</f>
        <v>79.967032967032964</v>
      </c>
      <c r="T1195" s="11" t="s">
        <v>8338</v>
      </c>
      <c r="U1195" t="s">
        <v>8339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5">
        <f t="shared" si="54"/>
        <v>42102.488182870366</v>
      </c>
      <c r="K1196">
        <v>1425901379</v>
      </c>
      <c r="L1196" s="16">
        <f t="shared" si="55"/>
        <v>42072.488182870366</v>
      </c>
      <c r="M1196" s="16" t="str">
        <f t="shared" si="56"/>
        <v>2015</v>
      </c>
      <c r="N1196" t="b">
        <v>0</v>
      </c>
      <c r="O1196">
        <v>714</v>
      </c>
      <c r="P1196" t="b">
        <v>1</v>
      </c>
      <c r="Q1196" t="s">
        <v>8285</v>
      </c>
      <c r="R1196" s="10">
        <f>E1196/D1196*100</f>
        <v>322.24</v>
      </c>
      <c r="S1196" s="7">
        <f>E1196/O1196</f>
        <v>56.414565826330531</v>
      </c>
      <c r="T1196" s="11" t="s">
        <v>8338</v>
      </c>
      <c r="U1196" t="s">
        <v>8339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5">
        <f t="shared" si="54"/>
        <v>42358.375</v>
      </c>
      <c r="K1197">
        <v>1445415653</v>
      </c>
      <c r="L1197" s="16">
        <f t="shared" si="55"/>
        <v>42298.34783564815</v>
      </c>
      <c r="M1197" s="16" t="str">
        <f t="shared" si="56"/>
        <v>2015</v>
      </c>
      <c r="N1197" t="b">
        <v>0</v>
      </c>
      <c r="O1197">
        <v>170</v>
      </c>
      <c r="P1197" t="b">
        <v>1</v>
      </c>
      <c r="Q1197" t="s">
        <v>8285</v>
      </c>
      <c r="R1197" s="10">
        <f>E1197/D1197*100</f>
        <v>135</v>
      </c>
      <c r="S1197" s="7">
        <f>E1197/O1197</f>
        <v>79.411764705882348</v>
      </c>
      <c r="T1197" s="11" t="s">
        <v>8338</v>
      </c>
      <c r="U1197" t="s">
        <v>8339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5">
        <f t="shared" si="54"/>
        <v>42356.818738425922</v>
      </c>
      <c r="K1198">
        <v>1447875539</v>
      </c>
      <c r="L1198" s="16">
        <f t="shared" si="55"/>
        <v>42326.818738425922</v>
      </c>
      <c r="M1198" s="16" t="str">
        <f t="shared" si="56"/>
        <v>2015</v>
      </c>
      <c r="N1198" t="b">
        <v>0</v>
      </c>
      <c r="O1198">
        <v>512</v>
      </c>
      <c r="P1198" t="b">
        <v>1</v>
      </c>
      <c r="Q1198" t="s">
        <v>8285</v>
      </c>
      <c r="R1198" s="10">
        <f>E1198/D1198*100</f>
        <v>269.91034482758624</v>
      </c>
      <c r="S1198" s="7">
        <f>E1198/O1198</f>
        <v>76.439453125</v>
      </c>
      <c r="T1198" s="11" t="s">
        <v>8338</v>
      </c>
      <c r="U1198" t="s">
        <v>8339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5">
        <f t="shared" si="54"/>
        <v>42534.249305555553</v>
      </c>
      <c r="K1199">
        <v>1463155034</v>
      </c>
      <c r="L1199" s="16">
        <f t="shared" si="55"/>
        <v>42503.66474537037</v>
      </c>
      <c r="M1199" s="16" t="str">
        <f t="shared" si="56"/>
        <v>2016</v>
      </c>
      <c r="N1199" t="b">
        <v>0</v>
      </c>
      <c r="O1199">
        <v>314</v>
      </c>
      <c r="P1199" t="b">
        <v>1</v>
      </c>
      <c r="Q1199" t="s">
        <v>8285</v>
      </c>
      <c r="R1199" s="10">
        <f>E1199/D1199*100</f>
        <v>253.29333333333332</v>
      </c>
      <c r="S1199" s="7">
        <f>E1199/O1199</f>
        <v>121</v>
      </c>
      <c r="T1199" s="11" t="s">
        <v>8338</v>
      </c>
      <c r="U1199" t="s">
        <v>8339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5">
        <f t="shared" si="54"/>
        <v>42369.125</v>
      </c>
      <c r="K1200">
        <v>1448463086</v>
      </c>
      <c r="L1200" s="16">
        <f t="shared" si="55"/>
        <v>42333.619050925925</v>
      </c>
      <c r="M1200" s="16" t="str">
        <f t="shared" si="56"/>
        <v>2015</v>
      </c>
      <c r="N1200" t="b">
        <v>0</v>
      </c>
      <c r="O1200">
        <v>167</v>
      </c>
      <c r="P1200" t="b">
        <v>1</v>
      </c>
      <c r="Q1200" t="s">
        <v>8285</v>
      </c>
      <c r="R1200" s="10">
        <f>E1200/D1200*100</f>
        <v>260.59999999999997</v>
      </c>
      <c r="S1200" s="7">
        <f>E1200/O1200</f>
        <v>54.616766467065865</v>
      </c>
      <c r="T1200" s="11" t="s">
        <v>8338</v>
      </c>
      <c r="U1200" t="s">
        <v>8339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5">
        <f t="shared" si="54"/>
        <v>42193.770833333328</v>
      </c>
      <c r="K1201">
        <v>1433615400</v>
      </c>
      <c r="L1201" s="16">
        <f t="shared" si="55"/>
        <v>42161.770833333328</v>
      </c>
      <c r="M1201" s="16" t="str">
        <f t="shared" si="56"/>
        <v>2015</v>
      </c>
      <c r="N1201" t="b">
        <v>0</v>
      </c>
      <c r="O1201">
        <v>9</v>
      </c>
      <c r="P1201" t="b">
        <v>1</v>
      </c>
      <c r="Q1201" t="s">
        <v>8285</v>
      </c>
      <c r="R1201" s="10">
        <f>E1201/D1201*100</f>
        <v>101.31677953348381</v>
      </c>
      <c r="S1201" s="7">
        <f>E1201/O1201</f>
        <v>299.22222222222223</v>
      </c>
      <c r="T1201" s="11" t="s">
        <v>8338</v>
      </c>
      <c r="U1201" t="s">
        <v>8339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5">
        <f t="shared" si="54"/>
        <v>42110.477500000001</v>
      </c>
      <c r="K1202">
        <v>1427369256</v>
      </c>
      <c r="L1202" s="16">
        <f t="shared" si="55"/>
        <v>42089.477500000001</v>
      </c>
      <c r="M1202" s="16" t="str">
        <f t="shared" si="56"/>
        <v>2015</v>
      </c>
      <c r="N1202" t="b">
        <v>0</v>
      </c>
      <c r="O1202">
        <v>103</v>
      </c>
      <c r="P1202" t="b">
        <v>1</v>
      </c>
      <c r="Q1202" t="s">
        <v>8285</v>
      </c>
      <c r="R1202" s="10">
        <f>E1202/D1202*100</f>
        <v>125.60416666666667</v>
      </c>
      <c r="S1202" s="7">
        <f>E1202/O1202</f>
        <v>58.533980582524272</v>
      </c>
      <c r="T1202" s="11" t="s">
        <v>8338</v>
      </c>
      <c r="U1202" t="s">
        <v>8339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5">
        <f t="shared" si="54"/>
        <v>42566.60701388889</v>
      </c>
      <c r="K1203">
        <v>1466001246</v>
      </c>
      <c r="L1203" s="16">
        <f t="shared" si="55"/>
        <v>42536.60701388889</v>
      </c>
      <c r="M1203" s="16" t="str">
        <f t="shared" si="56"/>
        <v>2016</v>
      </c>
      <c r="N1203" t="b">
        <v>0</v>
      </c>
      <c r="O1203">
        <v>111</v>
      </c>
      <c r="P1203" t="b">
        <v>1</v>
      </c>
      <c r="Q1203" t="s">
        <v>8285</v>
      </c>
      <c r="R1203" s="10">
        <f>E1203/D1203*100</f>
        <v>102.43783333333334</v>
      </c>
      <c r="S1203" s="7">
        <f>E1203/O1203</f>
        <v>55.371801801801809</v>
      </c>
      <c r="T1203" s="11" t="s">
        <v>8338</v>
      </c>
      <c r="U1203" t="s">
        <v>8339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5">
        <f t="shared" si="54"/>
        <v>42182.288819444439</v>
      </c>
      <c r="K1204">
        <v>1432796154</v>
      </c>
      <c r="L1204" s="16">
        <f t="shared" si="55"/>
        <v>42152.288819444439</v>
      </c>
      <c r="M1204" s="16" t="str">
        <f t="shared" si="56"/>
        <v>2015</v>
      </c>
      <c r="N1204" t="b">
        <v>0</v>
      </c>
      <c r="O1204">
        <v>271</v>
      </c>
      <c r="P1204" t="b">
        <v>1</v>
      </c>
      <c r="Q1204" t="s">
        <v>8285</v>
      </c>
      <c r="R1204" s="10">
        <f>E1204/D1204*100</f>
        <v>199.244</v>
      </c>
      <c r="S1204" s="7">
        <f>E1204/O1204</f>
        <v>183.80442804428046</v>
      </c>
      <c r="T1204" s="11" t="s">
        <v>8338</v>
      </c>
      <c r="U1204" t="s">
        <v>8339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5">
        <f t="shared" si="54"/>
        <v>42155.614895833336</v>
      </c>
      <c r="K1205">
        <v>1430491527</v>
      </c>
      <c r="L1205" s="16">
        <f t="shared" si="55"/>
        <v>42125.614895833336</v>
      </c>
      <c r="M1205" s="16" t="str">
        <f t="shared" si="56"/>
        <v>2015</v>
      </c>
      <c r="N1205" t="b">
        <v>0</v>
      </c>
      <c r="O1205">
        <v>101</v>
      </c>
      <c r="P1205" t="b">
        <v>1</v>
      </c>
      <c r="Q1205" t="s">
        <v>8285</v>
      </c>
      <c r="R1205" s="10">
        <f>E1205/D1205*100</f>
        <v>102.45398773006136</v>
      </c>
      <c r="S1205" s="7">
        <f>E1205/O1205</f>
        <v>165.34653465346534</v>
      </c>
      <c r="T1205" s="11" t="s">
        <v>8338</v>
      </c>
      <c r="U1205" t="s">
        <v>8339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5">
        <f t="shared" si="54"/>
        <v>42342.208333333328</v>
      </c>
      <c r="K1206">
        <v>1445363833</v>
      </c>
      <c r="L1206" s="16">
        <f t="shared" si="55"/>
        <v>42297.748067129629</v>
      </c>
      <c r="M1206" s="16" t="str">
        <f t="shared" si="56"/>
        <v>2015</v>
      </c>
      <c r="N1206" t="b">
        <v>0</v>
      </c>
      <c r="O1206">
        <v>57</v>
      </c>
      <c r="P1206" t="b">
        <v>1</v>
      </c>
      <c r="Q1206" t="s">
        <v>8285</v>
      </c>
      <c r="R1206" s="10">
        <f>E1206/D1206*100</f>
        <v>102.94615384615385</v>
      </c>
      <c r="S1206" s="7">
        <f>E1206/O1206</f>
        <v>234.78947368421052</v>
      </c>
      <c r="T1206" s="11" t="s">
        <v>8338</v>
      </c>
      <c r="U1206" t="s">
        <v>8339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5">
        <f t="shared" si="54"/>
        <v>42168.506377314814</v>
      </c>
      <c r="K1207">
        <v>1431605351</v>
      </c>
      <c r="L1207" s="16">
        <f t="shared" si="55"/>
        <v>42138.506377314814</v>
      </c>
      <c r="M1207" s="16" t="str">
        <f t="shared" si="56"/>
        <v>2015</v>
      </c>
      <c r="N1207" t="b">
        <v>0</v>
      </c>
      <c r="O1207">
        <v>62</v>
      </c>
      <c r="P1207" t="b">
        <v>1</v>
      </c>
      <c r="Q1207" t="s">
        <v>8285</v>
      </c>
      <c r="R1207" s="10">
        <f>E1207/D1207*100</f>
        <v>100.86153846153847</v>
      </c>
      <c r="S1207" s="7">
        <f>E1207/O1207</f>
        <v>211.48387096774192</v>
      </c>
      <c r="T1207" s="11" t="s">
        <v>8338</v>
      </c>
      <c r="U1207" t="s">
        <v>8339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5">
        <f t="shared" si="54"/>
        <v>42805.561805555553</v>
      </c>
      <c r="K1208">
        <v>1486406253</v>
      </c>
      <c r="L1208" s="16">
        <f t="shared" si="55"/>
        <v>42772.776076388895</v>
      </c>
      <c r="M1208" s="16" t="str">
        <f t="shared" si="56"/>
        <v>2017</v>
      </c>
      <c r="N1208" t="b">
        <v>0</v>
      </c>
      <c r="O1208">
        <v>32</v>
      </c>
      <c r="P1208" t="b">
        <v>1</v>
      </c>
      <c r="Q1208" t="s">
        <v>8285</v>
      </c>
      <c r="R1208" s="10">
        <f>E1208/D1208*100</f>
        <v>114.99999999999999</v>
      </c>
      <c r="S1208" s="7">
        <f>E1208/O1208</f>
        <v>32.34375</v>
      </c>
      <c r="T1208" s="11" t="s">
        <v>8338</v>
      </c>
      <c r="U1208" t="s">
        <v>8339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5">
        <f t="shared" si="54"/>
        <v>42460.416666666672</v>
      </c>
      <c r="K1209">
        <v>1456827573</v>
      </c>
      <c r="L1209" s="16">
        <f t="shared" si="55"/>
        <v>42430.430243055554</v>
      </c>
      <c r="M1209" s="16" t="str">
        <f t="shared" si="56"/>
        <v>2016</v>
      </c>
      <c r="N1209" t="b">
        <v>0</v>
      </c>
      <c r="O1209">
        <v>141</v>
      </c>
      <c r="P1209" t="b">
        <v>1</v>
      </c>
      <c r="Q1209" t="s">
        <v>8285</v>
      </c>
      <c r="R1209" s="10">
        <f>E1209/D1209*100</f>
        <v>104.16766467065868</v>
      </c>
      <c r="S1209" s="7">
        <f>E1209/O1209</f>
        <v>123.37588652482269</v>
      </c>
      <c r="T1209" s="11" t="s">
        <v>8338</v>
      </c>
      <c r="U1209" t="s">
        <v>8339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5">
        <f t="shared" si="54"/>
        <v>42453.667407407411</v>
      </c>
      <c r="K1210">
        <v>1456246864</v>
      </c>
      <c r="L1210" s="16">
        <f t="shared" si="55"/>
        <v>42423.709074074075</v>
      </c>
      <c r="M1210" s="16" t="str">
        <f t="shared" si="56"/>
        <v>2016</v>
      </c>
      <c r="N1210" t="b">
        <v>0</v>
      </c>
      <c r="O1210">
        <v>75</v>
      </c>
      <c r="P1210" t="b">
        <v>1</v>
      </c>
      <c r="Q1210" t="s">
        <v>8285</v>
      </c>
      <c r="R1210" s="10">
        <f>E1210/D1210*100</f>
        <v>155.29999999999998</v>
      </c>
      <c r="S1210" s="7">
        <f>E1210/O1210</f>
        <v>207.06666666666666</v>
      </c>
      <c r="T1210" s="11" t="s">
        <v>8338</v>
      </c>
      <c r="U1210" t="s">
        <v>8339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5">
        <f t="shared" si="54"/>
        <v>42791.846122685187</v>
      </c>
      <c r="K1211">
        <v>1485461905</v>
      </c>
      <c r="L1211" s="16">
        <f t="shared" si="55"/>
        <v>42761.846122685187</v>
      </c>
      <c r="M1211" s="16" t="str">
        <f t="shared" si="56"/>
        <v>2017</v>
      </c>
      <c r="N1211" t="b">
        <v>0</v>
      </c>
      <c r="O1211">
        <v>46</v>
      </c>
      <c r="P1211" t="b">
        <v>1</v>
      </c>
      <c r="Q1211" t="s">
        <v>8285</v>
      </c>
      <c r="R1211" s="10">
        <f>E1211/D1211*100</f>
        <v>106</v>
      </c>
      <c r="S1211" s="7">
        <f>E1211/O1211</f>
        <v>138.2608695652174</v>
      </c>
      <c r="T1211" s="11" t="s">
        <v>8338</v>
      </c>
      <c r="U1211" t="s">
        <v>8339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5">
        <f t="shared" si="54"/>
        <v>42155.875</v>
      </c>
      <c r="K1212">
        <v>1431124572</v>
      </c>
      <c r="L1212" s="16">
        <f t="shared" si="55"/>
        <v>42132.941805555558</v>
      </c>
      <c r="M1212" s="16" t="str">
        <f t="shared" si="56"/>
        <v>2015</v>
      </c>
      <c r="N1212" t="b">
        <v>0</v>
      </c>
      <c r="O1212">
        <v>103</v>
      </c>
      <c r="P1212" t="b">
        <v>1</v>
      </c>
      <c r="Q1212" t="s">
        <v>8285</v>
      </c>
      <c r="R1212" s="10">
        <f>E1212/D1212*100</f>
        <v>254.31499999999997</v>
      </c>
      <c r="S1212" s="7">
        <f>E1212/O1212</f>
        <v>493.81553398058253</v>
      </c>
      <c r="T1212" s="11" t="s">
        <v>8338</v>
      </c>
      <c r="U1212" t="s">
        <v>8339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5">
        <f t="shared" si="54"/>
        <v>42530.866446759261</v>
      </c>
      <c r="K1213">
        <v>1464209261</v>
      </c>
      <c r="L1213" s="16">
        <f t="shared" si="55"/>
        <v>42515.866446759261</v>
      </c>
      <c r="M1213" s="16" t="str">
        <f t="shared" si="56"/>
        <v>2016</v>
      </c>
      <c r="N1213" t="b">
        <v>0</v>
      </c>
      <c r="O1213">
        <v>6</v>
      </c>
      <c r="P1213" t="b">
        <v>1</v>
      </c>
      <c r="Q1213" t="s">
        <v>8285</v>
      </c>
      <c r="R1213" s="10">
        <f>E1213/D1213*100</f>
        <v>101.1</v>
      </c>
      <c r="S1213" s="7">
        <f>E1213/O1213</f>
        <v>168.5</v>
      </c>
      <c r="T1213" s="11" t="s">
        <v>8338</v>
      </c>
      <c r="U1213" t="s">
        <v>8339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5">
        <f t="shared" si="54"/>
        <v>42335.041666666672</v>
      </c>
      <c r="K1214">
        <v>1447195695</v>
      </c>
      <c r="L1214" s="16">
        <f t="shared" si="55"/>
        <v>42318.950173611112</v>
      </c>
      <c r="M1214" s="16" t="str">
        <f t="shared" si="56"/>
        <v>2015</v>
      </c>
      <c r="N1214" t="b">
        <v>0</v>
      </c>
      <c r="O1214">
        <v>83</v>
      </c>
      <c r="P1214" t="b">
        <v>1</v>
      </c>
      <c r="Q1214" t="s">
        <v>8285</v>
      </c>
      <c r="R1214" s="10">
        <f>E1214/D1214*100</f>
        <v>129.04</v>
      </c>
      <c r="S1214" s="7">
        <f>E1214/O1214</f>
        <v>38.867469879518069</v>
      </c>
      <c r="T1214" s="11" t="s">
        <v>8338</v>
      </c>
      <c r="U1214" t="s">
        <v>8339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5">
        <f t="shared" si="54"/>
        <v>42766.755787037036</v>
      </c>
      <c r="K1215">
        <v>1482862100</v>
      </c>
      <c r="L1215" s="16">
        <f t="shared" si="55"/>
        <v>42731.755787037036</v>
      </c>
      <c r="M1215" s="16" t="str">
        <f t="shared" si="56"/>
        <v>2016</v>
      </c>
      <c r="N1215" t="b">
        <v>0</v>
      </c>
      <c r="O1215">
        <v>108</v>
      </c>
      <c r="P1215" t="b">
        <v>1</v>
      </c>
      <c r="Q1215" t="s">
        <v>8285</v>
      </c>
      <c r="R1215" s="10">
        <f>E1215/D1215*100</f>
        <v>102.23076923076924</v>
      </c>
      <c r="S1215" s="7">
        <f>E1215/O1215</f>
        <v>61.527777777777779</v>
      </c>
      <c r="T1215" s="11" t="s">
        <v>8338</v>
      </c>
      <c r="U1215" t="s">
        <v>8339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5">
        <f t="shared" si="54"/>
        <v>42164.840335648143</v>
      </c>
      <c r="K1216">
        <v>1428696605</v>
      </c>
      <c r="L1216" s="16">
        <f t="shared" si="55"/>
        <v>42104.840335648143</v>
      </c>
      <c r="M1216" s="16" t="str">
        <f t="shared" si="56"/>
        <v>2015</v>
      </c>
      <c r="N1216" t="b">
        <v>0</v>
      </c>
      <c r="O1216">
        <v>25</v>
      </c>
      <c r="P1216" t="b">
        <v>1</v>
      </c>
      <c r="Q1216" t="s">
        <v>8285</v>
      </c>
      <c r="R1216" s="10">
        <f>E1216/D1216*100</f>
        <v>131.80000000000001</v>
      </c>
      <c r="S1216" s="7">
        <f>E1216/O1216</f>
        <v>105.44</v>
      </c>
      <c r="T1216" s="11" t="s">
        <v>8338</v>
      </c>
      <c r="U1216" t="s">
        <v>8339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5">
        <f t="shared" si="54"/>
        <v>41789.923101851848</v>
      </c>
      <c r="K1217">
        <v>1398895756</v>
      </c>
      <c r="L1217" s="16">
        <f t="shared" si="55"/>
        <v>41759.923101851848</v>
      </c>
      <c r="M1217" s="16" t="str">
        <f t="shared" si="56"/>
        <v>2014</v>
      </c>
      <c r="N1217" t="b">
        <v>0</v>
      </c>
      <c r="O1217">
        <v>549</v>
      </c>
      <c r="P1217" t="b">
        <v>1</v>
      </c>
      <c r="Q1217" t="s">
        <v>8285</v>
      </c>
      <c r="R1217" s="10">
        <f>E1217/D1217*100</f>
        <v>786.0802000000001</v>
      </c>
      <c r="S1217" s="7">
        <f>E1217/O1217</f>
        <v>71.592003642987251</v>
      </c>
      <c r="T1217" s="11" t="s">
        <v>8338</v>
      </c>
      <c r="U1217" t="s">
        <v>8339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5">
        <f t="shared" si="54"/>
        <v>42279.960416666669</v>
      </c>
      <c r="K1218">
        <v>1441032457</v>
      </c>
      <c r="L1218" s="16">
        <f t="shared" si="55"/>
        <v>42247.616400462968</v>
      </c>
      <c r="M1218" s="16" t="str">
        <f t="shared" si="56"/>
        <v>2015</v>
      </c>
      <c r="N1218" t="b">
        <v>0</v>
      </c>
      <c r="O1218">
        <v>222</v>
      </c>
      <c r="P1218" t="b">
        <v>1</v>
      </c>
      <c r="Q1218" t="s">
        <v>8285</v>
      </c>
      <c r="R1218" s="10">
        <f>E1218/D1218*100</f>
        <v>145.70000000000002</v>
      </c>
      <c r="S1218" s="7">
        <f>E1218/O1218</f>
        <v>91.882882882882882</v>
      </c>
      <c r="T1218" s="11" t="s">
        <v>8338</v>
      </c>
      <c r="U1218" t="s">
        <v>8339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5">
        <f t="shared" ref="J1219:J1282" si="57">(((I1219/60)/60)/24)+DATE(1970,1,1)</f>
        <v>42565.809490740736</v>
      </c>
      <c r="K1219">
        <v>1465932340</v>
      </c>
      <c r="L1219" s="16">
        <f t="shared" ref="L1219:L1282" si="58">(((K1219/60)/60)/24)+DATE(1970,1,1)</f>
        <v>42535.809490740736</v>
      </c>
      <c r="M1219" s="16" t="str">
        <f t="shared" ref="M1219:M1282" si="59">TEXT(L1219,"yyyy")</f>
        <v>2016</v>
      </c>
      <c r="N1219" t="b">
        <v>0</v>
      </c>
      <c r="O1219">
        <v>183</v>
      </c>
      <c r="P1219" t="b">
        <v>1</v>
      </c>
      <c r="Q1219" t="s">
        <v>8285</v>
      </c>
      <c r="R1219" s="10">
        <f>E1219/D1219*100</f>
        <v>102.60000000000001</v>
      </c>
      <c r="S1219" s="7">
        <f>E1219/O1219</f>
        <v>148.57377049180329</v>
      </c>
      <c r="T1219" s="11" t="s">
        <v>8338</v>
      </c>
      <c r="U1219" t="s">
        <v>8339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5">
        <f t="shared" si="57"/>
        <v>42309.125</v>
      </c>
      <c r="K1220">
        <v>1443714800</v>
      </c>
      <c r="L1220" s="16">
        <f t="shared" si="58"/>
        <v>42278.662037037036</v>
      </c>
      <c r="M1220" s="16" t="str">
        <f t="shared" si="59"/>
        <v>2015</v>
      </c>
      <c r="N1220" t="b">
        <v>0</v>
      </c>
      <c r="O1220">
        <v>89</v>
      </c>
      <c r="P1220" t="b">
        <v>1</v>
      </c>
      <c r="Q1220" t="s">
        <v>8285</v>
      </c>
      <c r="R1220" s="10">
        <f>E1220/D1220*100</f>
        <v>172.27777777777777</v>
      </c>
      <c r="S1220" s="7">
        <f>E1220/O1220</f>
        <v>174.2134831460674</v>
      </c>
      <c r="T1220" s="11" t="s">
        <v>8338</v>
      </c>
      <c r="U1220" t="s">
        <v>8339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5">
        <f t="shared" si="57"/>
        <v>42663.461956018517</v>
      </c>
      <c r="K1221">
        <v>1474369513</v>
      </c>
      <c r="L1221" s="16">
        <f t="shared" si="58"/>
        <v>42633.461956018517</v>
      </c>
      <c r="M1221" s="16" t="str">
        <f t="shared" si="59"/>
        <v>2016</v>
      </c>
      <c r="N1221" t="b">
        <v>0</v>
      </c>
      <c r="O1221">
        <v>253</v>
      </c>
      <c r="P1221" t="b">
        <v>1</v>
      </c>
      <c r="Q1221" t="s">
        <v>8285</v>
      </c>
      <c r="R1221" s="10">
        <f>E1221/D1221*100</f>
        <v>159.16819571865443</v>
      </c>
      <c r="S1221" s="7">
        <f>E1221/O1221</f>
        <v>102.86166007905139</v>
      </c>
      <c r="T1221" s="11" t="s">
        <v>8338</v>
      </c>
      <c r="U1221" t="s">
        <v>8339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5">
        <f t="shared" si="57"/>
        <v>42241.628611111111</v>
      </c>
      <c r="K1222">
        <v>1437923112</v>
      </c>
      <c r="L1222" s="16">
        <f t="shared" si="58"/>
        <v>42211.628611111111</v>
      </c>
      <c r="M1222" s="16" t="str">
        <f t="shared" si="59"/>
        <v>2015</v>
      </c>
      <c r="N1222" t="b">
        <v>0</v>
      </c>
      <c r="O1222">
        <v>140</v>
      </c>
      <c r="P1222" t="b">
        <v>1</v>
      </c>
      <c r="Q1222" t="s">
        <v>8285</v>
      </c>
      <c r="R1222" s="10">
        <f>E1222/D1222*100</f>
        <v>103.76666666666668</v>
      </c>
      <c r="S1222" s="7">
        <f>E1222/O1222</f>
        <v>111.17857142857143</v>
      </c>
      <c r="T1222" s="11" t="s">
        <v>8338</v>
      </c>
      <c r="U1222" t="s">
        <v>8339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5">
        <f t="shared" si="57"/>
        <v>42708</v>
      </c>
      <c r="K1223">
        <v>1478431488</v>
      </c>
      <c r="L1223" s="16">
        <f t="shared" si="58"/>
        <v>42680.47555555556</v>
      </c>
      <c r="M1223" s="16" t="str">
        <f t="shared" si="59"/>
        <v>2016</v>
      </c>
      <c r="N1223" t="b">
        <v>0</v>
      </c>
      <c r="O1223">
        <v>103</v>
      </c>
      <c r="P1223" t="b">
        <v>1</v>
      </c>
      <c r="Q1223" t="s">
        <v>8285</v>
      </c>
      <c r="R1223" s="10">
        <f>E1223/D1223*100</f>
        <v>111.40954545454547</v>
      </c>
      <c r="S1223" s="7">
        <f>E1223/O1223</f>
        <v>23.796213592233013</v>
      </c>
      <c r="T1223" s="11" t="s">
        <v>8338</v>
      </c>
      <c r="U1223" t="s">
        <v>8339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5">
        <f t="shared" si="57"/>
        <v>42461.166666666672</v>
      </c>
      <c r="K1224">
        <v>1456852647</v>
      </c>
      <c r="L1224" s="16">
        <f t="shared" si="58"/>
        <v>42430.720451388886</v>
      </c>
      <c r="M1224" s="16" t="str">
        <f t="shared" si="59"/>
        <v>2016</v>
      </c>
      <c r="N1224" t="b">
        <v>0</v>
      </c>
      <c r="O1224">
        <v>138</v>
      </c>
      <c r="P1224" t="b">
        <v>1</v>
      </c>
      <c r="Q1224" t="s">
        <v>8285</v>
      </c>
      <c r="R1224" s="10">
        <f>E1224/D1224*100</f>
        <v>280.375</v>
      </c>
      <c r="S1224" s="7">
        <f>E1224/O1224</f>
        <v>81.268115942028984</v>
      </c>
      <c r="T1224" s="11" t="s">
        <v>8338</v>
      </c>
      <c r="U1224" t="s">
        <v>8339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5">
        <f t="shared" si="57"/>
        <v>42684.218854166669</v>
      </c>
      <c r="K1225">
        <v>1476159309</v>
      </c>
      <c r="L1225" s="16">
        <f t="shared" si="58"/>
        <v>42654.177187499998</v>
      </c>
      <c r="M1225" s="16" t="str">
        <f t="shared" si="59"/>
        <v>2016</v>
      </c>
      <c r="N1225" t="b">
        <v>0</v>
      </c>
      <c r="O1225">
        <v>191</v>
      </c>
      <c r="P1225" t="b">
        <v>1</v>
      </c>
      <c r="Q1225" t="s">
        <v>8285</v>
      </c>
      <c r="R1225" s="10">
        <f>E1225/D1225*100</f>
        <v>112.10606060606061</v>
      </c>
      <c r="S1225" s="7">
        <f>E1225/O1225</f>
        <v>116.21465968586388</v>
      </c>
      <c r="T1225" s="11" t="s">
        <v>8338</v>
      </c>
      <c r="U1225" t="s">
        <v>8339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5">
        <f t="shared" si="57"/>
        <v>41796.549791666665</v>
      </c>
      <c r="K1226">
        <v>1396876302</v>
      </c>
      <c r="L1226" s="16">
        <f t="shared" si="58"/>
        <v>41736.549791666665</v>
      </c>
      <c r="M1226" s="16" t="str">
        <f t="shared" si="59"/>
        <v>2014</v>
      </c>
      <c r="N1226" t="b">
        <v>0</v>
      </c>
      <c r="O1226">
        <v>18</v>
      </c>
      <c r="P1226" t="b">
        <v>0</v>
      </c>
      <c r="Q1226" t="s">
        <v>8286</v>
      </c>
      <c r="R1226" s="10">
        <f>E1226/D1226*100</f>
        <v>7.0666666666666673</v>
      </c>
      <c r="S1226" s="7">
        <f>E1226/O1226</f>
        <v>58.888888888888886</v>
      </c>
      <c r="T1226" s="11" t="s">
        <v>8325</v>
      </c>
      <c r="U1226" t="s">
        <v>8340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5">
        <f t="shared" si="57"/>
        <v>41569.905995370369</v>
      </c>
      <c r="K1227">
        <v>1377294278</v>
      </c>
      <c r="L1227" s="16">
        <f t="shared" si="58"/>
        <v>41509.905995370369</v>
      </c>
      <c r="M1227" s="16" t="str">
        <f t="shared" si="59"/>
        <v>2013</v>
      </c>
      <c r="N1227" t="b">
        <v>0</v>
      </c>
      <c r="O1227">
        <v>3</v>
      </c>
      <c r="P1227" t="b">
        <v>0</v>
      </c>
      <c r="Q1227" t="s">
        <v>8286</v>
      </c>
      <c r="R1227" s="10">
        <f>E1227/D1227*100</f>
        <v>4.3999999999999995</v>
      </c>
      <c r="S1227" s="7">
        <f>E1227/O1227</f>
        <v>44</v>
      </c>
      <c r="T1227" s="11" t="s">
        <v>8325</v>
      </c>
      <c r="U1227" t="s">
        <v>8340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5">
        <f t="shared" si="57"/>
        <v>41750.041666666664</v>
      </c>
      <c r="K1228">
        <v>1395089981</v>
      </c>
      <c r="L1228" s="16">
        <f t="shared" si="58"/>
        <v>41715.874780092592</v>
      </c>
      <c r="M1228" s="16" t="str">
        <f t="shared" si="59"/>
        <v>2014</v>
      </c>
      <c r="N1228" t="b">
        <v>0</v>
      </c>
      <c r="O1228">
        <v>40</v>
      </c>
      <c r="P1228" t="b">
        <v>0</v>
      </c>
      <c r="Q1228" t="s">
        <v>8286</v>
      </c>
      <c r="R1228" s="10">
        <f>E1228/D1228*100</f>
        <v>3.8739999999999997</v>
      </c>
      <c r="S1228" s="7">
        <f>E1228/O1228</f>
        <v>48.424999999999997</v>
      </c>
      <c r="T1228" s="11" t="s">
        <v>8325</v>
      </c>
      <c r="U1228" t="s">
        <v>8340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5">
        <f t="shared" si="57"/>
        <v>41858.291666666664</v>
      </c>
      <c r="K1229">
        <v>1404770616</v>
      </c>
      <c r="L1229" s="16">
        <f t="shared" si="58"/>
        <v>41827.919166666667</v>
      </c>
      <c r="M1229" s="16" t="str">
        <f t="shared" si="59"/>
        <v>2014</v>
      </c>
      <c r="N1229" t="b">
        <v>0</v>
      </c>
      <c r="O1229">
        <v>0</v>
      </c>
      <c r="P1229" t="b">
        <v>0</v>
      </c>
      <c r="Q1229" t="s">
        <v>8286</v>
      </c>
      <c r="R1229" s="10">
        <f>E1229/D1229*100</f>
        <v>0</v>
      </c>
      <c r="S1229" s="7" t="e">
        <f>E1229/O1229</f>
        <v>#DIV/0!</v>
      </c>
      <c r="T1229" s="11" t="s">
        <v>8325</v>
      </c>
      <c r="U1229" t="s">
        <v>8340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5">
        <f t="shared" si="57"/>
        <v>40814.729259259257</v>
      </c>
      <c r="K1230">
        <v>1312047008</v>
      </c>
      <c r="L1230" s="16">
        <f t="shared" si="58"/>
        <v>40754.729259259257</v>
      </c>
      <c r="M1230" s="16" t="str">
        <f t="shared" si="59"/>
        <v>2011</v>
      </c>
      <c r="N1230" t="b">
        <v>0</v>
      </c>
      <c r="O1230">
        <v>24</v>
      </c>
      <c r="P1230" t="b">
        <v>0</v>
      </c>
      <c r="Q1230" t="s">
        <v>8286</v>
      </c>
      <c r="R1230" s="10">
        <f>E1230/D1230*100</f>
        <v>29.299999999999997</v>
      </c>
      <c r="S1230" s="7">
        <f>E1230/O1230</f>
        <v>61.041666666666664</v>
      </c>
      <c r="T1230" s="11" t="s">
        <v>8325</v>
      </c>
      <c r="U1230" t="s">
        <v>8340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5">
        <f t="shared" si="57"/>
        <v>41015.666666666664</v>
      </c>
      <c r="K1231">
        <v>1331982127</v>
      </c>
      <c r="L1231" s="16">
        <f t="shared" si="58"/>
        <v>40985.459803240738</v>
      </c>
      <c r="M1231" s="16" t="str">
        <f t="shared" si="59"/>
        <v>2012</v>
      </c>
      <c r="N1231" t="b">
        <v>0</v>
      </c>
      <c r="O1231">
        <v>1</v>
      </c>
      <c r="P1231" t="b">
        <v>0</v>
      </c>
      <c r="Q1231" t="s">
        <v>8286</v>
      </c>
      <c r="R1231" s="10">
        <f>E1231/D1231*100</f>
        <v>0.90909090909090906</v>
      </c>
      <c r="S1231" s="7">
        <f>E1231/O1231</f>
        <v>25</v>
      </c>
      <c r="T1231" s="11" t="s">
        <v>8325</v>
      </c>
      <c r="U1231" t="s">
        <v>8340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5">
        <f t="shared" si="57"/>
        <v>40598.972569444442</v>
      </c>
      <c r="K1232">
        <v>1295997630</v>
      </c>
      <c r="L1232" s="16">
        <f t="shared" si="58"/>
        <v>40568.972569444442</v>
      </c>
      <c r="M1232" s="16" t="str">
        <f t="shared" si="59"/>
        <v>2011</v>
      </c>
      <c r="N1232" t="b">
        <v>0</v>
      </c>
      <c r="O1232">
        <v>0</v>
      </c>
      <c r="P1232" t="b">
        <v>0</v>
      </c>
      <c r="Q1232" t="s">
        <v>8286</v>
      </c>
      <c r="R1232" s="10">
        <f>E1232/D1232*100</f>
        <v>0</v>
      </c>
      <c r="S1232" s="7" t="e">
        <f>E1232/O1232</f>
        <v>#DIV/0!</v>
      </c>
      <c r="T1232" s="11" t="s">
        <v>8325</v>
      </c>
      <c r="U1232" t="s">
        <v>8340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5">
        <f t="shared" si="57"/>
        <v>42244.041666666672</v>
      </c>
      <c r="K1233">
        <v>1436394968</v>
      </c>
      <c r="L1233" s="16">
        <f t="shared" si="58"/>
        <v>42193.941759259258</v>
      </c>
      <c r="M1233" s="16" t="str">
        <f t="shared" si="59"/>
        <v>2015</v>
      </c>
      <c r="N1233" t="b">
        <v>0</v>
      </c>
      <c r="O1233">
        <v>0</v>
      </c>
      <c r="P1233" t="b">
        <v>0</v>
      </c>
      <c r="Q1233" t="s">
        <v>8286</v>
      </c>
      <c r="R1233" s="10">
        <f>E1233/D1233*100</f>
        <v>0</v>
      </c>
      <c r="S1233" s="7" t="e">
        <f>E1233/O1233</f>
        <v>#DIV/0!</v>
      </c>
      <c r="T1233" s="11" t="s">
        <v>8325</v>
      </c>
      <c r="U1233" t="s">
        <v>8340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5">
        <f t="shared" si="57"/>
        <v>41553.848032407412</v>
      </c>
      <c r="K1234">
        <v>1377030070</v>
      </c>
      <c r="L1234" s="16">
        <f t="shared" si="58"/>
        <v>41506.848032407412</v>
      </c>
      <c r="M1234" s="16" t="str">
        <f t="shared" si="59"/>
        <v>2013</v>
      </c>
      <c r="N1234" t="b">
        <v>0</v>
      </c>
      <c r="O1234">
        <v>1</v>
      </c>
      <c r="P1234" t="b">
        <v>0</v>
      </c>
      <c r="Q1234" t="s">
        <v>8286</v>
      </c>
      <c r="R1234" s="10">
        <f>E1234/D1234*100</f>
        <v>0.8</v>
      </c>
      <c r="S1234" s="7">
        <f>E1234/O1234</f>
        <v>40</v>
      </c>
      <c r="T1234" s="11" t="s">
        <v>8325</v>
      </c>
      <c r="U1234" t="s">
        <v>8340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5">
        <f t="shared" si="57"/>
        <v>40960.948773148149</v>
      </c>
      <c r="K1235">
        <v>1328049974</v>
      </c>
      <c r="L1235" s="16">
        <f t="shared" si="58"/>
        <v>40939.948773148149</v>
      </c>
      <c r="M1235" s="16" t="str">
        <f t="shared" si="59"/>
        <v>2012</v>
      </c>
      <c r="N1235" t="b">
        <v>0</v>
      </c>
      <c r="O1235">
        <v>6</v>
      </c>
      <c r="P1235" t="b">
        <v>0</v>
      </c>
      <c r="Q1235" t="s">
        <v>8286</v>
      </c>
      <c r="R1235" s="10">
        <f>E1235/D1235*100</f>
        <v>11.600000000000001</v>
      </c>
      <c r="S1235" s="7">
        <f>E1235/O1235</f>
        <v>19.333333333333332</v>
      </c>
      <c r="T1235" s="11" t="s">
        <v>8325</v>
      </c>
      <c r="U1235" t="s">
        <v>8340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5">
        <f t="shared" si="57"/>
        <v>42037.788680555561</v>
      </c>
      <c r="K1236">
        <v>1420311342</v>
      </c>
      <c r="L1236" s="16">
        <f t="shared" si="58"/>
        <v>42007.788680555561</v>
      </c>
      <c r="M1236" s="16" t="str">
        <f t="shared" si="59"/>
        <v>2015</v>
      </c>
      <c r="N1236" t="b">
        <v>0</v>
      </c>
      <c r="O1236">
        <v>0</v>
      </c>
      <c r="P1236" t="b">
        <v>0</v>
      </c>
      <c r="Q1236" t="s">
        <v>8286</v>
      </c>
      <c r="R1236" s="10">
        <f>E1236/D1236*100</f>
        <v>0</v>
      </c>
      <c r="S1236" s="7" t="e">
        <f>E1236/O1236</f>
        <v>#DIV/0!</v>
      </c>
      <c r="T1236" s="11" t="s">
        <v>8325</v>
      </c>
      <c r="U1236" t="s">
        <v>8340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5">
        <f t="shared" si="57"/>
        <v>41623.135405092595</v>
      </c>
      <c r="K1237">
        <v>1383621299</v>
      </c>
      <c r="L1237" s="16">
        <f t="shared" si="58"/>
        <v>41583.135405092595</v>
      </c>
      <c r="M1237" s="16" t="str">
        <f t="shared" si="59"/>
        <v>2013</v>
      </c>
      <c r="N1237" t="b">
        <v>0</v>
      </c>
      <c r="O1237">
        <v>6</v>
      </c>
      <c r="P1237" t="b">
        <v>0</v>
      </c>
      <c r="Q1237" t="s">
        <v>8286</v>
      </c>
      <c r="R1237" s="10">
        <f>E1237/D1237*100</f>
        <v>2.7873639500929119</v>
      </c>
      <c r="S1237" s="7">
        <f>E1237/O1237</f>
        <v>35</v>
      </c>
      <c r="T1237" s="11" t="s">
        <v>8325</v>
      </c>
      <c r="U1237" t="s">
        <v>8340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5">
        <f t="shared" si="57"/>
        <v>41118.666666666664</v>
      </c>
      <c r="K1238">
        <v>1342801164</v>
      </c>
      <c r="L1238" s="16">
        <f t="shared" si="58"/>
        <v>41110.680138888885</v>
      </c>
      <c r="M1238" s="16" t="str">
        <f t="shared" si="59"/>
        <v>2012</v>
      </c>
      <c r="N1238" t="b">
        <v>0</v>
      </c>
      <c r="O1238">
        <v>0</v>
      </c>
      <c r="P1238" t="b">
        <v>0</v>
      </c>
      <c r="Q1238" t="s">
        <v>8286</v>
      </c>
      <c r="R1238" s="10">
        <f>E1238/D1238*100</f>
        <v>0</v>
      </c>
      <c r="S1238" s="7" t="e">
        <f>E1238/O1238</f>
        <v>#DIV/0!</v>
      </c>
      <c r="T1238" s="11" t="s">
        <v>8325</v>
      </c>
      <c r="U1238" t="s">
        <v>8340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5">
        <f t="shared" si="57"/>
        <v>41145.283159722225</v>
      </c>
      <c r="K1239">
        <v>1344062865</v>
      </c>
      <c r="L1239" s="16">
        <f t="shared" si="58"/>
        <v>41125.283159722225</v>
      </c>
      <c r="M1239" s="16" t="str">
        <f t="shared" si="59"/>
        <v>2012</v>
      </c>
      <c r="N1239" t="b">
        <v>0</v>
      </c>
      <c r="O1239">
        <v>0</v>
      </c>
      <c r="P1239" t="b">
        <v>0</v>
      </c>
      <c r="Q1239" t="s">
        <v>8286</v>
      </c>
      <c r="R1239" s="10">
        <f>E1239/D1239*100</f>
        <v>0</v>
      </c>
      <c r="S1239" s="7" t="e">
        <f>E1239/O1239</f>
        <v>#DIV/0!</v>
      </c>
      <c r="T1239" s="11" t="s">
        <v>8325</v>
      </c>
      <c r="U1239" t="s">
        <v>8340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5">
        <f t="shared" si="57"/>
        <v>40761.61037037037</v>
      </c>
      <c r="K1240">
        <v>1310049536</v>
      </c>
      <c r="L1240" s="16">
        <f t="shared" si="58"/>
        <v>40731.61037037037</v>
      </c>
      <c r="M1240" s="16" t="str">
        <f t="shared" si="59"/>
        <v>2011</v>
      </c>
      <c r="N1240" t="b">
        <v>0</v>
      </c>
      <c r="O1240">
        <v>3</v>
      </c>
      <c r="P1240" t="b">
        <v>0</v>
      </c>
      <c r="Q1240" t="s">
        <v>8286</v>
      </c>
      <c r="R1240" s="10">
        <f>E1240/D1240*100</f>
        <v>17.8</v>
      </c>
      <c r="S1240" s="7">
        <f>E1240/O1240</f>
        <v>59.333333333333336</v>
      </c>
      <c r="T1240" s="11" t="s">
        <v>8325</v>
      </c>
      <c r="U1240" t="s">
        <v>8340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5">
        <f t="shared" si="57"/>
        <v>40913.962581018517</v>
      </c>
      <c r="K1241">
        <v>1323212767</v>
      </c>
      <c r="L1241" s="16">
        <f t="shared" si="58"/>
        <v>40883.962581018517</v>
      </c>
      <c r="M1241" s="16" t="str">
        <f t="shared" si="59"/>
        <v>2011</v>
      </c>
      <c r="N1241" t="b">
        <v>0</v>
      </c>
      <c r="O1241">
        <v>0</v>
      </c>
      <c r="P1241" t="b">
        <v>0</v>
      </c>
      <c r="Q1241" t="s">
        <v>8286</v>
      </c>
      <c r="R1241" s="10">
        <f>E1241/D1241*100</f>
        <v>0</v>
      </c>
      <c r="S1241" s="7" t="e">
        <f>E1241/O1241</f>
        <v>#DIV/0!</v>
      </c>
      <c r="T1241" s="11" t="s">
        <v>8325</v>
      </c>
      <c r="U1241" t="s">
        <v>8340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5">
        <f t="shared" si="57"/>
        <v>41467.910416666666</v>
      </c>
      <c r="K1242">
        <v>1368579457</v>
      </c>
      <c r="L1242" s="16">
        <f t="shared" si="58"/>
        <v>41409.040011574078</v>
      </c>
      <c r="M1242" s="16" t="str">
        <f t="shared" si="59"/>
        <v>2013</v>
      </c>
      <c r="N1242" t="b">
        <v>0</v>
      </c>
      <c r="O1242">
        <v>8</v>
      </c>
      <c r="P1242" t="b">
        <v>0</v>
      </c>
      <c r="Q1242" t="s">
        <v>8286</v>
      </c>
      <c r="R1242" s="10">
        <f>E1242/D1242*100</f>
        <v>3.0124999999999997</v>
      </c>
      <c r="S1242" s="7">
        <f>E1242/O1242</f>
        <v>30.125</v>
      </c>
      <c r="T1242" s="11" t="s">
        <v>8325</v>
      </c>
      <c r="U1242" t="s">
        <v>8340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5">
        <f t="shared" si="57"/>
        <v>41946.249305555553</v>
      </c>
      <c r="K1243">
        <v>1413057980</v>
      </c>
      <c r="L1243" s="16">
        <f t="shared" si="58"/>
        <v>41923.837731481479</v>
      </c>
      <c r="M1243" s="16" t="str">
        <f t="shared" si="59"/>
        <v>2014</v>
      </c>
      <c r="N1243" t="b">
        <v>0</v>
      </c>
      <c r="O1243">
        <v>34</v>
      </c>
      <c r="P1243" t="b">
        <v>0</v>
      </c>
      <c r="Q1243" t="s">
        <v>8286</v>
      </c>
      <c r="R1243" s="10">
        <f>E1243/D1243*100</f>
        <v>50.739999999999995</v>
      </c>
      <c r="S1243" s="7">
        <f>E1243/O1243</f>
        <v>74.617647058823536</v>
      </c>
      <c r="T1243" s="11" t="s">
        <v>8325</v>
      </c>
      <c r="U1243" t="s">
        <v>8340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5">
        <f t="shared" si="57"/>
        <v>40797.554166666669</v>
      </c>
      <c r="K1244">
        <v>1314417502</v>
      </c>
      <c r="L1244" s="16">
        <f t="shared" si="58"/>
        <v>40782.165532407409</v>
      </c>
      <c r="M1244" s="16" t="str">
        <f t="shared" si="59"/>
        <v>2011</v>
      </c>
      <c r="N1244" t="b">
        <v>0</v>
      </c>
      <c r="O1244">
        <v>1</v>
      </c>
      <c r="P1244" t="b">
        <v>0</v>
      </c>
      <c r="Q1244" t="s">
        <v>8286</v>
      </c>
      <c r="R1244" s="10">
        <f>E1244/D1244*100</f>
        <v>0.54884742041712409</v>
      </c>
      <c r="S1244" s="7">
        <f>E1244/O1244</f>
        <v>5</v>
      </c>
      <c r="T1244" s="11" t="s">
        <v>8325</v>
      </c>
      <c r="U1244" t="s">
        <v>8340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5">
        <f t="shared" si="57"/>
        <v>40732.875</v>
      </c>
      <c r="K1245">
        <v>1304888771</v>
      </c>
      <c r="L1245" s="16">
        <f t="shared" si="58"/>
        <v>40671.879293981481</v>
      </c>
      <c r="M1245" s="16" t="str">
        <f t="shared" si="59"/>
        <v>2011</v>
      </c>
      <c r="N1245" t="b">
        <v>0</v>
      </c>
      <c r="O1245">
        <v>38</v>
      </c>
      <c r="P1245" t="b">
        <v>0</v>
      </c>
      <c r="Q1245" t="s">
        <v>8286</v>
      </c>
      <c r="R1245" s="10">
        <f>E1245/D1245*100</f>
        <v>14.091666666666667</v>
      </c>
      <c r="S1245" s="7">
        <f>E1245/O1245</f>
        <v>44.5</v>
      </c>
      <c r="T1245" s="11" t="s">
        <v>8325</v>
      </c>
      <c r="U1245" t="s">
        <v>8340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5">
        <f t="shared" si="57"/>
        <v>41386.875</v>
      </c>
      <c r="K1246">
        <v>1363981723</v>
      </c>
      <c r="L1246" s="16">
        <f t="shared" si="58"/>
        <v>41355.825497685182</v>
      </c>
      <c r="M1246" s="16" t="str">
        <f t="shared" si="59"/>
        <v>2013</v>
      </c>
      <c r="N1246" t="b">
        <v>1</v>
      </c>
      <c r="O1246">
        <v>45</v>
      </c>
      <c r="P1246" t="b">
        <v>1</v>
      </c>
      <c r="Q1246" t="s">
        <v>8276</v>
      </c>
      <c r="R1246" s="10">
        <f>E1246/D1246*100</f>
        <v>103.8</v>
      </c>
      <c r="S1246" s="7">
        <f>E1246/O1246</f>
        <v>46.133333333333333</v>
      </c>
      <c r="T1246" s="11" t="s">
        <v>8325</v>
      </c>
      <c r="U1246" t="s">
        <v>8326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5">
        <f t="shared" si="57"/>
        <v>41804.599930555552</v>
      </c>
      <c r="K1247">
        <v>1400163834</v>
      </c>
      <c r="L1247" s="16">
        <f t="shared" si="58"/>
        <v>41774.599930555552</v>
      </c>
      <c r="M1247" s="16" t="str">
        <f t="shared" si="59"/>
        <v>2014</v>
      </c>
      <c r="N1247" t="b">
        <v>1</v>
      </c>
      <c r="O1247">
        <v>17</v>
      </c>
      <c r="P1247" t="b">
        <v>1</v>
      </c>
      <c r="Q1247" t="s">
        <v>8276</v>
      </c>
      <c r="R1247" s="10">
        <f>E1247/D1247*100</f>
        <v>120.24999999999999</v>
      </c>
      <c r="S1247" s="7">
        <f>E1247/O1247</f>
        <v>141.47058823529412</v>
      </c>
      <c r="T1247" s="11" t="s">
        <v>8325</v>
      </c>
      <c r="U1247" t="s">
        <v>8326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5">
        <f t="shared" si="57"/>
        <v>40883.085057870368</v>
      </c>
      <c r="K1248">
        <v>1319245349</v>
      </c>
      <c r="L1248" s="16">
        <f t="shared" si="58"/>
        <v>40838.043391203704</v>
      </c>
      <c r="M1248" s="16" t="str">
        <f t="shared" si="59"/>
        <v>2011</v>
      </c>
      <c r="N1248" t="b">
        <v>1</v>
      </c>
      <c r="O1248">
        <v>31</v>
      </c>
      <c r="P1248" t="b">
        <v>1</v>
      </c>
      <c r="Q1248" t="s">
        <v>8276</v>
      </c>
      <c r="R1248" s="10">
        <f>E1248/D1248*100</f>
        <v>117</v>
      </c>
      <c r="S1248" s="7">
        <f>E1248/O1248</f>
        <v>75.483870967741936</v>
      </c>
      <c r="T1248" s="11" t="s">
        <v>8325</v>
      </c>
      <c r="U1248" t="s">
        <v>8326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5">
        <f t="shared" si="57"/>
        <v>41400.292303240742</v>
      </c>
      <c r="K1249">
        <v>1365231655</v>
      </c>
      <c r="L1249" s="16">
        <f t="shared" si="58"/>
        <v>41370.292303240742</v>
      </c>
      <c r="M1249" s="16" t="str">
        <f t="shared" si="59"/>
        <v>2013</v>
      </c>
      <c r="N1249" t="b">
        <v>1</v>
      </c>
      <c r="O1249">
        <v>50</v>
      </c>
      <c r="P1249" t="b">
        <v>1</v>
      </c>
      <c r="Q1249" t="s">
        <v>8276</v>
      </c>
      <c r="R1249" s="10">
        <f>E1249/D1249*100</f>
        <v>122.14285714285715</v>
      </c>
      <c r="S1249" s="7">
        <f>E1249/O1249</f>
        <v>85.5</v>
      </c>
      <c r="T1249" s="11" t="s">
        <v>8325</v>
      </c>
      <c r="U1249" t="s">
        <v>8326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5">
        <f t="shared" si="57"/>
        <v>41803.290972222225</v>
      </c>
      <c r="K1250">
        <v>1399563953</v>
      </c>
      <c r="L1250" s="16">
        <f t="shared" si="58"/>
        <v>41767.656863425924</v>
      </c>
      <c r="M1250" s="16" t="str">
        <f t="shared" si="59"/>
        <v>2014</v>
      </c>
      <c r="N1250" t="b">
        <v>1</v>
      </c>
      <c r="O1250">
        <v>59</v>
      </c>
      <c r="P1250" t="b">
        <v>1</v>
      </c>
      <c r="Q1250" t="s">
        <v>8276</v>
      </c>
      <c r="R1250" s="10">
        <f>E1250/D1250*100</f>
        <v>151.63999999999999</v>
      </c>
      <c r="S1250" s="7">
        <f>E1250/O1250</f>
        <v>64.254237288135599</v>
      </c>
      <c r="T1250" s="11" t="s">
        <v>8325</v>
      </c>
      <c r="U1250" t="s">
        <v>8326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5">
        <f t="shared" si="57"/>
        <v>41097.74086805556</v>
      </c>
      <c r="K1251">
        <v>1339091211</v>
      </c>
      <c r="L1251" s="16">
        <f t="shared" si="58"/>
        <v>41067.74086805556</v>
      </c>
      <c r="M1251" s="16" t="str">
        <f t="shared" si="59"/>
        <v>2012</v>
      </c>
      <c r="N1251" t="b">
        <v>1</v>
      </c>
      <c r="O1251">
        <v>81</v>
      </c>
      <c r="P1251" t="b">
        <v>1</v>
      </c>
      <c r="Q1251" t="s">
        <v>8276</v>
      </c>
      <c r="R1251" s="10">
        <f>E1251/D1251*100</f>
        <v>104.44</v>
      </c>
      <c r="S1251" s="7">
        <f>E1251/O1251</f>
        <v>64.46913580246914</v>
      </c>
      <c r="T1251" s="11" t="s">
        <v>8325</v>
      </c>
      <c r="U1251" t="s">
        <v>8326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5">
        <f t="shared" si="57"/>
        <v>41888.64271990741</v>
      </c>
      <c r="K1252">
        <v>1406129131</v>
      </c>
      <c r="L1252" s="16">
        <f t="shared" si="58"/>
        <v>41843.64271990741</v>
      </c>
      <c r="M1252" s="16" t="str">
        <f t="shared" si="59"/>
        <v>2014</v>
      </c>
      <c r="N1252" t="b">
        <v>1</v>
      </c>
      <c r="O1252">
        <v>508</v>
      </c>
      <c r="P1252" t="b">
        <v>1</v>
      </c>
      <c r="Q1252" t="s">
        <v>8276</v>
      </c>
      <c r="R1252" s="10">
        <f>E1252/D1252*100</f>
        <v>200.15333333333331</v>
      </c>
      <c r="S1252" s="7">
        <f>E1252/O1252</f>
        <v>118.2007874015748</v>
      </c>
      <c r="T1252" s="11" t="s">
        <v>8325</v>
      </c>
      <c r="U1252" t="s">
        <v>8326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5">
        <f t="shared" si="57"/>
        <v>40811.814432870371</v>
      </c>
      <c r="K1253">
        <v>1311795167</v>
      </c>
      <c r="L1253" s="16">
        <f t="shared" si="58"/>
        <v>40751.814432870371</v>
      </c>
      <c r="M1253" s="16" t="str">
        <f t="shared" si="59"/>
        <v>2011</v>
      </c>
      <c r="N1253" t="b">
        <v>1</v>
      </c>
      <c r="O1253">
        <v>74</v>
      </c>
      <c r="P1253" t="b">
        <v>1</v>
      </c>
      <c r="Q1253" t="s">
        <v>8276</v>
      </c>
      <c r="R1253" s="10">
        <f>E1253/D1253*100</f>
        <v>101.8</v>
      </c>
      <c r="S1253" s="7">
        <f>E1253/O1253</f>
        <v>82.540540540540547</v>
      </c>
      <c r="T1253" s="11" t="s">
        <v>8325</v>
      </c>
      <c r="U1253" t="s">
        <v>8326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5">
        <f t="shared" si="57"/>
        <v>41571.988067129627</v>
      </c>
      <c r="K1254">
        <v>1380238969</v>
      </c>
      <c r="L1254" s="16">
        <f t="shared" si="58"/>
        <v>41543.988067129627</v>
      </c>
      <c r="M1254" s="16" t="str">
        <f t="shared" si="59"/>
        <v>2013</v>
      </c>
      <c r="N1254" t="b">
        <v>1</v>
      </c>
      <c r="O1254">
        <v>141</v>
      </c>
      <c r="P1254" t="b">
        <v>1</v>
      </c>
      <c r="Q1254" t="s">
        <v>8276</v>
      </c>
      <c r="R1254" s="10">
        <f>E1254/D1254*100</f>
        <v>137.65714285714284</v>
      </c>
      <c r="S1254" s="7">
        <f>E1254/O1254</f>
        <v>34.170212765957444</v>
      </c>
      <c r="T1254" s="11" t="s">
        <v>8325</v>
      </c>
      <c r="U1254" t="s">
        <v>8326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5">
        <f t="shared" si="57"/>
        <v>41885.783645833333</v>
      </c>
      <c r="K1255">
        <v>1407178107</v>
      </c>
      <c r="L1255" s="16">
        <f t="shared" si="58"/>
        <v>41855.783645833333</v>
      </c>
      <c r="M1255" s="16" t="str">
        <f t="shared" si="59"/>
        <v>2014</v>
      </c>
      <c r="N1255" t="b">
        <v>1</v>
      </c>
      <c r="O1255">
        <v>711</v>
      </c>
      <c r="P1255" t="b">
        <v>1</v>
      </c>
      <c r="Q1255" t="s">
        <v>8276</v>
      </c>
      <c r="R1255" s="10">
        <f>E1255/D1255*100</f>
        <v>303833.2</v>
      </c>
      <c r="S1255" s="7">
        <f>E1255/O1255</f>
        <v>42.73322081575246</v>
      </c>
      <c r="T1255" s="11" t="s">
        <v>8325</v>
      </c>
      <c r="U1255" t="s">
        <v>8326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5">
        <f t="shared" si="57"/>
        <v>40544.207638888889</v>
      </c>
      <c r="K1256">
        <v>1288968886</v>
      </c>
      <c r="L1256" s="16">
        <f t="shared" si="58"/>
        <v>40487.621365740742</v>
      </c>
      <c r="M1256" s="16" t="str">
        <f t="shared" si="59"/>
        <v>2010</v>
      </c>
      <c r="N1256" t="b">
        <v>1</v>
      </c>
      <c r="O1256">
        <v>141</v>
      </c>
      <c r="P1256" t="b">
        <v>1</v>
      </c>
      <c r="Q1256" t="s">
        <v>8276</v>
      </c>
      <c r="R1256" s="10">
        <f>E1256/D1256*100</f>
        <v>198.85074626865671</v>
      </c>
      <c r="S1256" s="7">
        <f>E1256/O1256</f>
        <v>94.489361702127653</v>
      </c>
      <c r="T1256" s="11" t="s">
        <v>8325</v>
      </c>
      <c r="U1256" t="s">
        <v>8326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5">
        <f t="shared" si="57"/>
        <v>41609.887175925927</v>
      </c>
      <c r="K1257">
        <v>1383337052</v>
      </c>
      <c r="L1257" s="16">
        <f t="shared" si="58"/>
        <v>41579.845509259263</v>
      </c>
      <c r="M1257" s="16" t="str">
        <f t="shared" si="59"/>
        <v>2013</v>
      </c>
      <c r="N1257" t="b">
        <v>1</v>
      </c>
      <c r="O1257">
        <v>109</v>
      </c>
      <c r="P1257" t="b">
        <v>1</v>
      </c>
      <c r="Q1257" t="s">
        <v>8276</v>
      </c>
      <c r="R1257" s="10">
        <f>E1257/D1257*100</f>
        <v>202.36666666666667</v>
      </c>
      <c r="S1257" s="7">
        <f>E1257/O1257</f>
        <v>55.697247706422019</v>
      </c>
      <c r="T1257" s="11" t="s">
        <v>8325</v>
      </c>
      <c r="U1257" t="s">
        <v>8326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5">
        <f t="shared" si="57"/>
        <v>40951.919340277782</v>
      </c>
      <c r="K1258">
        <v>1326492231</v>
      </c>
      <c r="L1258" s="16">
        <f t="shared" si="58"/>
        <v>40921.919340277782</v>
      </c>
      <c r="M1258" s="16" t="str">
        <f t="shared" si="59"/>
        <v>2012</v>
      </c>
      <c r="N1258" t="b">
        <v>1</v>
      </c>
      <c r="O1258">
        <v>361</v>
      </c>
      <c r="P1258" t="b">
        <v>1</v>
      </c>
      <c r="Q1258" t="s">
        <v>8276</v>
      </c>
      <c r="R1258" s="10">
        <f>E1258/D1258*100</f>
        <v>117.96376666666666</v>
      </c>
      <c r="S1258" s="7">
        <f>E1258/O1258</f>
        <v>98.030831024930734</v>
      </c>
      <c r="T1258" s="11" t="s">
        <v>8325</v>
      </c>
      <c r="U1258" t="s">
        <v>8326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5">
        <f t="shared" si="57"/>
        <v>40636.043865740743</v>
      </c>
      <c r="K1259">
        <v>1297562590</v>
      </c>
      <c r="L1259" s="16">
        <f t="shared" si="58"/>
        <v>40587.085532407407</v>
      </c>
      <c r="M1259" s="16" t="str">
        <f t="shared" si="59"/>
        <v>2011</v>
      </c>
      <c r="N1259" t="b">
        <v>1</v>
      </c>
      <c r="O1259">
        <v>176</v>
      </c>
      <c r="P1259" t="b">
        <v>1</v>
      </c>
      <c r="Q1259" t="s">
        <v>8276</v>
      </c>
      <c r="R1259" s="10">
        <f>E1259/D1259*100</f>
        <v>294.72727272727275</v>
      </c>
      <c r="S1259" s="7">
        <f>E1259/O1259</f>
        <v>92.102272727272734</v>
      </c>
      <c r="T1259" s="11" t="s">
        <v>8325</v>
      </c>
      <c r="U1259" t="s">
        <v>8326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5">
        <f t="shared" si="57"/>
        <v>41517.611250000002</v>
      </c>
      <c r="K1260">
        <v>1375368012</v>
      </c>
      <c r="L1260" s="16">
        <f t="shared" si="58"/>
        <v>41487.611250000002</v>
      </c>
      <c r="M1260" s="16" t="str">
        <f t="shared" si="59"/>
        <v>2013</v>
      </c>
      <c r="N1260" t="b">
        <v>1</v>
      </c>
      <c r="O1260">
        <v>670</v>
      </c>
      <c r="P1260" t="b">
        <v>1</v>
      </c>
      <c r="Q1260" t="s">
        <v>8276</v>
      </c>
      <c r="R1260" s="10">
        <f>E1260/D1260*100</f>
        <v>213.14633333333336</v>
      </c>
      <c r="S1260" s="7">
        <f>E1260/O1260</f>
        <v>38.175462686567165</v>
      </c>
      <c r="T1260" s="11" t="s">
        <v>8325</v>
      </c>
      <c r="U1260" t="s">
        <v>8326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5">
        <f t="shared" si="57"/>
        <v>41799.165972222225</v>
      </c>
      <c r="K1261">
        <v>1399504664</v>
      </c>
      <c r="L1261" s="16">
        <f t="shared" si="58"/>
        <v>41766.970648148148</v>
      </c>
      <c r="M1261" s="16" t="str">
        <f t="shared" si="59"/>
        <v>2014</v>
      </c>
      <c r="N1261" t="b">
        <v>1</v>
      </c>
      <c r="O1261">
        <v>96</v>
      </c>
      <c r="P1261" t="b">
        <v>1</v>
      </c>
      <c r="Q1261" t="s">
        <v>8276</v>
      </c>
      <c r="R1261" s="10">
        <f>E1261/D1261*100</f>
        <v>104.24</v>
      </c>
      <c r="S1261" s="7">
        <f>E1261/O1261</f>
        <v>27.145833333333332</v>
      </c>
      <c r="T1261" s="11" t="s">
        <v>8325</v>
      </c>
      <c r="U1261" t="s">
        <v>8326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5">
        <f t="shared" si="57"/>
        <v>41696.842824074076</v>
      </c>
      <c r="K1262">
        <v>1390853620</v>
      </c>
      <c r="L1262" s="16">
        <f t="shared" si="58"/>
        <v>41666.842824074076</v>
      </c>
      <c r="M1262" s="16" t="str">
        <f t="shared" si="59"/>
        <v>2014</v>
      </c>
      <c r="N1262" t="b">
        <v>1</v>
      </c>
      <c r="O1262">
        <v>74</v>
      </c>
      <c r="P1262" t="b">
        <v>1</v>
      </c>
      <c r="Q1262" t="s">
        <v>8276</v>
      </c>
      <c r="R1262" s="10">
        <f>E1262/D1262*100</f>
        <v>113.66666666666667</v>
      </c>
      <c r="S1262" s="7">
        <f>E1262/O1262</f>
        <v>50.689189189189186</v>
      </c>
      <c r="T1262" s="11" t="s">
        <v>8325</v>
      </c>
      <c r="U1262" t="s">
        <v>8326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5">
        <f t="shared" si="57"/>
        <v>41668.342905092592</v>
      </c>
      <c r="K1263">
        <v>1388391227</v>
      </c>
      <c r="L1263" s="16">
        <f t="shared" si="58"/>
        <v>41638.342905092592</v>
      </c>
      <c r="M1263" s="16" t="str">
        <f t="shared" si="59"/>
        <v>2013</v>
      </c>
      <c r="N1263" t="b">
        <v>1</v>
      </c>
      <c r="O1263">
        <v>52</v>
      </c>
      <c r="P1263" t="b">
        <v>1</v>
      </c>
      <c r="Q1263" t="s">
        <v>8276</v>
      </c>
      <c r="R1263" s="10">
        <f>E1263/D1263*100</f>
        <v>101.25</v>
      </c>
      <c r="S1263" s="7">
        <f>E1263/O1263</f>
        <v>38.942307692307693</v>
      </c>
      <c r="T1263" s="11" t="s">
        <v>8325</v>
      </c>
      <c r="U1263" t="s">
        <v>8326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5">
        <f t="shared" si="57"/>
        <v>41686.762638888889</v>
      </c>
      <c r="K1264">
        <v>1389982692</v>
      </c>
      <c r="L1264" s="16">
        <f t="shared" si="58"/>
        <v>41656.762638888889</v>
      </c>
      <c r="M1264" s="16" t="str">
        <f t="shared" si="59"/>
        <v>2014</v>
      </c>
      <c r="N1264" t="b">
        <v>1</v>
      </c>
      <c r="O1264">
        <v>105</v>
      </c>
      <c r="P1264" t="b">
        <v>1</v>
      </c>
      <c r="Q1264" t="s">
        <v>8276</v>
      </c>
      <c r="R1264" s="10">
        <f>E1264/D1264*100</f>
        <v>125.41538461538462</v>
      </c>
      <c r="S1264" s="7">
        <f>E1264/O1264</f>
        <v>77.638095238095232</v>
      </c>
      <c r="T1264" s="11" t="s">
        <v>8325</v>
      </c>
      <c r="U1264" t="s">
        <v>8326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5">
        <f t="shared" si="57"/>
        <v>41727.041666666664</v>
      </c>
      <c r="K1265">
        <v>1393034470</v>
      </c>
      <c r="L1265" s="16">
        <f t="shared" si="58"/>
        <v>41692.084143518521</v>
      </c>
      <c r="M1265" s="16" t="str">
        <f t="shared" si="59"/>
        <v>2014</v>
      </c>
      <c r="N1265" t="b">
        <v>1</v>
      </c>
      <c r="O1265">
        <v>41</v>
      </c>
      <c r="P1265" t="b">
        <v>1</v>
      </c>
      <c r="Q1265" t="s">
        <v>8276</v>
      </c>
      <c r="R1265" s="10">
        <f>E1265/D1265*100</f>
        <v>119</v>
      </c>
      <c r="S1265" s="7">
        <f>E1265/O1265</f>
        <v>43.536585365853661</v>
      </c>
      <c r="T1265" s="11" t="s">
        <v>8325</v>
      </c>
      <c r="U1265" t="s">
        <v>8326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5">
        <f t="shared" si="57"/>
        <v>41576.662997685184</v>
      </c>
      <c r="K1266">
        <v>1380556483</v>
      </c>
      <c r="L1266" s="16">
        <f t="shared" si="58"/>
        <v>41547.662997685184</v>
      </c>
      <c r="M1266" s="16" t="str">
        <f t="shared" si="59"/>
        <v>2013</v>
      </c>
      <c r="N1266" t="b">
        <v>1</v>
      </c>
      <c r="O1266">
        <v>34</v>
      </c>
      <c r="P1266" t="b">
        <v>1</v>
      </c>
      <c r="Q1266" t="s">
        <v>8276</v>
      </c>
      <c r="R1266" s="10">
        <f>E1266/D1266*100</f>
        <v>166.46153846153845</v>
      </c>
      <c r="S1266" s="7">
        <f>E1266/O1266</f>
        <v>31.823529411764707</v>
      </c>
      <c r="T1266" s="11" t="s">
        <v>8325</v>
      </c>
      <c r="U1266" t="s">
        <v>8326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5">
        <f t="shared" si="57"/>
        <v>40512.655266203699</v>
      </c>
      <c r="K1267">
        <v>1287071015</v>
      </c>
      <c r="L1267" s="16">
        <f t="shared" si="58"/>
        <v>40465.655266203699</v>
      </c>
      <c r="M1267" s="16" t="str">
        <f t="shared" si="59"/>
        <v>2010</v>
      </c>
      <c r="N1267" t="b">
        <v>1</v>
      </c>
      <c r="O1267">
        <v>66</v>
      </c>
      <c r="P1267" t="b">
        <v>1</v>
      </c>
      <c r="Q1267" t="s">
        <v>8276</v>
      </c>
      <c r="R1267" s="10">
        <f>E1267/D1267*100</f>
        <v>119.14771428571429</v>
      </c>
      <c r="S1267" s="7">
        <f>E1267/O1267</f>
        <v>63.184393939393942</v>
      </c>
      <c r="T1267" s="11" t="s">
        <v>8325</v>
      </c>
      <c r="U1267" t="s">
        <v>8326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5">
        <f t="shared" si="57"/>
        <v>41650.87667824074</v>
      </c>
      <c r="K1268">
        <v>1386882145</v>
      </c>
      <c r="L1268" s="16">
        <f t="shared" si="58"/>
        <v>41620.87667824074</v>
      </c>
      <c r="M1268" s="16" t="str">
        <f t="shared" si="59"/>
        <v>2013</v>
      </c>
      <c r="N1268" t="b">
        <v>1</v>
      </c>
      <c r="O1268">
        <v>50</v>
      </c>
      <c r="P1268" t="b">
        <v>1</v>
      </c>
      <c r="Q1268" t="s">
        <v>8276</v>
      </c>
      <c r="R1268" s="10">
        <f>E1268/D1268*100</f>
        <v>100.47368421052632</v>
      </c>
      <c r="S1268" s="7">
        <f>E1268/O1268</f>
        <v>190.9</v>
      </c>
      <c r="T1268" s="11" t="s">
        <v>8325</v>
      </c>
      <c r="U1268" t="s">
        <v>8326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5">
        <f t="shared" si="57"/>
        <v>41479.585162037038</v>
      </c>
      <c r="K1269">
        <v>1372082558</v>
      </c>
      <c r="L1269" s="16">
        <f t="shared" si="58"/>
        <v>41449.585162037038</v>
      </c>
      <c r="M1269" s="16" t="str">
        <f t="shared" si="59"/>
        <v>2013</v>
      </c>
      <c r="N1269" t="b">
        <v>1</v>
      </c>
      <c r="O1269">
        <v>159</v>
      </c>
      <c r="P1269" t="b">
        <v>1</v>
      </c>
      <c r="Q1269" t="s">
        <v>8276</v>
      </c>
      <c r="R1269" s="10">
        <f>E1269/D1269*100</f>
        <v>101.8</v>
      </c>
      <c r="S1269" s="7">
        <f>E1269/O1269</f>
        <v>140.85534591194968</v>
      </c>
      <c r="T1269" s="11" t="s">
        <v>8325</v>
      </c>
      <c r="U1269" t="s">
        <v>8326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5">
        <f t="shared" si="57"/>
        <v>41537.845451388886</v>
      </c>
      <c r="K1270">
        <v>1377116247</v>
      </c>
      <c r="L1270" s="16">
        <f t="shared" si="58"/>
        <v>41507.845451388886</v>
      </c>
      <c r="M1270" s="16" t="str">
        <f t="shared" si="59"/>
        <v>2013</v>
      </c>
      <c r="N1270" t="b">
        <v>1</v>
      </c>
      <c r="O1270">
        <v>182</v>
      </c>
      <c r="P1270" t="b">
        <v>1</v>
      </c>
      <c r="Q1270" t="s">
        <v>8276</v>
      </c>
      <c r="R1270" s="10">
        <f>E1270/D1270*100</f>
        <v>116.66666666666667</v>
      </c>
      <c r="S1270" s="7">
        <f>E1270/O1270</f>
        <v>76.92307692307692</v>
      </c>
      <c r="T1270" s="11" t="s">
        <v>8325</v>
      </c>
      <c r="U1270" t="s">
        <v>8326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5">
        <f t="shared" si="57"/>
        <v>42476</v>
      </c>
      <c r="K1271">
        <v>1458157512</v>
      </c>
      <c r="L1271" s="16">
        <f t="shared" si="58"/>
        <v>42445.823055555549</v>
      </c>
      <c r="M1271" s="16" t="str">
        <f t="shared" si="59"/>
        <v>2016</v>
      </c>
      <c r="N1271" t="b">
        <v>1</v>
      </c>
      <c r="O1271">
        <v>206</v>
      </c>
      <c r="P1271" t="b">
        <v>1</v>
      </c>
      <c r="Q1271" t="s">
        <v>8276</v>
      </c>
      <c r="R1271" s="10">
        <f>E1271/D1271*100</f>
        <v>108.64893617021276</v>
      </c>
      <c r="S1271" s="7">
        <f>E1271/O1271</f>
        <v>99.15533980582525</v>
      </c>
      <c r="T1271" s="11" t="s">
        <v>8325</v>
      </c>
      <c r="U1271" t="s">
        <v>8326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5">
        <f t="shared" si="57"/>
        <v>40993.815300925926</v>
      </c>
      <c r="K1272">
        <v>1327523642</v>
      </c>
      <c r="L1272" s="16">
        <f t="shared" si="58"/>
        <v>40933.856967592597</v>
      </c>
      <c r="M1272" s="16" t="str">
        <f t="shared" si="59"/>
        <v>2012</v>
      </c>
      <c r="N1272" t="b">
        <v>1</v>
      </c>
      <c r="O1272">
        <v>169</v>
      </c>
      <c r="P1272" t="b">
        <v>1</v>
      </c>
      <c r="Q1272" t="s">
        <v>8276</v>
      </c>
      <c r="R1272" s="10">
        <f>E1272/D1272*100</f>
        <v>114.72</v>
      </c>
      <c r="S1272" s="7">
        <f>E1272/O1272</f>
        <v>67.881656804733723</v>
      </c>
      <c r="T1272" s="11" t="s">
        <v>8325</v>
      </c>
      <c r="U1272" t="s">
        <v>8326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5">
        <f t="shared" si="57"/>
        <v>41591.725219907406</v>
      </c>
      <c r="K1273">
        <v>1381767859</v>
      </c>
      <c r="L1273" s="16">
        <f t="shared" si="58"/>
        <v>41561.683553240742</v>
      </c>
      <c r="M1273" s="16" t="str">
        <f t="shared" si="59"/>
        <v>2013</v>
      </c>
      <c r="N1273" t="b">
        <v>1</v>
      </c>
      <c r="O1273">
        <v>31</v>
      </c>
      <c r="P1273" t="b">
        <v>1</v>
      </c>
      <c r="Q1273" t="s">
        <v>8276</v>
      </c>
      <c r="R1273" s="10">
        <f>E1273/D1273*100</f>
        <v>101.8</v>
      </c>
      <c r="S1273" s="7">
        <f>E1273/O1273</f>
        <v>246.29032258064515</v>
      </c>
      <c r="T1273" s="11" t="s">
        <v>8325</v>
      </c>
      <c r="U1273" t="s">
        <v>8326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5">
        <f t="shared" si="57"/>
        <v>40344.166666666664</v>
      </c>
      <c r="K1274">
        <v>1270576379</v>
      </c>
      <c r="L1274" s="16">
        <f t="shared" si="58"/>
        <v>40274.745127314818</v>
      </c>
      <c r="M1274" s="16" t="str">
        <f t="shared" si="59"/>
        <v>2010</v>
      </c>
      <c r="N1274" t="b">
        <v>1</v>
      </c>
      <c r="O1274">
        <v>28</v>
      </c>
      <c r="P1274" t="b">
        <v>1</v>
      </c>
      <c r="Q1274" t="s">
        <v>8276</v>
      </c>
      <c r="R1274" s="10">
        <f>E1274/D1274*100</f>
        <v>106</v>
      </c>
      <c r="S1274" s="7">
        <f>E1274/O1274</f>
        <v>189.28571428571428</v>
      </c>
      <c r="T1274" s="11" t="s">
        <v>8325</v>
      </c>
      <c r="U1274" t="s">
        <v>8326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5">
        <f t="shared" si="57"/>
        <v>41882.730219907404</v>
      </c>
      <c r="K1275">
        <v>1406914291</v>
      </c>
      <c r="L1275" s="16">
        <f t="shared" si="58"/>
        <v>41852.730219907404</v>
      </c>
      <c r="M1275" s="16" t="str">
        <f t="shared" si="59"/>
        <v>2014</v>
      </c>
      <c r="N1275" t="b">
        <v>1</v>
      </c>
      <c r="O1275">
        <v>54</v>
      </c>
      <c r="P1275" t="b">
        <v>1</v>
      </c>
      <c r="Q1275" t="s">
        <v>8276</v>
      </c>
      <c r="R1275" s="10">
        <f>E1275/D1275*100</f>
        <v>103.49999999999999</v>
      </c>
      <c r="S1275" s="7">
        <f>E1275/O1275</f>
        <v>76.666666666666671</v>
      </c>
      <c r="T1275" s="11" t="s">
        <v>8325</v>
      </c>
      <c r="U1275" t="s">
        <v>8326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5">
        <f t="shared" si="57"/>
        <v>41151.690104166664</v>
      </c>
      <c r="K1276">
        <v>1343320425</v>
      </c>
      <c r="L1276" s="16">
        <f t="shared" si="58"/>
        <v>41116.690104166664</v>
      </c>
      <c r="M1276" s="16" t="str">
        <f t="shared" si="59"/>
        <v>2012</v>
      </c>
      <c r="N1276" t="b">
        <v>1</v>
      </c>
      <c r="O1276">
        <v>467</v>
      </c>
      <c r="P1276" t="b">
        <v>1</v>
      </c>
      <c r="Q1276" t="s">
        <v>8276</v>
      </c>
      <c r="R1276" s="10">
        <f>E1276/D1276*100</f>
        <v>154.97535999999999</v>
      </c>
      <c r="S1276" s="7">
        <f>E1276/O1276</f>
        <v>82.963254817987149</v>
      </c>
      <c r="T1276" s="11" t="s">
        <v>8325</v>
      </c>
      <c r="U1276" t="s">
        <v>8326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5">
        <f t="shared" si="57"/>
        <v>41493.867905092593</v>
      </c>
      <c r="K1277">
        <v>1372884587</v>
      </c>
      <c r="L1277" s="16">
        <f t="shared" si="58"/>
        <v>41458.867905092593</v>
      </c>
      <c r="M1277" s="16" t="str">
        <f t="shared" si="59"/>
        <v>2013</v>
      </c>
      <c r="N1277" t="b">
        <v>1</v>
      </c>
      <c r="O1277">
        <v>389</v>
      </c>
      <c r="P1277" t="b">
        <v>1</v>
      </c>
      <c r="Q1277" t="s">
        <v>8276</v>
      </c>
      <c r="R1277" s="10">
        <f>E1277/D1277*100</f>
        <v>162.14066666666668</v>
      </c>
      <c r="S1277" s="7">
        <f>E1277/O1277</f>
        <v>62.522107969151669</v>
      </c>
      <c r="T1277" s="11" t="s">
        <v>8325</v>
      </c>
      <c r="U1277" t="s">
        <v>8326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5">
        <f t="shared" si="57"/>
        <v>40057.166666666664</v>
      </c>
      <c r="K1278">
        <v>1247504047</v>
      </c>
      <c r="L1278" s="16">
        <f t="shared" si="58"/>
        <v>40007.704247685186</v>
      </c>
      <c r="M1278" s="16" t="str">
        <f t="shared" si="59"/>
        <v>2009</v>
      </c>
      <c r="N1278" t="b">
        <v>1</v>
      </c>
      <c r="O1278">
        <v>68</v>
      </c>
      <c r="P1278" t="b">
        <v>1</v>
      </c>
      <c r="Q1278" t="s">
        <v>8276</v>
      </c>
      <c r="R1278" s="10">
        <f>E1278/D1278*100</f>
        <v>104.42100000000001</v>
      </c>
      <c r="S1278" s="7">
        <f>E1278/O1278</f>
        <v>46.06808823529412</v>
      </c>
      <c r="T1278" s="11" t="s">
        <v>8325</v>
      </c>
      <c r="U1278" t="s">
        <v>8326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5">
        <f t="shared" si="57"/>
        <v>41156.561886574076</v>
      </c>
      <c r="K1279">
        <v>1343741347</v>
      </c>
      <c r="L1279" s="16">
        <f t="shared" si="58"/>
        <v>41121.561886574076</v>
      </c>
      <c r="M1279" s="16" t="str">
        <f t="shared" si="59"/>
        <v>2012</v>
      </c>
      <c r="N1279" t="b">
        <v>1</v>
      </c>
      <c r="O1279">
        <v>413</v>
      </c>
      <c r="P1279" t="b">
        <v>1</v>
      </c>
      <c r="Q1279" t="s">
        <v>8276</v>
      </c>
      <c r="R1279" s="10">
        <f>E1279/D1279*100</f>
        <v>106.12433333333333</v>
      </c>
      <c r="S1279" s="7">
        <f>E1279/O1279</f>
        <v>38.543946731234868</v>
      </c>
      <c r="T1279" s="11" t="s">
        <v>8325</v>
      </c>
      <c r="U1279" t="s">
        <v>8326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5">
        <f t="shared" si="57"/>
        <v>41815.083333333336</v>
      </c>
      <c r="K1280">
        <v>1401196766</v>
      </c>
      <c r="L1280" s="16">
        <f t="shared" si="58"/>
        <v>41786.555162037039</v>
      </c>
      <c r="M1280" s="16" t="str">
        <f t="shared" si="59"/>
        <v>2014</v>
      </c>
      <c r="N1280" t="b">
        <v>1</v>
      </c>
      <c r="O1280">
        <v>190</v>
      </c>
      <c r="P1280" t="b">
        <v>1</v>
      </c>
      <c r="Q1280" t="s">
        <v>8276</v>
      </c>
      <c r="R1280" s="10">
        <f>E1280/D1280*100</f>
        <v>154.93846153846152</v>
      </c>
      <c r="S1280" s="7">
        <f>E1280/O1280</f>
        <v>53.005263157894738</v>
      </c>
      <c r="T1280" s="11" t="s">
        <v>8325</v>
      </c>
      <c r="U1280" t="s">
        <v>8326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5">
        <f t="shared" si="57"/>
        <v>41722.057523148149</v>
      </c>
      <c r="K1281">
        <v>1392171770</v>
      </c>
      <c r="L1281" s="16">
        <f t="shared" si="58"/>
        <v>41682.099189814813</v>
      </c>
      <c r="M1281" s="16" t="str">
        <f t="shared" si="59"/>
        <v>2014</v>
      </c>
      <c r="N1281" t="b">
        <v>1</v>
      </c>
      <c r="O1281">
        <v>189</v>
      </c>
      <c r="P1281" t="b">
        <v>1</v>
      </c>
      <c r="Q1281" t="s">
        <v>8276</v>
      </c>
      <c r="R1281" s="10">
        <f>E1281/D1281*100</f>
        <v>110.77157238734421</v>
      </c>
      <c r="S1281" s="7">
        <f>E1281/O1281</f>
        <v>73.355396825396824</v>
      </c>
      <c r="T1281" s="11" t="s">
        <v>8325</v>
      </c>
      <c r="U1281" t="s">
        <v>8326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5">
        <f t="shared" si="57"/>
        <v>40603.757569444446</v>
      </c>
      <c r="K1282">
        <v>1291227054</v>
      </c>
      <c r="L1282" s="16">
        <f t="shared" si="58"/>
        <v>40513.757569444446</v>
      </c>
      <c r="M1282" s="16" t="str">
        <f t="shared" si="59"/>
        <v>2010</v>
      </c>
      <c r="N1282" t="b">
        <v>1</v>
      </c>
      <c r="O1282">
        <v>130</v>
      </c>
      <c r="P1282" t="b">
        <v>1</v>
      </c>
      <c r="Q1282" t="s">
        <v>8276</v>
      </c>
      <c r="R1282" s="10">
        <f>E1282/D1282*100</f>
        <v>110.91186666666665</v>
      </c>
      <c r="S1282" s="7">
        <f>E1282/O1282</f>
        <v>127.97523076923076</v>
      </c>
      <c r="T1282" s="11" t="s">
        <v>8325</v>
      </c>
      <c r="U1282" t="s">
        <v>8326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5">
        <f t="shared" ref="J1283:J1346" si="60">(((I1283/60)/60)/24)+DATE(1970,1,1)</f>
        <v>41483.743472222224</v>
      </c>
      <c r="K1283">
        <v>1373305836</v>
      </c>
      <c r="L1283" s="16">
        <f t="shared" ref="L1283:L1346" si="61">(((K1283/60)/60)/24)+DATE(1970,1,1)</f>
        <v>41463.743472222224</v>
      </c>
      <c r="M1283" s="16" t="str">
        <f t="shared" ref="M1283:M1346" si="62">TEXT(L1283,"yyyy")</f>
        <v>2013</v>
      </c>
      <c r="N1283" t="b">
        <v>1</v>
      </c>
      <c r="O1283">
        <v>74</v>
      </c>
      <c r="P1283" t="b">
        <v>1</v>
      </c>
      <c r="Q1283" t="s">
        <v>8276</v>
      </c>
      <c r="R1283" s="10">
        <f>E1283/D1283*100</f>
        <v>110.71428571428572</v>
      </c>
      <c r="S1283" s="7">
        <f>E1283/O1283</f>
        <v>104.72972972972973</v>
      </c>
      <c r="T1283" s="11" t="s">
        <v>8325</v>
      </c>
      <c r="U1283" t="s">
        <v>8326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5">
        <f t="shared" si="60"/>
        <v>41617.207638888889</v>
      </c>
      <c r="K1284">
        <v>1383909855</v>
      </c>
      <c r="L1284" s="16">
        <f t="shared" si="61"/>
        <v>41586.475173611114</v>
      </c>
      <c r="M1284" s="16" t="str">
        <f t="shared" si="62"/>
        <v>2013</v>
      </c>
      <c r="N1284" t="b">
        <v>1</v>
      </c>
      <c r="O1284">
        <v>274</v>
      </c>
      <c r="P1284" t="b">
        <v>1</v>
      </c>
      <c r="Q1284" t="s">
        <v>8276</v>
      </c>
      <c r="R1284" s="10">
        <f>E1284/D1284*100</f>
        <v>123.61333333333333</v>
      </c>
      <c r="S1284" s="7">
        <f>E1284/O1284</f>
        <v>67.671532846715323</v>
      </c>
      <c r="T1284" s="11" t="s">
        <v>8325</v>
      </c>
      <c r="U1284" t="s">
        <v>8326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5">
        <f t="shared" si="60"/>
        <v>41344.166666666664</v>
      </c>
      <c r="K1285">
        <v>1360948389</v>
      </c>
      <c r="L1285" s="16">
        <f t="shared" si="61"/>
        <v>41320.717465277776</v>
      </c>
      <c r="M1285" s="16" t="str">
        <f t="shared" si="62"/>
        <v>2013</v>
      </c>
      <c r="N1285" t="b">
        <v>1</v>
      </c>
      <c r="O1285">
        <v>22</v>
      </c>
      <c r="P1285" t="b">
        <v>1</v>
      </c>
      <c r="Q1285" t="s">
        <v>8276</v>
      </c>
      <c r="R1285" s="10">
        <f>E1285/D1285*100</f>
        <v>211.05</v>
      </c>
      <c r="S1285" s="7">
        <f>E1285/O1285</f>
        <v>95.931818181818187</v>
      </c>
      <c r="T1285" s="11" t="s">
        <v>8325</v>
      </c>
      <c r="U1285" t="s">
        <v>8326</v>
      </c>
    </row>
    <row r="1286" spans="1:21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5">
        <f t="shared" si="60"/>
        <v>42735.707638888889</v>
      </c>
      <c r="K1286">
        <v>1481175482</v>
      </c>
      <c r="L1286" s="16">
        <f t="shared" si="61"/>
        <v>42712.23474537037</v>
      </c>
      <c r="M1286" s="16" t="str">
        <f t="shared" si="62"/>
        <v>2016</v>
      </c>
      <c r="N1286" t="b">
        <v>0</v>
      </c>
      <c r="O1286">
        <v>31</v>
      </c>
      <c r="P1286" t="b">
        <v>1</v>
      </c>
      <c r="Q1286" t="s">
        <v>8271</v>
      </c>
      <c r="R1286" s="10">
        <f>E1286/D1286*100</f>
        <v>101</v>
      </c>
      <c r="S1286" s="7">
        <f>E1286/O1286</f>
        <v>65.161290322580641</v>
      </c>
      <c r="T1286" s="11" t="s">
        <v>8317</v>
      </c>
      <c r="U1286" t="s">
        <v>8318</v>
      </c>
    </row>
    <row r="1287" spans="1:21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5">
        <f t="shared" si="60"/>
        <v>42175.583043981482</v>
      </c>
      <c r="K1287">
        <v>1433512775</v>
      </c>
      <c r="L1287" s="16">
        <f t="shared" si="61"/>
        <v>42160.583043981482</v>
      </c>
      <c r="M1287" s="16" t="str">
        <f t="shared" si="62"/>
        <v>2015</v>
      </c>
      <c r="N1287" t="b">
        <v>0</v>
      </c>
      <c r="O1287">
        <v>63</v>
      </c>
      <c r="P1287" t="b">
        <v>1</v>
      </c>
      <c r="Q1287" t="s">
        <v>8271</v>
      </c>
      <c r="R1287" s="10">
        <f>E1287/D1287*100</f>
        <v>101.64999999999999</v>
      </c>
      <c r="S1287" s="7">
        <f>E1287/O1287</f>
        <v>32.269841269841272</v>
      </c>
      <c r="T1287" s="11" t="s">
        <v>8317</v>
      </c>
      <c r="U1287" t="s">
        <v>8318</v>
      </c>
    </row>
    <row r="1288" spans="1:21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5">
        <f t="shared" si="60"/>
        <v>42052.583333333328</v>
      </c>
      <c r="K1288">
        <v>1423041227</v>
      </c>
      <c r="L1288" s="16">
        <f t="shared" si="61"/>
        <v>42039.384571759263</v>
      </c>
      <c r="M1288" s="16" t="str">
        <f t="shared" si="62"/>
        <v>2015</v>
      </c>
      <c r="N1288" t="b">
        <v>0</v>
      </c>
      <c r="O1288">
        <v>20</v>
      </c>
      <c r="P1288" t="b">
        <v>1</v>
      </c>
      <c r="Q1288" t="s">
        <v>8271</v>
      </c>
      <c r="R1288" s="10">
        <f>E1288/D1288*100</f>
        <v>108.33333333333333</v>
      </c>
      <c r="S1288" s="7">
        <f>E1288/O1288</f>
        <v>81.25</v>
      </c>
      <c r="T1288" s="11" t="s">
        <v>8317</v>
      </c>
      <c r="U1288" t="s">
        <v>8318</v>
      </c>
    </row>
    <row r="1289" spans="1:21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5">
        <f t="shared" si="60"/>
        <v>42167.621018518519</v>
      </c>
      <c r="K1289">
        <v>1428936856</v>
      </c>
      <c r="L1289" s="16">
        <f t="shared" si="61"/>
        <v>42107.621018518519</v>
      </c>
      <c r="M1289" s="16" t="str">
        <f t="shared" si="62"/>
        <v>2015</v>
      </c>
      <c r="N1289" t="b">
        <v>0</v>
      </c>
      <c r="O1289">
        <v>25</v>
      </c>
      <c r="P1289" t="b">
        <v>1</v>
      </c>
      <c r="Q1289" t="s">
        <v>8271</v>
      </c>
      <c r="R1289" s="10">
        <f>E1289/D1289*100</f>
        <v>242</v>
      </c>
      <c r="S1289" s="7">
        <f>E1289/O1289</f>
        <v>24.2</v>
      </c>
      <c r="T1289" s="11" t="s">
        <v>8317</v>
      </c>
      <c r="U1289" t="s">
        <v>8318</v>
      </c>
    </row>
    <row r="1290" spans="1:21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5">
        <f t="shared" si="60"/>
        <v>42592.166666666672</v>
      </c>
      <c r="K1290">
        <v>1468122163</v>
      </c>
      <c r="L1290" s="16">
        <f t="shared" si="61"/>
        <v>42561.154664351852</v>
      </c>
      <c r="M1290" s="16" t="str">
        <f t="shared" si="62"/>
        <v>2016</v>
      </c>
      <c r="N1290" t="b">
        <v>0</v>
      </c>
      <c r="O1290">
        <v>61</v>
      </c>
      <c r="P1290" t="b">
        <v>1</v>
      </c>
      <c r="Q1290" t="s">
        <v>8271</v>
      </c>
      <c r="R1290" s="10">
        <f>E1290/D1290*100</f>
        <v>100.44999999999999</v>
      </c>
      <c r="S1290" s="7">
        <f>E1290/O1290</f>
        <v>65.868852459016395</v>
      </c>
      <c r="T1290" s="11" t="s">
        <v>8317</v>
      </c>
      <c r="U1290" t="s">
        <v>8318</v>
      </c>
    </row>
    <row r="1291" spans="1:21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5">
        <f t="shared" si="60"/>
        <v>42739.134780092587</v>
      </c>
      <c r="K1291">
        <v>1480907645</v>
      </c>
      <c r="L1291" s="16">
        <f t="shared" si="61"/>
        <v>42709.134780092587</v>
      </c>
      <c r="M1291" s="16" t="str">
        <f t="shared" si="62"/>
        <v>2016</v>
      </c>
      <c r="N1291" t="b">
        <v>0</v>
      </c>
      <c r="O1291">
        <v>52</v>
      </c>
      <c r="P1291" t="b">
        <v>1</v>
      </c>
      <c r="Q1291" t="s">
        <v>8271</v>
      </c>
      <c r="R1291" s="10">
        <f>E1291/D1291*100</f>
        <v>125.06666666666666</v>
      </c>
      <c r="S1291" s="7">
        <f>E1291/O1291</f>
        <v>36.07692307692308</v>
      </c>
      <c r="T1291" s="11" t="s">
        <v>8317</v>
      </c>
      <c r="U1291" t="s">
        <v>8318</v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5">
        <f t="shared" si="60"/>
        <v>42117.290972222225</v>
      </c>
      <c r="K1292">
        <v>1427121931</v>
      </c>
      <c r="L1292" s="16">
        <f t="shared" si="61"/>
        <v>42086.614942129629</v>
      </c>
      <c r="M1292" s="16" t="str">
        <f t="shared" si="62"/>
        <v>2015</v>
      </c>
      <c r="N1292" t="b">
        <v>0</v>
      </c>
      <c r="O1292">
        <v>86</v>
      </c>
      <c r="P1292" t="b">
        <v>1</v>
      </c>
      <c r="Q1292" t="s">
        <v>8271</v>
      </c>
      <c r="R1292" s="10">
        <f>E1292/D1292*100</f>
        <v>108.57142857142857</v>
      </c>
      <c r="S1292" s="7">
        <f>E1292/O1292</f>
        <v>44.186046511627907</v>
      </c>
      <c r="T1292" s="11" t="s">
        <v>8317</v>
      </c>
      <c r="U1292" t="s">
        <v>8318</v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5">
        <f t="shared" si="60"/>
        <v>42101.291666666672</v>
      </c>
      <c r="K1293">
        <v>1425224391</v>
      </c>
      <c r="L1293" s="16">
        <f t="shared" si="61"/>
        <v>42064.652673611112</v>
      </c>
      <c r="M1293" s="16" t="str">
        <f t="shared" si="62"/>
        <v>2015</v>
      </c>
      <c r="N1293" t="b">
        <v>0</v>
      </c>
      <c r="O1293">
        <v>42</v>
      </c>
      <c r="P1293" t="b">
        <v>1</v>
      </c>
      <c r="Q1293" t="s">
        <v>8271</v>
      </c>
      <c r="R1293" s="10">
        <f>E1293/D1293*100</f>
        <v>145.70000000000002</v>
      </c>
      <c r="S1293" s="7">
        <f>E1293/O1293</f>
        <v>104.07142857142857</v>
      </c>
      <c r="T1293" s="11" t="s">
        <v>8317</v>
      </c>
      <c r="U1293" t="s">
        <v>8318</v>
      </c>
    </row>
    <row r="1294" spans="1:21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5">
        <f t="shared" si="60"/>
        <v>42283.957638888889</v>
      </c>
      <c r="K1294">
        <v>1441822828</v>
      </c>
      <c r="L1294" s="16">
        <f t="shared" si="61"/>
        <v>42256.764212962968</v>
      </c>
      <c r="M1294" s="16" t="str">
        <f t="shared" si="62"/>
        <v>2015</v>
      </c>
      <c r="N1294" t="b">
        <v>0</v>
      </c>
      <c r="O1294">
        <v>52</v>
      </c>
      <c r="P1294" t="b">
        <v>1</v>
      </c>
      <c r="Q1294" t="s">
        <v>8271</v>
      </c>
      <c r="R1294" s="10">
        <f>E1294/D1294*100</f>
        <v>110.00000000000001</v>
      </c>
      <c r="S1294" s="7">
        <f>E1294/O1294</f>
        <v>35.96153846153846</v>
      </c>
      <c r="T1294" s="11" t="s">
        <v>8317</v>
      </c>
      <c r="U1294" t="s">
        <v>8318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5">
        <f t="shared" si="60"/>
        <v>42322.742719907401</v>
      </c>
      <c r="K1295">
        <v>1444927771</v>
      </c>
      <c r="L1295" s="16">
        <f t="shared" si="61"/>
        <v>42292.701053240744</v>
      </c>
      <c r="M1295" s="16" t="str">
        <f t="shared" si="62"/>
        <v>2015</v>
      </c>
      <c r="N1295" t="b">
        <v>0</v>
      </c>
      <c r="O1295">
        <v>120</v>
      </c>
      <c r="P1295" t="b">
        <v>1</v>
      </c>
      <c r="Q1295" t="s">
        <v>8271</v>
      </c>
      <c r="R1295" s="10">
        <f>E1295/D1295*100</f>
        <v>102.23333333333333</v>
      </c>
      <c r="S1295" s="7">
        <f>E1295/O1295</f>
        <v>127.79166666666667</v>
      </c>
      <c r="T1295" s="11" t="s">
        <v>8317</v>
      </c>
      <c r="U1295" t="s">
        <v>8318</v>
      </c>
    </row>
    <row r="1296" spans="1:21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5">
        <f t="shared" si="60"/>
        <v>42296.458333333328</v>
      </c>
      <c r="K1296">
        <v>1443696797</v>
      </c>
      <c r="L1296" s="16">
        <f t="shared" si="61"/>
        <v>42278.453668981485</v>
      </c>
      <c r="M1296" s="16" t="str">
        <f t="shared" si="62"/>
        <v>2015</v>
      </c>
      <c r="N1296" t="b">
        <v>0</v>
      </c>
      <c r="O1296">
        <v>22</v>
      </c>
      <c r="P1296" t="b">
        <v>1</v>
      </c>
      <c r="Q1296" t="s">
        <v>8271</v>
      </c>
      <c r="R1296" s="10">
        <f>E1296/D1296*100</f>
        <v>122</v>
      </c>
      <c r="S1296" s="7">
        <f>E1296/O1296</f>
        <v>27.727272727272727</v>
      </c>
      <c r="T1296" s="11" t="s">
        <v>8317</v>
      </c>
      <c r="U1296" t="s">
        <v>8318</v>
      </c>
    </row>
    <row r="1297" spans="1:21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5">
        <f t="shared" si="60"/>
        <v>42214.708333333328</v>
      </c>
      <c r="K1297">
        <v>1435585497</v>
      </c>
      <c r="L1297" s="16">
        <f t="shared" si="61"/>
        <v>42184.572881944448</v>
      </c>
      <c r="M1297" s="16" t="str">
        <f t="shared" si="62"/>
        <v>2015</v>
      </c>
      <c r="N1297" t="b">
        <v>0</v>
      </c>
      <c r="O1297">
        <v>64</v>
      </c>
      <c r="P1297" t="b">
        <v>1</v>
      </c>
      <c r="Q1297" t="s">
        <v>8271</v>
      </c>
      <c r="R1297" s="10">
        <f>E1297/D1297*100</f>
        <v>101.96000000000001</v>
      </c>
      <c r="S1297" s="7">
        <f>E1297/O1297</f>
        <v>39.828125</v>
      </c>
      <c r="T1297" s="11" t="s">
        <v>8317</v>
      </c>
      <c r="U1297" t="s">
        <v>8318</v>
      </c>
    </row>
    <row r="1298" spans="1:21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5">
        <f t="shared" si="60"/>
        <v>42443.008946759262</v>
      </c>
      <c r="K1298">
        <v>1456189973</v>
      </c>
      <c r="L1298" s="16">
        <f t="shared" si="61"/>
        <v>42423.050613425927</v>
      </c>
      <c r="M1298" s="16" t="str">
        <f t="shared" si="62"/>
        <v>2016</v>
      </c>
      <c r="N1298" t="b">
        <v>0</v>
      </c>
      <c r="O1298">
        <v>23</v>
      </c>
      <c r="P1298" t="b">
        <v>1</v>
      </c>
      <c r="Q1298" t="s">
        <v>8271</v>
      </c>
      <c r="R1298" s="10">
        <f>E1298/D1298*100</f>
        <v>141.1764705882353</v>
      </c>
      <c r="S1298" s="7">
        <f>E1298/O1298</f>
        <v>52.173913043478258</v>
      </c>
      <c r="T1298" s="11" t="s">
        <v>8317</v>
      </c>
      <c r="U1298" t="s">
        <v>8318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5">
        <f t="shared" si="60"/>
        <v>42491.747199074074</v>
      </c>
      <c r="K1299">
        <v>1459533358</v>
      </c>
      <c r="L1299" s="16">
        <f t="shared" si="61"/>
        <v>42461.747199074074</v>
      </c>
      <c r="M1299" s="16" t="str">
        <f t="shared" si="62"/>
        <v>2016</v>
      </c>
      <c r="N1299" t="b">
        <v>0</v>
      </c>
      <c r="O1299">
        <v>238</v>
      </c>
      <c r="P1299" t="b">
        <v>1</v>
      </c>
      <c r="Q1299" t="s">
        <v>8271</v>
      </c>
      <c r="R1299" s="10">
        <f>E1299/D1299*100</f>
        <v>109.52500000000001</v>
      </c>
      <c r="S1299" s="7">
        <f>E1299/O1299</f>
        <v>92.037815126050418</v>
      </c>
      <c r="T1299" s="11" t="s">
        <v>8317</v>
      </c>
      <c r="U1299" t="s">
        <v>8318</v>
      </c>
    </row>
    <row r="1300" spans="1:21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5">
        <f t="shared" si="60"/>
        <v>42488.680925925932</v>
      </c>
      <c r="K1300">
        <v>1459268432</v>
      </c>
      <c r="L1300" s="16">
        <f t="shared" si="61"/>
        <v>42458.680925925932</v>
      </c>
      <c r="M1300" s="16" t="str">
        <f t="shared" si="62"/>
        <v>2016</v>
      </c>
      <c r="N1300" t="b">
        <v>0</v>
      </c>
      <c r="O1300">
        <v>33</v>
      </c>
      <c r="P1300" t="b">
        <v>1</v>
      </c>
      <c r="Q1300" t="s">
        <v>8271</v>
      </c>
      <c r="R1300" s="10">
        <f>E1300/D1300*100</f>
        <v>104.65</v>
      </c>
      <c r="S1300" s="7">
        <f>E1300/O1300</f>
        <v>63.424242424242422</v>
      </c>
      <c r="T1300" s="11" t="s">
        <v>8317</v>
      </c>
      <c r="U1300" t="s">
        <v>8318</v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5">
        <f t="shared" si="60"/>
        <v>42199.814340277779</v>
      </c>
      <c r="K1301">
        <v>1434310359</v>
      </c>
      <c r="L1301" s="16">
        <f t="shared" si="61"/>
        <v>42169.814340277779</v>
      </c>
      <c r="M1301" s="16" t="str">
        <f t="shared" si="62"/>
        <v>2015</v>
      </c>
      <c r="N1301" t="b">
        <v>0</v>
      </c>
      <c r="O1301">
        <v>32</v>
      </c>
      <c r="P1301" t="b">
        <v>1</v>
      </c>
      <c r="Q1301" t="s">
        <v>8271</v>
      </c>
      <c r="R1301" s="10">
        <f>E1301/D1301*100</f>
        <v>124</v>
      </c>
      <c r="S1301" s="7">
        <f>E1301/O1301</f>
        <v>135.625</v>
      </c>
      <c r="T1301" s="11" t="s">
        <v>8317</v>
      </c>
      <c r="U1301" t="s">
        <v>8318</v>
      </c>
    </row>
    <row r="1302" spans="1:21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5">
        <f t="shared" si="60"/>
        <v>42522.789583333331</v>
      </c>
      <c r="K1302">
        <v>1461427938</v>
      </c>
      <c r="L1302" s="16">
        <f t="shared" si="61"/>
        <v>42483.675208333334</v>
      </c>
      <c r="M1302" s="16" t="str">
        <f t="shared" si="62"/>
        <v>2016</v>
      </c>
      <c r="N1302" t="b">
        <v>0</v>
      </c>
      <c r="O1302">
        <v>24</v>
      </c>
      <c r="P1302" t="b">
        <v>1</v>
      </c>
      <c r="Q1302" t="s">
        <v>8271</v>
      </c>
      <c r="R1302" s="10">
        <f>E1302/D1302*100</f>
        <v>135</v>
      </c>
      <c r="S1302" s="7">
        <f>E1302/O1302</f>
        <v>168.75</v>
      </c>
      <c r="T1302" s="11" t="s">
        <v>8317</v>
      </c>
      <c r="U1302" t="s">
        <v>8318</v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5">
        <f t="shared" si="60"/>
        <v>42206.125</v>
      </c>
      <c r="K1303">
        <v>1436551178</v>
      </c>
      <c r="L1303" s="16">
        <f t="shared" si="61"/>
        <v>42195.749745370369</v>
      </c>
      <c r="M1303" s="16" t="str">
        <f t="shared" si="62"/>
        <v>2015</v>
      </c>
      <c r="N1303" t="b">
        <v>0</v>
      </c>
      <c r="O1303">
        <v>29</v>
      </c>
      <c r="P1303" t="b">
        <v>1</v>
      </c>
      <c r="Q1303" t="s">
        <v>8271</v>
      </c>
      <c r="R1303" s="10">
        <f>E1303/D1303*100</f>
        <v>102.75000000000001</v>
      </c>
      <c r="S1303" s="7">
        <f>E1303/O1303</f>
        <v>70.862068965517238</v>
      </c>
      <c r="T1303" s="11" t="s">
        <v>8317</v>
      </c>
      <c r="U1303" t="s">
        <v>8318</v>
      </c>
    </row>
    <row r="1304" spans="1:21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5">
        <f t="shared" si="60"/>
        <v>42705.099664351852</v>
      </c>
      <c r="K1304">
        <v>1477963411</v>
      </c>
      <c r="L1304" s="16">
        <f t="shared" si="61"/>
        <v>42675.057997685188</v>
      </c>
      <c r="M1304" s="16" t="str">
        <f t="shared" si="62"/>
        <v>2016</v>
      </c>
      <c r="N1304" t="b">
        <v>0</v>
      </c>
      <c r="O1304">
        <v>50</v>
      </c>
      <c r="P1304" t="b">
        <v>1</v>
      </c>
      <c r="Q1304" t="s">
        <v>8271</v>
      </c>
      <c r="R1304" s="10">
        <f>E1304/D1304*100</f>
        <v>100</v>
      </c>
      <c r="S1304" s="7">
        <f>E1304/O1304</f>
        <v>50</v>
      </c>
      <c r="T1304" s="11" t="s">
        <v>8317</v>
      </c>
      <c r="U1304" t="s">
        <v>8318</v>
      </c>
    </row>
    <row r="1305" spans="1:21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5">
        <f t="shared" si="60"/>
        <v>42582.458333333328</v>
      </c>
      <c r="K1305">
        <v>1468578920</v>
      </c>
      <c r="L1305" s="16">
        <f t="shared" si="61"/>
        <v>42566.441203703704</v>
      </c>
      <c r="M1305" s="16" t="str">
        <f t="shared" si="62"/>
        <v>2016</v>
      </c>
      <c r="N1305" t="b">
        <v>0</v>
      </c>
      <c r="O1305">
        <v>108</v>
      </c>
      <c r="P1305" t="b">
        <v>1</v>
      </c>
      <c r="Q1305" t="s">
        <v>8271</v>
      </c>
      <c r="R1305" s="10">
        <f>E1305/D1305*100</f>
        <v>130.26085714285716</v>
      </c>
      <c r="S1305" s="7">
        <f>E1305/O1305</f>
        <v>42.214166666666671</v>
      </c>
      <c r="T1305" s="11" t="s">
        <v>8317</v>
      </c>
      <c r="U1305" t="s">
        <v>8318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5">
        <f t="shared" si="60"/>
        <v>42807.152835648143</v>
      </c>
      <c r="K1306">
        <v>1484196005</v>
      </c>
      <c r="L1306" s="16">
        <f t="shared" si="61"/>
        <v>42747.194502314815</v>
      </c>
      <c r="M1306" s="16" t="str">
        <f t="shared" si="62"/>
        <v>2017</v>
      </c>
      <c r="N1306" t="b">
        <v>0</v>
      </c>
      <c r="O1306">
        <v>104</v>
      </c>
      <c r="P1306" t="b">
        <v>0</v>
      </c>
      <c r="Q1306" t="s">
        <v>8273</v>
      </c>
      <c r="R1306" s="10">
        <f>E1306/D1306*100</f>
        <v>39.627499999999998</v>
      </c>
      <c r="S1306" s="7">
        <f>E1306/O1306</f>
        <v>152.41346153846155</v>
      </c>
      <c r="T1306" s="11" t="s">
        <v>8319</v>
      </c>
      <c r="U1306" t="s">
        <v>8321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5">
        <f t="shared" si="60"/>
        <v>42572.729166666672</v>
      </c>
      <c r="K1307">
        <v>1466611108</v>
      </c>
      <c r="L1307" s="16">
        <f t="shared" si="61"/>
        <v>42543.665601851855</v>
      </c>
      <c r="M1307" s="16" t="str">
        <f t="shared" si="62"/>
        <v>2016</v>
      </c>
      <c r="N1307" t="b">
        <v>0</v>
      </c>
      <c r="O1307">
        <v>86</v>
      </c>
      <c r="P1307" t="b">
        <v>0</v>
      </c>
      <c r="Q1307" t="s">
        <v>8273</v>
      </c>
      <c r="R1307" s="10">
        <f>E1307/D1307*100</f>
        <v>25.976666666666663</v>
      </c>
      <c r="S1307" s="7">
        <f>E1307/O1307</f>
        <v>90.616279069767444</v>
      </c>
      <c r="T1307" s="11" t="s">
        <v>8319</v>
      </c>
      <c r="U1307" t="s">
        <v>8321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5">
        <f t="shared" si="60"/>
        <v>41977.457569444443</v>
      </c>
      <c r="K1308">
        <v>1415098734</v>
      </c>
      <c r="L1308" s="16">
        <f t="shared" si="61"/>
        <v>41947.457569444443</v>
      </c>
      <c r="M1308" s="16" t="str">
        <f t="shared" si="62"/>
        <v>2014</v>
      </c>
      <c r="N1308" t="b">
        <v>0</v>
      </c>
      <c r="O1308">
        <v>356</v>
      </c>
      <c r="P1308" t="b">
        <v>0</v>
      </c>
      <c r="Q1308" t="s">
        <v>8273</v>
      </c>
      <c r="R1308" s="10">
        <f>E1308/D1308*100</f>
        <v>65.24636363636364</v>
      </c>
      <c r="S1308" s="7">
        <f>E1308/O1308</f>
        <v>201.60393258426967</v>
      </c>
      <c r="T1308" s="11" t="s">
        <v>8319</v>
      </c>
      <c r="U1308" t="s">
        <v>8321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5">
        <f t="shared" si="60"/>
        <v>42417.503229166665</v>
      </c>
      <c r="K1309">
        <v>1453118679</v>
      </c>
      <c r="L1309" s="16">
        <f t="shared" si="61"/>
        <v>42387.503229166665</v>
      </c>
      <c r="M1309" s="16" t="str">
        <f t="shared" si="62"/>
        <v>2016</v>
      </c>
      <c r="N1309" t="b">
        <v>0</v>
      </c>
      <c r="O1309">
        <v>45</v>
      </c>
      <c r="P1309" t="b">
        <v>0</v>
      </c>
      <c r="Q1309" t="s">
        <v>8273</v>
      </c>
      <c r="R1309" s="10">
        <f>E1309/D1309*100</f>
        <v>11.514000000000001</v>
      </c>
      <c r="S1309" s="7">
        <f>E1309/O1309</f>
        <v>127.93333333333334</v>
      </c>
      <c r="T1309" s="11" t="s">
        <v>8319</v>
      </c>
      <c r="U1309" t="s">
        <v>8321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5">
        <f t="shared" si="60"/>
        <v>42651.613564814819</v>
      </c>
      <c r="K1310">
        <v>1472481812</v>
      </c>
      <c r="L1310" s="16">
        <f t="shared" si="61"/>
        <v>42611.613564814819</v>
      </c>
      <c r="M1310" s="16" t="str">
        <f t="shared" si="62"/>
        <v>2016</v>
      </c>
      <c r="N1310" t="b">
        <v>0</v>
      </c>
      <c r="O1310">
        <v>38</v>
      </c>
      <c r="P1310" t="b">
        <v>0</v>
      </c>
      <c r="Q1310" t="s">
        <v>8273</v>
      </c>
      <c r="R1310" s="10">
        <f>E1310/D1310*100</f>
        <v>11.360000000000001</v>
      </c>
      <c r="S1310" s="7">
        <f>E1310/O1310</f>
        <v>29.894736842105264</v>
      </c>
      <c r="T1310" s="11" t="s">
        <v>8319</v>
      </c>
      <c r="U1310" t="s">
        <v>8321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5">
        <f t="shared" si="60"/>
        <v>42292.882731481484</v>
      </c>
      <c r="K1311">
        <v>1441919468</v>
      </c>
      <c r="L1311" s="16">
        <f t="shared" si="61"/>
        <v>42257.882731481484</v>
      </c>
      <c r="M1311" s="16" t="str">
        <f t="shared" si="62"/>
        <v>2015</v>
      </c>
      <c r="N1311" t="b">
        <v>0</v>
      </c>
      <c r="O1311">
        <v>35</v>
      </c>
      <c r="P1311" t="b">
        <v>0</v>
      </c>
      <c r="Q1311" t="s">
        <v>8273</v>
      </c>
      <c r="R1311" s="10">
        <f>E1311/D1311*100</f>
        <v>111.99130434782609</v>
      </c>
      <c r="S1311" s="7">
        <f>E1311/O1311</f>
        <v>367.97142857142859</v>
      </c>
      <c r="T1311" s="11" t="s">
        <v>8319</v>
      </c>
      <c r="U1311" t="s">
        <v>8321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5">
        <f t="shared" si="60"/>
        <v>42601.667245370365</v>
      </c>
      <c r="K1312">
        <v>1467734450</v>
      </c>
      <c r="L1312" s="16">
        <f t="shared" si="61"/>
        <v>42556.667245370365</v>
      </c>
      <c r="M1312" s="16" t="str">
        <f t="shared" si="62"/>
        <v>2016</v>
      </c>
      <c r="N1312" t="b">
        <v>0</v>
      </c>
      <c r="O1312">
        <v>24</v>
      </c>
      <c r="P1312" t="b">
        <v>0</v>
      </c>
      <c r="Q1312" t="s">
        <v>8273</v>
      </c>
      <c r="R1312" s="10">
        <f>E1312/D1312*100</f>
        <v>15.5</v>
      </c>
      <c r="S1312" s="7">
        <f>E1312/O1312</f>
        <v>129.16666666666666</v>
      </c>
      <c r="T1312" s="11" t="s">
        <v>8319</v>
      </c>
      <c r="U1312" t="s">
        <v>8321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5">
        <f t="shared" si="60"/>
        <v>42704.843969907408</v>
      </c>
      <c r="K1313">
        <v>1477509319</v>
      </c>
      <c r="L1313" s="16">
        <f t="shared" si="61"/>
        <v>42669.802303240736</v>
      </c>
      <c r="M1313" s="16" t="str">
        <f t="shared" si="62"/>
        <v>2016</v>
      </c>
      <c r="N1313" t="b">
        <v>0</v>
      </c>
      <c r="O1313">
        <v>100</v>
      </c>
      <c r="P1313" t="b">
        <v>0</v>
      </c>
      <c r="Q1313" t="s">
        <v>8273</v>
      </c>
      <c r="R1313" s="10">
        <f>E1313/D1313*100</f>
        <v>32.027999999999999</v>
      </c>
      <c r="S1313" s="7">
        <f>E1313/O1313</f>
        <v>800.7</v>
      </c>
      <c r="T1313" s="11" t="s">
        <v>8319</v>
      </c>
      <c r="U1313" t="s">
        <v>8321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5">
        <f t="shared" si="60"/>
        <v>42112.702800925923</v>
      </c>
      <c r="K1314">
        <v>1426783922</v>
      </c>
      <c r="L1314" s="16">
        <f t="shared" si="61"/>
        <v>42082.702800925923</v>
      </c>
      <c r="M1314" s="16" t="str">
        <f t="shared" si="62"/>
        <v>2015</v>
      </c>
      <c r="N1314" t="b">
        <v>0</v>
      </c>
      <c r="O1314">
        <v>1</v>
      </c>
      <c r="P1314" t="b">
        <v>0</v>
      </c>
      <c r="Q1314" t="s">
        <v>8273</v>
      </c>
      <c r="R1314" s="10">
        <f>E1314/D1314*100</f>
        <v>0.60869565217391308</v>
      </c>
      <c r="S1314" s="7">
        <f>E1314/O1314</f>
        <v>28</v>
      </c>
      <c r="T1314" s="11" t="s">
        <v>8319</v>
      </c>
      <c r="U1314" t="s">
        <v>8321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5">
        <f t="shared" si="60"/>
        <v>42432.709652777776</v>
      </c>
      <c r="K1315">
        <v>1454432514</v>
      </c>
      <c r="L1315" s="16">
        <f t="shared" si="61"/>
        <v>42402.709652777776</v>
      </c>
      <c r="M1315" s="16" t="str">
        <f t="shared" si="62"/>
        <v>2016</v>
      </c>
      <c r="N1315" t="b">
        <v>0</v>
      </c>
      <c r="O1315">
        <v>122</v>
      </c>
      <c r="P1315" t="b">
        <v>0</v>
      </c>
      <c r="Q1315" t="s">
        <v>8273</v>
      </c>
      <c r="R1315" s="10">
        <f>E1315/D1315*100</f>
        <v>31.114999999999998</v>
      </c>
      <c r="S1315" s="7">
        <f>E1315/O1315</f>
        <v>102.01639344262296</v>
      </c>
      <c r="T1315" s="11" t="s">
        <v>8319</v>
      </c>
      <c r="U1315" t="s">
        <v>8321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5">
        <f t="shared" si="60"/>
        <v>42664.669675925921</v>
      </c>
      <c r="K1316">
        <v>1471881860</v>
      </c>
      <c r="L1316" s="16">
        <f t="shared" si="61"/>
        <v>42604.669675925921</v>
      </c>
      <c r="M1316" s="16" t="str">
        <f t="shared" si="62"/>
        <v>2016</v>
      </c>
      <c r="N1316" t="b">
        <v>0</v>
      </c>
      <c r="O1316">
        <v>11</v>
      </c>
      <c r="P1316" t="b">
        <v>0</v>
      </c>
      <c r="Q1316" t="s">
        <v>8273</v>
      </c>
      <c r="R1316" s="10">
        <f>E1316/D1316*100</f>
        <v>1.1266666666666667</v>
      </c>
      <c r="S1316" s="7">
        <f>E1316/O1316</f>
        <v>184.36363636363637</v>
      </c>
      <c r="T1316" s="11" t="s">
        <v>8319</v>
      </c>
      <c r="U1316" t="s">
        <v>8321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5">
        <f t="shared" si="60"/>
        <v>42314.041666666672</v>
      </c>
      <c r="K1317">
        <v>1443700648</v>
      </c>
      <c r="L1317" s="16">
        <f t="shared" si="61"/>
        <v>42278.498240740737</v>
      </c>
      <c r="M1317" s="16" t="str">
        <f t="shared" si="62"/>
        <v>2015</v>
      </c>
      <c r="N1317" t="b">
        <v>0</v>
      </c>
      <c r="O1317">
        <v>248</v>
      </c>
      <c r="P1317" t="b">
        <v>0</v>
      </c>
      <c r="Q1317" t="s">
        <v>8273</v>
      </c>
      <c r="R1317" s="10">
        <f>E1317/D1317*100</f>
        <v>40.404000000000003</v>
      </c>
      <c r="S1317" s="7">
        <f>E1317/O1317</f>
        <v>162.91935483870967</v>
      </c>
      <c r="T1317" s="11" t="s">
        <v>8319</v>
      </c>
      <c r="U1317" t="s">
        <v>8321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5">
        <f t="shared" si="60"/>
        <v>42428.961909722217</v>
      </c>
      <c r="K1318">
        <v>1453676709</v>
      </c>
      <c r="L1318" s="16">
        <f t="shared" si="61"/>
        <v>42393.961909722217</v>
      </c>
      <c r="M1318" s="16" t="str">
        <f t="shared" si="62"/>
        <v>2016</v>
      </c>
      <c r="N1318" t="b">
        <v>0</v>
      </c>
      <c r="O1318">
        <v>1</v>
      </c>
      <c r="P1318" t="b">
        <v>0</v>
      </c>
      <c r="Q1318" t="s">
        <v>8273</v>
      </c>
      <c r="R1318" s="10">
        <f>E1318/D1318*100</f>
        <v>1.3333333333333333E-3</v>
      </c>
      <c r="S1318" s="7">
        <f>E1318/O1318</f>
        <v>1</v>
      </c>
      <c r="T1318" s="11" t="s">
        <v>8319</v>
      </c>
      <c r="U1318" t="s">
        <v>8321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5">
        <f t="shared" si="60"/>
        <v>42572.583333333328</v>
      </c>
      <c r="K1319">
        <v>1464586746</v>
      </c>
      <c r="L1319" s="16">
        <f t="shared" si="61"/>
        <v>42520.235486111109</v>
      </c>
      <c r="M1319" s="16" t="str">
        <f t="shared" si="62"/>
        <v>2016</v>
      </c>
      <c r="N1319" t="b">
        <v>0</v>
      </c>
      <c r="O1319">
        <v>19</v>
      </c>
      <c r="P1319" t="b">
        <v>0</v>
      </c>
      <c r="Q1319" t="s">
        <v>8273</v>
      </c>
      <c r="R1319" s="10">
        <f>E1319/D1319*100</f>
        <v>5.7334999999999994</v>
      </c>
      <c r="S1319" s="7">
        <f>E1319/O1319</f>
        <v>603.52631578947364</v>
      </c>
      <c r="T1319" s="11" t="s">
        <v>8319</v>
      </c>
      <c r="U1319" t="s">
        <v>8321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5">
        <f t="shared" si="60"/>
        <v>42015.043657407412</v>
      </c>
      <c r="K1320">
        <v>1418346172</v>
      </c>
      <c r="L1320" s="16">
        <f t="shared" si="61"/>
        <v>41985.043657407412</v>
      </c>
      <c r="M1320" s="16" t="str">
        <f t="shared" si="62"/>
        <v>2014</v>
      </c>
      <c r="N1320" t="b">
        <v>0</v>
      </c>
      <c r="O1320">
        <v>135</v>
      </c>
      <c r="P1320" t="b">
        <v>0</v>
      </c>
      <c r="Q1320" t="s">
        <v>8273</v>
      </c>
      <c r="R1320" s="10">
        <f>E1320/D1320*100</f>
        <v>15.324999999999999</v>
      </c>
      <c r="S1320" s="7">
        <f>E1320/O1320</f>
        <v>45.407407407407405</v>
      </c>
      <c r="T1320" s="11" t="s">
        <v>8319</v>
      </c>
      <c r="U1320" t="s">
        <v>8321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5">
        <f t="shared" si="60"/>
        <v>41831.666666666664</v>
      </c>
      <c r="K1321">
        <v>1403810965</v>
      </c>
      <c r="L1321" s="16">
        <f t="shared" si="61"/>
        <v>41816.812094907407</v>
      </c>
      <c r="M1321" s="16" t="str">
        <f t="shared" si="62"/>
        <v>2014</v>
      </c>
      <c r="N1321" t="b">
        <v>0</v>
      </c>
      <c r="O1321">
        <v>9</v>
      </c>
      <c r="P1321" t="b">
        <v>0</v>
      </c>
      <c r="Q1321" t="s">
        <v>8273</v>
      </c>
      <c r="R1321" s="10">
        <f>E1321/D1321*100</f>
        <v>15.103448275862069</v>
      </c>
      <c r="S1321" s="7">
        <f>E1321/O1321</f>
        <v>97.333333333333329</v>
      </c>
      <c r="T1321" s="11" t="s">
        <v>8319</v>
      </c>
      <c r="U1321" t="s">
        <v>8321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5">
        <f t="shared" si="60"/>
        <v>42734.958333333328</v>
      </c>
      <c r="K1322">
        <v>1480610046</v>
      </c>
      <c r="L1322" s="16">
        <f t="shared" si="61"/>
        <v>42705.690347222218</v>
      </c>
      <c r="M1322" s="16" t="str">
        <f t="shared" si="62"/>
        <v>2016</v>
      </c>
      <c r="N1322" t="b">
        <v>0</v>
      </c>
      <c r="O1322">
        <v>3</v>
      </c>
      <c r="P1322" t="b">
        <v>0</v>
      </c>
      <c r="Q1322" t="s">
        <v>8273</v>
      </c>
      <c r="R1322" s="10">
        <f>E1322/D1322*100</f>
        <v>0.503</v>
      </c>
      <c r="S1322" s="7">
        <f>E1322/O1322</f>
        <v>167.66666666666666</v>
      </c>
      <c r="T1322" s="11" t="s">
        <v>8319</v>
      </c>
      <c r="U1322" t="s">
        <v>8321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5">
        <f t="shared" si="60"/>
        <v>42727.74927083333</v>
      </c>
      <c r="K1323">
        <v>1479923937</v>
      </c>
      <c r="L1323" s="16">
        <f t="shared" si="61"/>
        <v>42697.74927083333</v>
      </c>
      <c r="M1323" s="16" t="str">
        <f t="shared" si="62"/>
        <v>2016</v>
      </c>
      <c r="N1323" t="b">
        <v>0</v>
      </c>
      <c r="O1323">
        <v>7</v>
      </c>
      <c r="P1323" t="b">
        <v>0</v>
      </c>
      <c r="Q1323" t="s">
        <v>8273</v>
      </c>
      <c r="R1323" s="10">
        <f>E1323/D1323*100</f>
        <v>1.3028138528138529</v>
      </c>
      <c r="S1323" s="7">
        <f>E1323/O1323</f>
        <v>859.85714285714289</v>
      </c>
      <c r="T1323" s="11" t="s">
        <v>8319</v>
      </c>
      <c r="U1323" t="s">
        <v>8321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5">
        <f t="shared" si="60"/>
        <v>42145.656539351854</v>
      </c>
      <c r="K1324">
        <v>1429631125</v>
      </c>
      <c r="L1324" s="16">
        <f t="shared" si="61"/>
        <v>42115.656539351854</v>
      </c>
      <c r="M1324" s="16" t="str">
        <f t="shared" si="62"/>
        <v>2015</v>
      </c>
      <c r="N1324" t="b">
        <v>0</v>
      </c>
      <c r="O1324">
        <v>4</v>
      </c>
      <c r="P1324" t="b">
        <v>0</v>
      </c>
      <c r="Q1324" t="s">
        <v>8273</v>
      </c>
      <c r="R1324" s="10">
        <f>E1324/D1324*100</f>
        <v>0.30285714285714288</v>
      </c>
      <c r="S1324" s="7">
        <f>E1324/O1324</f>
        <v>26.5</v>
      </c>
      <c r="T1324" s="11" t="s">
        <v>8319</v>
      </c>
      <c r="U1324" t="s">
        <v>8321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5">
        <f t="shared" si="60"/>
        <v>42486.288194444445</v>
      </c>
      <c r="K1325">
        <v>1458665146</v>
      </c>
      <c r="L1325" s="16">
        <f t="shared" si="61"/>
        <v>42451.698449074072</v>
      </c>
      <c r="M1325" s="16" t="str">
        <f t="shared" si="62"/>
        <v>2016</v>
      </c>
      <c r="N1325" t="b">
        <v>0</v>
      </c>
      <c r="O1325">
        <v>44</v>
      </c>
      <c r="P1325" t="b">
        <v>0</v>
      </c>
      <c r="Q1325" t="s">
        <v>8273</v>
      </c>
      <c r="R1325" s="10">
        <f>E1325/D1325*100</f>
        <v>8.8800000000000008</v>
      </c>
      <c r="S1325" s="7">
        <f>E1325/O1325</f>
        <v>30.272727272727273</v>
      </c>
      <c r="T1325" s="11" t="s">
        <v>8319</v>
      </c>
      <c r="U1325" t="s">
        <v>8321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5">
        <f t="shared" si="60"/>
        <v>42656.633703703701</v>
      </c>
      <c r="K1326">
        <v>1473779552</v>
      </c>
      <c r="L1326" s="16">
        <f t="shared" si="61"/>
        <v>42626.633703703701</v>
      </c>
      <c r="M1326" s="16" t="str">
        <f t="shared" si="62"/>
        <v>2016</v>
      </c>
      <c r="N1326" t="b">
        <v>0</v>
      </c>
      <c r="O1326">
        <v>90</v>
      </c>
      <c r="P1326" t="b">
        <v>0</v>
      </c>
      <c r="Q1326" t="s">
        <v>8273</v>
      </c>
      <c r="R1326" s="10">
        <f>E1326/D1326*100</f>
        <v>9.84</v>
      </c>
      <c r="S1326" s="7">
        <f>E1326/O1326</f>
        <v>54.666666666666664</v>
      </c>
      <c r="T1326" s="11" t="s">
        <v>8319</v>
      </c>
      <c r="U1326" t="s">
        <v>8321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5">
        <f t="shared" si="60"/>
        <v>42734.086053240739</v>
      </c>
      <c r="K1327">
        <v>1480471435</v>
      </c>
      <c r="L1327" s="16">
        <f t="shared" si="61"/>
        <v>42704.086053240739</v>
      </c>
      <c r="M1327" s="16" t="str">
        <f t="shared" si="62"/>
        <v>2016</v>
      </c>
      <c r="N1327" t="b">
        <v>0</v>
      </c>
      <c r="O1327">
        <v>8</v>
      </c>
      <c r="P1327" t="b">
        <v>0</v>
      </c>
      <c r="Q1327" t="s">
        <v>8273</v>
      </c>
      <c r="R1327" s="10">
        <f>E1327/D1327*100</f>
        <v>2.4299999999999997</v>
      </c>
      <c r="S1327" s="7">
        <f>E1327/O1327</f>
        <v>60.75</v>
      </c>
      <c r="T1327" s="11" t="s">
        <v>8319</v>
      </c>
      <c r="U1327" t="s">
        <v>8321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5">
        <f t="shared" si="60"/>
        <v>42019.791990740734</v>
      </c>
      <c r="K1328">
        <v>1417460428</v>
      </c>
      <c r="L1328" s="16">
        <f t="shared" si="61"/>
        <v>41974.791990740734</v>
      </c>
      <c r="M1328" s="16" t="str">
        <f t="shared" si="62"/>
        <v>2014</v>
      </c>
      <c r="N1328" t="b">
        <v>0</v>
      </c>
      <c r="O1328">
        <v>11</v>
      </c>
      <c r="P1328" t="b">
        <v>0</v>
      </c>
      <c r="Q1328" t="s">
        <v>8273</v>
      </c>
      <c r="R1328" s="10">
        <f>E1328/D1328*100</f>
        <v>1.1299999999999999</v>
      </c>
      <c r="S1328" s="7">
        <f>E1328/O1328</f>
        <v>102.72727272727273</v>
      </c>
      <c r="T1328" s="11" t="s">
        <v>8319</v>
      </c>
      <c r="U1328" t="s">
        <v>8321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5">
        <f t="shared" si="60"/>
        <v>42153.678645833337</v>
      </c>
      <c r="K1329">
        <v>1430324235</v>
      </c>
      <c r="L1329" s="16">
        <f t="shared" si="61"/>
        <v>42123.678645833337</v>
      </c>
      <c r="M1329" s="16" t="str">
        <f t="shared" si="62"/>
        <v>2015</v>
      </c>
      <c r="N1329" t="b">
        <v>0</v>
      </c>
      <c r="O1329">
        <v>41</v>
      </c>
      <c r="P1329" t="b">
        <v>0</v>
      </c>
      <c r="Q1329" t="s">
        <v>8273</v>
      </c>
      <c r="R1329" s="10">
        <f>E1329/D1329*100</f>
        <v>3.5520833333333335</v>
      </c>
      <c r="S1329" s="7">
        <f>E1329/O1329</f>
        <v>41.585365853658537</v>
      </c>
      <c r="T1329" s="11" t="s">
        <v>8319</v>
      </c>
      <c r="U1329" t="s">
        <v>8321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5">
        <f t="shared" si="60"/>
        <v>42657.642754629633</v>
      </c>
      <c r="K1330">
        <v>1472570734</v>
      </c>
      <c r="L1330" s="16">
        <f t="shared" si="61"/>
        <v>42612.642754629633</v>
      </c>
      <c r="M1330" s="16" t="str">
        <f t="shared" si="62"/>
        <v>2016</v>
      </c>
      <c r="N1330" t="b">
        <v>0</v>
      </c>
      <c r="O1330">
        <v>15</v>
      </c>
      <c r="P1330" t="b">
        <v>0</v>
      </c>
      <c r="Q1330" t="s">
        <v>8273</v>
      </c>
      <c r="R1330" s="10">
        <f>E1330/D1330*100</f>
        <v>2.3306666666666667</v>
      </c>
      <c r="S1330" s="7">
        <f>E1330/O1330</f>
        <v>116.53333333333333</v>
      </c>
      <c r="T1330" s="11" t="s">
        <v>8319</v>
      </c>
      <c r="U1330" t="s">
        <v>8321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5">
        <f t="shared" si="60"/>
        <v>41975.263252314813</v>
      </c>
      <c r="K1331">
        <v>1414041545</v>
      </c>
      <c r="L1331" s="16">
        <f t="shared" si="61"/>
        <v>41935.221585648149</v>
      </c>
      <c r="M1331" s="16" t="str">
        <f t="shared" si="62"/>
        <v>2014</v>
      </c>
      <c r="N1331" t="b">
        <v>0</v>
      </c>
      <c r="O1331">
        <v>9</v>
      </c>
      <c r="P1331" t="b">
        <v>0</v>
      </c>
      <c r="Q1331" t="s">
        <v>8273</v>
      </c>
      <c r="R1331" s="10">
        <f>E1331/D1331*100</f>
        <v>0.81600000000000006</v>
      </c>
      <c r="S1331" s="7">
        <f>E1331/O1331</f>
        <v>45.333333333333336</v>
      </c>
      <c r="T1331" s="11" t="s">
        <v>8319</v>
      </c>
      <c r="U1331" t="s">
        <v>8321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5">
        <f t="shared" si="60"/>
        <v>42553.166666666672</v>
      </c>
      <c r="K1332">
        <v>1464763109</v>
      </c>
      <c r="L1332" s="16">
        <f t="shared" si="61"/>
        <v>42522.276724537034</v>
      </c>
      <c r="M1332" s="16" t="str">
        <f t="shared" si="62"/>
        <v>2016</v>
      </c>
      <c r="N1332" t="b">
        <v>0</v>
      </c>
      <c r="O1332">
        <v>50</v>
      </c>
      <c r="P1332" t="b">
        <v>0</v>
      </c>
      <c r="Q1332" t="s">
        <v>8273</v>
      </c>
      <c r="R1332" s="10">
        <f>E1332/D1332*100</f>
        <v>22.494285714285713</v>
      </c>
      <c r="S1332" s="7">
        <f>E1332/O1332</f>
        <v>157.46</v>
      </c>
      <c r="T1332" s="11" t="s">
        <v>8319</v>
      </c>
      <c r="U1332" t="s">
        <v>8321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5">
        <f t="shared" si="60"/>
        <v>42599.50409722222</v>
      </c>
      <c r="K1333">
        <v>1468843554</v>
      </c>
      <c r="L1333" s="16">
        <f t="shared" si="61"/>
        <v>42569.50409722222</v>
      </c>
      <c r="M1333" s="16" t="str">
        <f t="shared" si="62"/>
        <v>2016</v>
      </c>
      <c r="N1333" t="b">
        <v>0</v>
      </c>
      <c r="O1333">
        <v>34</v>
      </c>
      <c r="P1333" t="b">
        <v>0</v>
      </c>
      <c r="Q1333" t="s">
        <v>8273</v>
      </c>
      <c r="R1333" s="10">
        <f>E1333/D1333*100</f>
        <v>1.3668</v>
      </c>
      <c r="S1333" s="7">
        <f>E1333/O1333</f>
        <v>100.5</v>
      </c>
      <c r="T1333" s="11" t="s">
        <v>8319</v>
      </c>
      <c r="U1333" t="s">
        <v>8321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5">
        <f t="shared" si="60"/>
        <v>42762.060277777782</v>
      </c>
      <c r="K1334">
        <v>1482888408</v>
      </c>
      <c r="L1334" s="16">
        <f t="shared" si="61"/>
        <v>42732.060277777782</v>
      </c>
      <c r="M1334" s="16" t="str">
        <f t="shared" si="62"/>
        <v>2016</v>
      </c>
      <c r="N1334" t="b">
        <v>0</v>
      </c>
      <c r="O1334">
        <v>0</v>
      </c>
      <c r="P1334" t="b">
        <v>0</v>
      </c>
      <c r="Q1334" t="s">
        <v>8273</v>
      </c>
      <c r="R1334" s="10">
        <f>E1334/D1334*100</f>
        <v>0</v>
      </c>
      <c r="S1334" s="7" t="e">
        <f>E1334/O1334</f>
        <v>#DIV/0!</v>
      </c>
      <c r="T1334" s="11" t="s">
        <v>8319</v>
      </c>
      <c r="U1334" t="s">
        <v>8321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5">
        <f t="shared" si="60"/>
        <v>41836.106770833336</v>
      </c>
      <c r="K1335">
        <v>1402886025</v>
      </c>
      <c r="L1335" s="16">
        <f t="shared" si="61"/>
        <v>41806.106770833336</v>
      </c>
      <c r="M1335" s="16" t="str">
        <f t="shared" si="62"/>
        <v>2014</v>
      </c>
      <c r="N1335" t="b">
        <v>0</v>
      </c>
      <c r="O1335">
        <v>0</v>
      </c>
      <c r="P1335" t="b">
        <v>0</v>
      </c>
      <c r="Q1335" t="s">
        <v>8273</v>
      </c>
      <c r="R1335" s="10">
        <f>E1335/D1335*100</f>
        <v>0</v>
      </c>
      <c r="S1335" s="7" t="e">
        <f>E1335/O1335</f>
        <v>#DIV/0!</v>
      </c>
      <c r="T1335" s="11" t="s">
        <v>8319</v>
      </c>
      <c r="U1335" t="s">
        <v>8321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5">
        <f t="shared" si="60"/>
        <v>42440.774155092593</v>
      </c>
      <c r="K1336">
        <v>1455129287</v>
      </c>
      <c r="L1336" s="16">
        <f t="shared" si="61"/>
        <v>42410.774155092593</v>
      </c>
      <c r="M1336" s="16" t="str">
        <f t="shared" si="62"/>
        <v>2016</v>
      </c>
      <c r="N1336" t="b">
        <v>0</v>
      </c>
      <c r="O1336">
        <v>276</v>
      </c>
      <c r="P1336" t="b">
        <v>0</v>
      </c>
      <c r="Q1336" t="s">
        <v>8273</v>
      </c>
      <c r="R1336" s="10">
        <f>E1336/D1336*100</f>
        <v>10.754135338345865</v>
      </c>
      <c r="S1336" s="7">
        <f>E1336/O1336</f>
        <v>51.822463768115945</v>
      </c>
      <c r="T1336" s="11" t="s">
        <v>8319</v>
      </c>
      <c r="U1336" t="s">
        <v>8321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5">
        <f t="shared" si="60"/>
        <v>42343.936365740738</v>
      </c>
      <c r="K1337">
        <v>1446762502</v>
      </c>
      <c r="L1337" s="16">
        <f t="shared" si="61"/>
        <v>42313.936365740738</v>
      </c>
      <c r="M1337" s="16" t="str">
        <f t="shared" si="62"/>
        <v>2015</v>
      </c>
      <c r="N1337" t="b">
        <v>0</v>
      </c>
      <c r="O1337">
        <v>16</v>
      </c>
      <c r="P1337" t="b">
        <v>0</v>
      </c>
      <c r="Q1337" t="s">
        <v>8273</v>
      </c>
      <c r="R1337" s="10">
        <f>E1337/D1337*100</f>
        <v>19.759999999999998</v>
      </c>
      <c r="S1337" s="7">
        <f>E1337/O1337</f>
        <v>308.75</v>
      </c>
      <c r="T1337" s="11" t="s">
        <v>8319</v>
      </c>
      <c r="U1337" t="s">
        <v>8321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5">
        <f t="shared" si="60"/>
        <v>41990.863750000004</v>
      </c>
      <c r="K1338">
        <v>1415825028</v>
      </c>
      <c r="L1338" s="16">
        <f t="shared" si="61"/>
        <v>41955.863750000004</v>
      </c>
      <c r="M1338" s="16" t="str">
        <f t="shared" si="62"/>
        <v>2014</v>
      </c>
      <c r="N1338" t="b">
        <v>0</v>
      </c>
      <c r="O1338">
        <v>224</v>
      </c>
      <c r="P1338" t="b">
        <v>0</v>
      </c>
      <c r="Q1338" t="s">
        <v>8273</v>
      </c>
      <c r="R1338" s="10">
        <f>E1338/D1338*100</f>
        <v>84.946999999999989</v>
      </c>
      <c r="S1338" s="7">
        <f>E1338/O1338</f>
        <v>379.22767857142856</v>
      </c>
      <c r="T1338" s="11" t="s">
        <v>8319</v>
      </c>
      <c r="U1338" t="s">
        <v>8321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5">
        <f t="shared" si="60"/>
        <v>42797.577303240745</v>
      </c>
      <c r="K1339">
        <v>1485957079</v>
      </c>
      <c r="L1339" s="16">
        <f t="shared" si="61"/>
        <v>42767.577303240745</v>
      </c>
      <c r="M1339" s="16" t="str">
        <f t="shared" si="62"/>
        <v>2017</v>
      </c>
      <c r="N1339" t="b">
        <v>0</v>
      </c>
      <c r="O1339">
        <v>140</v>
      </c>
      <c r="P1339" t="b">
        <v>0</v>
      </c>
      <c r="Q1339" t="s">
        <v>8273</v>
      </c>
      <c r="R1339" s="10">
        <f>E1339/D1339*100</f>
        <v>49.381999999999998</v>
      </c>
      <c r="S1339" s="7">
        <f>E1339/O1339</f>
        <v>176.36428571428573</v>
      </c>
      <c r="T1339" s="11" t="s">
        <v>8319</v>
      </c>
      <c r="U1339" t="s">
        <v>8321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5">
        <f t="shared" si="60"/>
        <v>42218.803622685184</v>
      </c>
      <c r="K1340">
        <v>1435951033</v>
      </c>
      <c r="L1340" s="16">
        <f t="shared" si="61"/>
        <v>42188.803622685184</v>
      </c>
      <c r="M1340" s="16" t="str">
        <f t="shared" si="62"/>
        <v>2015</v>
      </c>
      <c r="N1340" t="b">
        <v>0</v>
      </c>
      <c r="O1340">
        <v>15</v>
      </c>
      <c r="P1340" t="b">
        <v>0</v>
      </c>
      <c r="Q1340" t="s">
        <v>8273</v>
      </c>
      <c r="R1340" s="10">
        <f>E1340/D1340*100</f>
        <v>3.3033333333333332</v>
      </c>
      <c r="S1340" s="7">
        <f>E1340/O1340</f>
        <v>66.066666666666663</v>
      </c>
      <c r="T1340" s="11" t="s">
        <v>8319</v>
      </c>
      <c r="U1340" t="s">
        <v>8321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5">
        <f t="shared" si="60"/>
        <v>41981.688831018517</v>
      </c>
      <c r="K1341">
        <v>1414164715</v>
      </c>
      <c r="L1341" s="16">
        <f t="shared" si="61"/>
        <v>41936.647164351853</v>
      </c>
      <c r="M1341" s="16" t="str">
        <f t="shared" si="62"/>
        <v>2014</v>
      </c>
      <c r="N1341" t="b">
        <v>0</v>
      </c>
      <c r="O1341">
        <v>37</v>
      </c>
      <c r="P1341" t="b">
        <v>0</v>
      </c>
      <c r="Q1341" t="s">
        <v>8273</v>
      </c>
      <c r="R1341" s="10">
        <f>E1341/D1341*100</f>
        <v>6.6339999999999995</v>
      </c>
      <c r="S1341" s="7">
        <f>E1341/O1341</f>
        <v>89.648648648648646</v>
      </c>
      <c r="T1341" s="11" t="s">
        <v>8319</v>
      </c>
      <c r="U1341" t="s">
        <v>8321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5">
        <f t="shared" si="60"/>
        <v>41866.595520833333</v>
      </c>
      <c r="K1342">
        <v>1405520253</v>
      </c>
      <c r="L1342" s="16">
        <f t="shared" si="61"/>
        <v>41836.595520833333</v>
      </c>
      <c r="M1342" s="16" t="str">
        <f t="shared" si="62"/>
        <v>2014</v>
      </c>
      <c r="N1342" t="b">
        <v>0</v>
      </c>
      <c r="O1342">
        <v>0</v>
      </c>
      <c r="P1342" t="b">
        <v>0</v>
      </c>
      <c r="Q1342" t="s">
        <v>8273</v>
      </c>
      <c r="R1342" s="10">
        <f>E1342/D1342*100</f>
        <v>0</v>
      </c>
      <c r="S1342" s="7" t="e">
        <f>E1342/O1342</f>
        <v>#DIV/0!</v>
      </c>
      <c r="T1342" s="11" t="s">
        <v>8319</v>
      </c>
      <c r="U1342" t="s">
        <v>8321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5">
        <f t="shared" si="60"/>
        <v>42644.624039351853</v>
      </c>
      <c r="K1343">
        <v>1472569117</v>
      </c>
      <c r="L1343" s="16">
        <f t="shared" si="61"/>
        <v>42612.624039351853</v>
      </c>
      <c r="M1343" s="16" t="str">
        <f t="shared" si="62"/>
        <v>2016</v>
      </c>
      <c r="N1343" t="b">
        <v>0</v>
      </c>
      <c r="O1343">
        <v>46</v>
      </c>
      <c r="P1343" t="b">
        <v>0</v>
      </c>
      <c r="Q1343" t="s">
        <v>8273</v>
      </c>
      <c r="R1343" s="10">
        <f>E1343/D1343*100</f>
        <v>70.36</v>
      </c>
      <c r="S1343" s="7">
        <f>E1343/O1343</f>
        <v>382.39130434782606</v>
      </c>
      <c r="T1343" s="11" t="s">
        <v>8319</v>
      </c>
      <c r="U1343" t="s">
        <v>8321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5">
        <f t="shared" si="60"/>
        <v>42202.816423611104</v>
      </c>
      <c r="K1344">
        <v>1434569739</v>
      </c>
      <c r="L1344" s="16">
        <f t="shared" si="61"/>
        <v>42172.816423611104</v>
      </c>
      <c r="M1344" s="16" t="str">
        <f t="shared" si="62"/>
        <v>2015</v>
      </c>
      <c r="N1344" t="b">
        <v>0</v>
      </c>
      <c r="O1344">
        <v>1</v>
      </c>
      <c r="P1344" t="b">
        <v>0</v>
      </c>
      <c r="Q1344" t="s">
        <v>8273</v>
      </c>
      <c r="R1344" s="10">
        <f>E1344/D1344*100</f>
        <v>0.2</v>
      </c>
      <c r="S1344" s="7">
        <f>E1344/O1344</f>
        <v>100</v>
      </c>
      <c r="T1344" s="11" t="s">
        <v>8319</v>
      </c>
      <c r="U1344" t="s">
        <v>8321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5">
        <f t="shared" si="60"/>
        <v>42601.165972222225</v>
      </c>
      <c r="K1345">
        <v>1466512683</v>
      </c>
      <c r="L1345" s="16">
        <f t="shared" si="61"/>
        <v>42542.526423611111</v>
      </c>
      <c r="M1345" s="16" t="str">
        <f t="shared" si="62"/>
        <v>2016</v>
      </c>
      <c r="N1345" t="b">
        <v>0</v>
      </c>
      <c r="O1345">
        <v>323</v>
      </c>
      <c r="P1345" t="b">
        <v>0</v>
      </c>
      <c r="Q1345" t="s">
        <v>8273</v>
      </c>
      <c r="R1345" s="10">
        <f>E1345/D1345*100</f>
        <v>102.298</v>
      </c>
      <c r="S1345" s="7">
        <f>E1345/O1345</f>
        <v>158.35603715170279</v>
      </c>
      <c r="T1345" s="11" t="s">
        <v>8319</v>
      </c>
      <c r="U1345" t="s">
        <v>8321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5">
        <f t="shared" si="60"/>
        <v>42551.789803240739</v>
      </c>
      <c r="K1346">
        <v>1464807439</v>
      </c>
      <c r="L1346" s="16">
        <f t="shared" si="61"/>
        <v>42522.789803240739</v>
      </c>
      <c r="M1346" s="16" t="str">
        <f t="shared" si="62"/>
        <v>2016</v>
      </c>
      <c r="N1346" t="b">
        <v>0</v>
      </c>
      <c r="O1346">
        <v>139</v>
      </c>
      <c r="P1346" t="b">
        <v>1</v>
      </c>
      <c r="Q1346" t="s">
        <v>8274</v>
      </c>
      <c r="R1346" s="10">
        <f>E1346/D1346*100</f>
        <v>377.73333333333335</v>
      </c>
      <c r="S1346" s="7">
        <f>E1346/O1346</f>
        <v>40.762589928057551</v>
      </c>
      <c r="T1346" s="11" t="s">
        <v>8322</v>
      </c>
      <c r="U1346" t="s">
        <v>8323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5">
        <f t="shared" ref="J1347:J1410" si="63">(((I1347/60)/60)/24)+DATE(1970,1,1)</f>
        <v>41834.814340277779</v>
      </c>
      <c r="K1347">
        <v>1402342359</v>
      </c>
      <c r="L1347" s="16">
        <f t="shared" ref="L1347:L1410" si="64">(((K1347/60)/60)/24)+DATE(1970,1,1)</f>
        <v>41799.814340277779</v>
      </c>
      <c r="M1347" s="16" t="str">
        <f t="shared" ref="M1347:M1410" si="65">TEXT(L1347,"yyyy")</f>
        <v>2014</v>
      </c>
      <c r="N1347" t="b">
        <v>0</v>
      </c>
      <c r="O1347">
        <v>7</v>
      </c>
      <c r="P1347" t="b">
        <v>1</v>
      </c>
      <c r="Q1347" t="s">
        <v>8274</v>
      </c>
      <c r="R1347" s="10">
        <f>E1347/D1347*100</f>
        <v>125</v>
      </c>
      <c r="S1347" s="7">
        <f>E1347/O1347</f>
        <v>53.571428571428569</v>
      </c>
      <c r="T1347" s="11" t="s">
        <v>8322</v>
      </c>
      <c r="U1347" t="s">
        <v>8323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5">
        <f t="shared" si="63"/>
        <v>41452.075821759259</v>
      </c>
      <c r="K1348">
        <v>1369705751</v>
      </c>
      <c r="L1348" s="16">
        <f t="shared" si="64"/>
        <v>41422.075821759259</v>
      </c>
      <c r="M1348" s="16" t="str">
        <f t="shared" si="65"/>
        <v>2013</v>
      </c>
      <c r="N1348" t="b">
        <v>0</v>
      </c>
      <c r="O1348">
        <v>149</v>
      </c>
      <c r="P1348" t="b">
        <v>1</v>
      </c>
      <c r="Q1348" t="s">
        <v>8274</v>
      </c>
      <c r="R1348" s="10">
        <f>E1348/D1348*100</f>
        <v>147.32653061224491</v>
      </c>
      <c r="S1348" s="7">
        <f>E1348/O1348</f>
        <v>48.449664429530202</v>
      </c>
      <c r="T1348" s="11" t="s">
        <v>8322</v>
      </c>
      <c r="U1348" t="s">
        <v>8323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5">
        <f t="shared" si="63"/>
        <v>42070.638020833328</v>
      </c>
      <c r="K1349">
        <v>1423149525</v>
      </c>
      <c r="L1349" s="16">
        <f t="shared" si="64"/>
        <v>42040.638020833328</v>
      </c>
      <c r="M1349" s="16" t="str">
        <f t="shared" si="65"/>
        <v>2015</v>
      </c>
      <c r="N1349" t="b">
        <v>0</v>
      </c>
      <c r="O1349">
        <v>31</v>
      </c>
      <c r="P1349" t="b">
        <v>1</v>
      </c>
      <c r="Q1349" t="s">
        <v>8274</v>
      </c>
      <c r="R1349" s="10">
        <f>E1349/D1349*100</f>
        <v>102.2</v>
      </c>
      <c r="S1349" s="7">
        <f>E1349/O1349</f>
        <v>82.41935483870968</v>
      </c>
      <c r="T1349" s="11" t="s">
        <v>8322</v>
      </c>
      <c r="U1349" t="s">
        <v>8323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5">
        <f t="shared" si="63"/>
        <v>41991.506168981476</v>
      </c>
      <c r="K1350">
        <v>1416485333</v>
      </c>
      <c r="L1350" s="16">
        <f t="shared" si="64"/>
        <v>41963.506168981476</v>
      </c>
      <c r="M1350" s="16" t="str">
        <f t="shared" si="65"/>
        <v>2014</v>
      </c>
      <c r="N1350" t="b">
        <v>0</v>
      </c>
      <c r="O1350">
        <v>26</v>
      </c>
      <c r="P1350" t="b">
        <v>1</v>
      </c>
      <c r="Q1350" t="s">
        <v>8274</v>
      </c>
      <c r="R1350" s="10">
        <f>E1350/D1350*100</f>
        <v>101.8723404255319</v>
      </c>
      <c r="S1350" s="7">
        <f>E1350/O1350</f>
        <v>230.19230769230768</v>
      </c>
      <c r="T1350" s="11" t="s">
        <v>8322</v>
      </c>
      <c r="U1350" t="s">
        <v>8323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5">
        <f t="shared" si="63"/>
        <v>42354.290972222225</v>
      </c>
      <c r="K1351">
        <v>1447055935</v>
      </c>
      <c r="L1351" s="16">
        <f t="shared" si="64"/>
        <v>42317.33258101852</v>
      </c>
      <c r="M1351" s="16" t="str">
        <f t="shared" si="65"/>
        <v>2015</v>
      </c>
      <c r="N1351" t="b">
        <v>0</v>
      </c>
      <c r="O1351">
        <v>172</v>
      </c>
      <c r="P1351" t="b">
        <v>1</v>
      </c>
      <c r="Q1351" t="s">
        <v>8274</v>
      </c>
      <c r="R1351" s="10">
        <f>E1351/D1351*100</f>
        <v>204.2</v>
      </c>
      <c r="S1351" s="7">
        <f>E1351/O1351</f>
        <v>59.360465116279073</v>
      </c>
      <c r="T1351" s="11" t="s">
        <v>8322</v>
      </c>
      <c r="U1351" t="s">
        <v>8323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5">
        <f t="shared" si="63"/>
        <v>42364.013124999998</v>
      </c>
      <c r="K1352">
        <v>1448497134</v>
      </c>
      <c r="L1352" s="16">
        <f t="shared" si="64"/>
        <v>42334.013124999998</v>
      </c>
      <c r="M1352" s="16" t="str">
        <f t="shared" si="65"/>
        <v>2015</v>
      </c>
      <c r="N1352" t="b">
        <v>0</v>
      </c>
      <c r="O1352">
        <v>78</v>
      </c>
      <c r="P1352" t="b">
        <v>1</v>
      </c>
      <c r="Q1352" t="s">
        <v>8274</v>
      </c>
      <c r="R1352" s="10">
        <f>E1352/D1352*100</f>
        <v>104.05</v>
      </c>
      <c r="S1352" s="7">
        <f>E1352/O1352</f>
        <v>66.698717948717942</v>
      </c>
      <c r="T1352" s="11" t="s">
        <v>8322</v>
      </c>
      <c r="U1352" t="s">
        <v>8323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5">
        <f t="shared" si="63"/>
        <v>42412.74009259259</v>
      </c>
      <c r="K1353">
        <v>1452707144</v>
      </c>
      <c r="L1353" s="16">
        <f t="shared" si="64"/>
        <v>42382.74009259259</v>
      </c>
      <c r="M1353" s="16" t="str">
        <f t="shared" si="65"/>
        <v>2016</v>
      </c>
      <c r="N1353" t="b">
        <v>0</v>
      </c>
      <c r="O1353">
        <v>120</v>
      </c>
      <c r="P1353" t="b">
        <v>1</v>
      </c>
      <c r="Q1353" t="s">
        <v>8274</v>
      </c>
      <c r="R1353" s="10">
        <f>E1353/D1353*100</f>
        <v>101.265</v>
      </c>
      <c r="S1353" s="7">
        <f>E1353/O1353</f>
        <v>168.77500000000001</v>
      </c>
      <c r="T1353" s="11" t="s">
        <v>8322</v>
      </c>
      <c r="U1353" t="s">
        <v>8323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5">
        <f t="shared" si="63"/>
        <v>42252.165972222225</v>
      </c>
      <c r="K1354">
        <v>1436968366</v>
      </c>
      <c r="L1354" s="16">
        <f t="shared" si="64"/>
        <v>42200.578310185185</v>
      </c>
      <c r="M1354" s="16" t="str">
        <f t="shared" si="65"/>
        <v>2015</v>
      </c>
      <c r="N1354" t="b">
        <v>0</v>
      </c>
      <c r="O1354">
        <v>227</v>
      </c>
      <c r="P1354" t="b">
        <v>1</v>
      </c>
      <c r="Q1354" t="s">
        <v>8274</v>
      </c>
      <c r="R1354" s="10">
        <f>E1354/D1354*100</f>
        <v>136.13999999999999</v>
      </c>
      <c r="S1354" s="7">
        <f>E1354/O1354</f>
        <v>59.973568281938327</v>
      </c>
      <c r="T1354" s="11" t="s">
        <v>8322</v>
      </c>
      <c r="U1354" t="s">
        <v>8323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5">
        <f t="shared" si="63"/>
        <v>41344</v>
      </c>
      <c r="K1355">
        <v>1359946188</v>
      </c>
      <c r="L1355" s="16">
        <f t="shared" si="64"/>
        <v>41309.11791666667</v>
      </c>
      <c r="M1355" s="16" t="str">
        <f t="shared" si="65"/>
        <v>2013</v>
      </c>
      <c r="N1355" t="b">
        <v>0</v>
      </c>
      <c r="O1355">
        <v>42</v>
      </c>
      <c r="P1355" t="b">
        <v>1</v>
      </c>
      <c r="Q1355" t="s">
        <v>8274</v>
      </c>
      <c r="R1355" s="10">
        <f>E1355/D1355*100</f>
        <v>133.6</v>
      </c>
      <c r="S1355" s="7">
        <f>E1355/O1355</f>
        <v>31.80952380952381</v>
      </c>
      <c r="T1355" s="11" t="s">
        <v>8322</v>
      </c>
      <c r="U1355" t="s">
        <v>8323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5">
        <f t="shared" si="63"/>
        <v>42532.807627314818</v>
      </c>
      <c r="K1356">
        <v>1463080979</v>
      </c>
      <c r="L1356" s="16">
        <f t="shared" si="64"/>
        <v>42502.807627314818</v>
      </c>
      <c r="M1356" s="16" t="str">
        <f t="shared" si="65"/>
        <v>2016</v>
      </c>
      <c r="N1356" t="b">
        <v>0</v>
      </c>
      <c r="O1356">
        <v>64</v>
      </c>
      <c r="P1356" t="b">
        <v>1</v>
      </c>
      <c r="Q1356" t="s">
        <v>8274</v>
      </c>
      <c r="R1356" s="10">
        <f>E1356/D1356*100</f>
        <v>130.25</v>
      </c>
      <c r="S1356" s="7">
        <f>E1356/O1356</f>
        <v>24.421875</v>
      </c>
      <c r="T1356" s="11" t="s">
        <v>8322</v>
      </c>
      <c r="U1356" t="s">
        <v>8323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5">
        <f t="shared" si="63"/>
        <v>41243.416666666664</v>
      </c>
      <c r="K1357">
        <v>1351663605</v>
      </c>
      <c r="L1357" s="16">
        <f t="shared" si="64"/>
        <v>41213.254687499997</v>
      </c>
      <c r="M1357" s="16" t="str">
        <f t="shared" si="65"/>
        <v>2012</v>
      </c>
      <c r="N1357" t="b">
        <v>0</v>
      </c>
      <c r="O1357">
        <v>121</v>
      </c>
      <c r="P1357" t="b">
        <v>1</v>
      </c>
      <c r="Q1357" t="s">
        <v>8274</v>
      </c>
      <c r="R1357" s="10">
        <f>E1357/D1357*100</f>
        <v>122.67999999999999</v>
      </c>
      <c r="S1357" s="7">
        <f>E1357/O1357</f>
        <v>25.347107438016529</v>
      </c>
      <c r="T1357" s="11" t="s">
        <v>8322</v>
      </c>
      <c r="U1357" t="s">
        <v>8323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5">
        <f t="shared" si="63"/>
        <v>41460.038888888892</v>
      </c>
      <c r="K1358">
        <v>1370393760</v>
      </c>
      <c r="L1358" s="16">
        <f t="shared" si="64"/>
        <v>41430.038888888892</v>
      </c>
      <c r="M1358" s="16" t="str">
        <f t="shared" si="65"/>
        <v>2013</v>
      </c>
      <c r="N1358" t="b">
        <v>0</v>
      </c>
      <c r="O1358">
        <v>87</v>
      </c>
      <c r="P1358" t="b">
        <v>1</v>
      </c>
      <c r="Q1358" t="s">
        <v>8274</v>
      </c>
      <c r="R1358" s="10">
        <f>E1358/D1358*100</f>
        <v>182.81058823529412</v>
      </c>
      <c r="S1358" s="7">
        <f>E1358/O1358</f>
        <v>71.443218390804603</v>
      </c>
      <c r="T1358" s="11" t="s">
        <v>8322</v>
      </c>
      <c r="U1358" t="s">
        <v>8323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5">
        <f t="shared" si="63"/>
        <v>41334.249305555553</v>
      </c>
      <c r="K1359">
        <v>1359587137</v>
      </c>
      <c r="L1359" s="16">
        <f t="shared" si="64"/>
        <v>41304.962233796294</v>
      </c>
      <c r="M1359" s="16" t="str">
        <f t="shared" si="65"/>
        <v>2013</v>
      </c>
      <c r="N1359" t="b">
        <v>0</v>
      </c>
      <c r="O1359">
        <v>65</v>
      </c>
      <c r="P1359" t="b">
        <v>1</v>
      </c>
      <c r="Q1359" t="s">
        <v>8274</v>
      </c>
      <c r="R1359" s="10">
        <f>E1359/D1359*100</f>
        <v>125.29999999999998</v>
      </c>
      <c r="S1359" s="7">
        <f>E1359/O1359</f>
        <v>38.553846153846152</v>
      </c>
      <c r="T1359" s="11" t="s">
        <v>8322</v>
      </c>
      <c r="U1359" t="s">
        <v>8323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5">
        <f t="shared" si="63"/>
        <v>40719.570868055554</v>
      </c>
      <c r="K1360">
        <v>1306417323</v>
      </c>
      <c r="L1360" s="16">
        <f t="shared" si="64"/>
        <v>40689.570868055554</v>
      </c>
      <c r="M1360" s="16" t="str">
        <f t="shared" si="65"/>
        <v>2011</v>
      </c>
      <c r="N1360" t="b">
        <v>0</v>
      </c>
      <c r="O1360">
        <v>49</v>
      </c>
      <c r="P1360" t="b">
        <v>1</v>
      </c>
      <c r="Q1360" t="s">
        <v>8274</v>
      </c>
      <c r="R1360" s="10">
        <f>E1360/D1360*100</f>
        <v>111.66666666666667</v>
      </c>
      <c r="S1360" s="7">
        <f>E1360/O1360</f>
        <v>68.367346938775512</v>
      </c>
      <c r="T1360" s="11" t="s">
        <v>8322</v>
      </c>
      <c r="U1360" t="s">
        <v>8323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5">
        <f t="shared" si="63"/>
        <v>40730.814699074072</v>
      </c>
      <c r="K1361">
        <v>1304623990</v>
      </c>
      <c r="L1361" s="16">
        <f t="shared" si="64"/>
        <v>40668.814699074072</v>
      </c>
      <c r="M1361" s="16" t="str">
        <f t="shared" si="65"/>
        <v>2011</v>
      </c>
      <c r="N1361" t="b">
        <v>0</v>
      </c>
      <c r="O1361">
        <v>19</v>
      </c>
      <c r="P1361" t="b">
        <v>1</v>
      </c>
      <c r="Q1361" t="s">
        <v>8274</v>
      </c>
      <c r="R1361" s="10">
        <f>E1361/D1361*100</f>
        <v>115.75757575757575</v>
      </c>
      <c r="S1361" s="7">
        <f>E1361/O1361</f>
        <v>40.210526315789473</v>
      </c>
      <c r="T1361" s="11" t="s">
        <v>8322</v>
      </c>
      <c r="U1361" t="s">
        <v>8323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5">
        <f t="shared" si="63"/>
        <v>41123.900694444441</v>
      </c>
      <c r="K1362">
        <v>1341524220</v>
      </c>
      <c r="L1362" s="16">
        <f t="shared" si="64"/>
        <v>41095.900694444441</v>
      </c>
      <c r="M1362" s="16" t="str">
        <f t="shared" si="65"/>
        <v>2012</v>
      </c>
      <c r="N1362" t="b">
        <v>0</v>
      </c>
      <c r="O1362">
        <v>81</v>
      </c>
      <c r="P1362" t="b">
        <v>1</v>
      </c>
      <c r="Q1362" t="s">
        <v>8274</v>
      </c>
      <c r="R1362" s="10">
        <f>E1362/D1362*100</f>
        <v>173.2</v>
      </c>
      <c r="S1362" s="7">
        <f>E1362/O1362</f>
        <v>32.074074074074076</v>
      </c>
      <c r="T1362" s="11" t="s">
        <v>8322</v>
      </c>
      <c r="U1362" t="s">
        <v>8323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5">
        <f t="shared" si="63"/>
        <v>41811.717268518521</v>
      </c>
      <c r="K1363">
        <v>1400778772</v>
      </c>
      <c r="L1363" s="16">
        <f t="shared" si="64"/>
        <v>41781.717268518521</v>
      </c>
      <c r="M1363" s="16" t="str">
        <f t="shared" si="65"/>
        <v>2014</v>
      </c>
      <c r="N1363" t="b">
        <v>0</v>
      </c>
      <c r="O1363">
        <v>264</v>
      </c>
      <c r="P1363" t="b">
        <v>1</v>
      </c>
      <c r="Q1363" t="s">
        <v>8274</v>
      </c>
      <c r="R1363" s="10">
        <f>E1363/D1363*100</f>
        <v>125.98333333333333</v>
      </c>
      <c r="S1363" s="7">
        <f>E1363/O1363</f>
        <v>28.632575757575758</v>
      </c>
      <c r="T1363" s="11" t="s">
        <v>8322</v>
      </c>
      <c r="U1363" t="s">
        <v>8323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5">
        <f t="shared" si="63"/>
        <v>41524.934386574074</v>
      </c>
      <c r="K1364">
        <v>1373408731</v>
      </c>
      <c r="L1364" s="16">
        <f t="shared" si="64"/>
        <v>41464.934386574074</v>
      </c>
      <c r="M1364" s="16" t="str">
        <f t="shared" si="65"/>
        <v>2013</v>
      </c>
      <c r="N1364" t="b">
        <v>0</v>
      </c>
      <c r="O1364">
        <v>25</v>
      </c>
      <c r="P1364" t="b">
        <v>1</v>
      </c>
      <c r="Q1364" t="s">
        <v>8274</v>
      </c>
      <c r="R1364" s="10">
        <f>E1364/D1364*100</f>
        <v>109.1</v>
      </c>
      <c r="S1364" s="7">
        <f>E1364/O1364</f>
        <v>43.64</v>
      </c>
      <c r="T1364" s="11" t="s">
        <v>8322</v>
      </c>
      <c r="U1364" t="s">
        <v>8323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5">
        <f t="shared" si="63"/>
        <v>42415.332638888889</v>
      </c>
      <c r="K1365">
        <v>1453925727</v>
      </c>
      <c r="L1365" s="16">
        <f t="shared" si="64"/>
        <v>42396.8440625</v>
      </c>
      <c r="M1365" s="16" t="str">
        <f t="shared" si="65"/>
        <v>2016</v>
      </c>
      <c r="N1365" t="b">
        <v>0</v>
      </c>
      <c r="O1365">
        <v>5</v>
      </c>
      <c r="P1365" t="b">
        <v>1</v>
      </c>
      <c r="Q1365" t="s">
        <v>8274</v>
      </c>
      <c r="R1365" s="10">
        <f>E1365/D1365*100</f>
        <v>100</v>
      </c>
      <c r="S1365" s="7">
        <f>E1365/O1365</f>
        <v>40</v>
      </c>
      <c r="T1365" s="11" t="s">
        <v>8322</v>
      </c>
      <c r="U1365" t="s">
        <v>8323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5">
        <f t="shared" si="63"/>
        <v>42011.6956712963</v>
      </c>
      <c r="K1366">
        <v>1415464906</v>
      </c>
      <c r="L1366" s="16">
        <f t="shared" si="64"/>
        <v>41951.695671296293</v>
      </c>
      <c r="M1366" s="16" t="str">
        <f t="shared" si="65"/>
        <v>2014</v>
      </c>
      <c r="N1366" t="b">
        <v>0</v>
      </c>
      <c r="O1366">
        <v>144</v>
      </c>
      <c r="P1366" t="b">
        <v>1</v>
      </c>
      <c r="Q1366" t="s">
        <v>8276</v>
      </c>
      <c r="R1366" s="10">
        <f>E1366/D1366*100</f>
        <v>118.64285714285714</v>
      </c>
      <c r="S1366" s="7">
        <f>E1366/O1366</f>
        <v>346.04166666666669</v>
      </c>
      <c r="T1366" s="11" t="s">
        <v>8325</v>
      </c>
      <c r="U1366" t="s">
        <v>8326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5">
        <f t="shared" si="63"/>
        <v>42079.691574074073</v>
      </c>
      <c r="K1367">
        <v>1423935352</v>
      </c>
      <c r="L1367" s="16">
        <f t="shared" si="64"/>
        <v>42049.733240740738</v>
      </c>
      <c r="M1367" s="16" t="str">
        <f t="shared" si="65"/>
        <v>2015</v>
      </c>
      <c r="N1367" t="b">
        <v>0</v>
      </c>
      <c r="O1367">
        <v>92</v>
      </c>
      <c r="P1367" t="b">
        <v>1</v>
      </c>
      <c r="Q1367" t="s">
        <v>8276</v>
      </c>
      <c r="R1367" s="10">
        <f>E1367/D1367*100</f>
        <v>100.26666666666667</v>
      </c>
      <c r="S1367" s="7">
        <f>E1367/O1367</f>
        <v>81.739130434782609</v>
      </c>
      <c r="T1367" s="11" t="s">
        <v>8325</v>
      </c>
      <c r="U1367" t="s">
        <v>8326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5">
        <f t="shared" si="63"/>
        <v>41970.037766203706</v>
      </c>
      <c r="K1368">
        <v>1413158063</v>
      </c>
      <c r="L1368" s="16">
        <f t="shared" si="64"/>
        <v>41924.996099537035</v>
      </c>
      <c r="M1368" s="16" t="str">
        <f t="shared" si="65"/>
        <v>2014</v>
      </c>
      <c r="N1368" t="b">
        <v>0</v>
      </c>
      <c r="O1368">
        <v>147</v>
      </c>
      <c r="P1368" t="b">
        <v>1</v>
      </c>
      <c r="Q1368" t="s">
        <v>8276</v>
      </c>
      <c r="R1368" s="10">
        <f>E1368/D1368*100</f>
        <v>126.48920000000001</v>
      </c>
      <c r="S1368" s="7">
        <f>E1368/O1368</f>
        <v>64.535306122448986</v>
      </c>
      <c r="T1368" s="11" t="s">
        <v>8325</v>
      </c>
      <c r="U1368" t="s">
        <v>8326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5">
        <f t="shared" si="63"/>
        <v>42322.044560185182</v>
      </c>
      <c r="K1369">
        <v>1444867450</v>
      </c>
      <c r="L1369" s="16">
        <f t="shared" si="64"/>
        <v>42292.002893518518</v>
      </c>
      <c r="M1369" s="16" t="str">
        <f t="shared" si="65"/>
        <v>2015</v>
      </c>
      <c r="N1369" t="b">
        <v>0</v>
      </c>
      <c r="O1369">
        <v>90</v>
      </c>
      <c r="P1369" t="b">
        <v>1</v>
      </c>
      <c r="Q1369" t="s">
        <v>8276</v>
      </c>
      <c r="R1369" s="10">
        <f>E1369/D1369*100</f>
        <v>114.26</v>
      </c>
      <c r="S1369" s="7">
        <f>E1369/O1369</f>
        <v>63.477777777777774</v>
      </c>
      <c r="T1369" s="11" t="s">
        <v>8325</v>
      </c>
      <c r="U1369" t="s">
        <v>8326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5">
        <f t="shared" si="63"/>
        <v>42170.190902777773</v>
      </c>
      <c r="K1370">
        <v>1432269294</v>
      </c>
      <c r="L1370" s="16">
        <f t="shared" si="64"/>
        <v>42146.190902777773</v>
      </c>
      <c r="M1370" s="16" t="str">
        <f t="shared" si="65"/>
        <v>2015</v>
      </c>
      <c r="N1370" t="b">
        <v>0</v>
      </c>
      <c r="O1370">
        <v>87</v>
      </c>
      <c r="P1370" t="b">
        <v>1</v>
      </c>
      <c r="Q1370" t="s">
        <v>8276</v>
      </c>
      <c r="R1370" s="10">
        <f>E1370/D1370*100</f>
        <v>110.7</v>
      </c>
      <c r="S1370" s="7">
        <f>E1370/O1370</f>
        <v>63.620689655172413</v>
      </c>
      <c r="T1370" s="11" t="s">
        <v>8325</v>
      </c>
      <c r="U1370" t="s">
        <v>8326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5">
        <f t="shared" si="63"/>
        <v>41740.594282407408</v>
      </c>
      <c r="K1371">
        <v>1394633746</v>
      </c>
      <c r="L1371" s="16">
        <f t="shared" si="64"/>
        <v>41710.594282407408</v>
      </c>
      <c r="M1371" s="16" t="str">
        <f t="shared" si="65"/>
        <v>2014</v>
      </c>
      <c r="N1371" t="b">
        <v>0</v>
      </c>
      <c r="O1371">
        <v>406</v>
      </c>
      <c r="P1371" t="b">
        <v>1</v>
      </c>
      <c r="Q1371" t="s">
        <v>8276</v>
      </c>
      <c r="R1371" s="10">
        <f>E1371/D1371*100</f>
        <v>105.34805315203954</v>
      </c>
      <c r="S1371" s="7">
        <f>E1371/O1371</f>
        <v>83.967068965517228</v>
      </c>
      <c r="T1371" s="11" t="s">
        <v>8325</v>
      </c>
      <c r="U1371" t="s">
        <v>8326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5">
        <f t="shared" si="63"/>
        <v>41563.00335648148</v>
      </c>
      <c r="K1372">
        <v>1380585890</v>
      </c>
      <c r="L1372" s="16">
        <f t="shared" si="64"/>
        <v>41548.00335648148</v>
      </c>
      <c r="M1372" s="16" t="str">
        <f t="shared" si="65"/>
        <v>2013</v>
      </c>
      <c r="N1372" t="b">
        <v>0</v>
      </c>
      <c r="O1372">
        <v>20</v>
      </c>
      <c r="P1372" t="b">
        <v>1</v>
      </c>
      <c r="Q1372" t="s">
        <v>8276</v>
      </c>
      <c r="R1372" s="10">
        <f>E1372/D1372*100</f>
        <v>103.66666666666666</v>
      </c>
      <c r="S1372" s="7">
        <f>E1372/O1372</f>
        <v>77.75</v>
      </c>
      <c r="T1372" s="11" t="s">
        <v>8325</v>
      </c>
      <c r="U1372" t="s">
        <v>8326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5">
        <f t="shared" si="63"/>
        <v>42131.758587962962</v>
      </c>
      <c r="K1373">
        <v>1428430342</v>
      </c>
      <c r="L1373" s="16">
        <f t="shared" si="64"/>
        <v>42101.758587962962</v>
      </c>
      <c r="M1373" s="16" t="str">
        <f t="shared" si="65"/>
        <v>2015</v>
      </c>
      <c r="N1373" t="b">
        <v>0</v>
      </c>
      <c r="O1373">
        <v>70</v>
      </c>
      <c r="P1373" t="b">
        <v>1</v>
      </c>
      <c r="Q1373" t="s">
        <v>8276</v>
      </c>
      <c r="R1373" s="10">
        <f>E1373/D1373*100</f>
        <v>107.08672667523933</v>
      </c>
      <c r="S1373" s="7">
        <f>E1373/O1373</f>
        <v>107.07142857142857</v>
      </c>
      <c r="T1373" s="11" t="s">
        <v>8325</v>
      </c>
      <c r="U1373" t="s">
        <v>8326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5">
        <f t="shared" si="63"/>
        <v>41102.739953703705</v>
      </c>
      <c r="K1374">
        <v>1339523132</v>
      </c>
      <c r="L1374" s="16">
        <f t="shared" si="64"/>
        <v>41072.739953703705</v>
      </c>
      <c r="M1374" s="16" t="str">
        <f t="shared" si="65"/>
        <v>2012</v>
      </c>
      <c r="N1374" t="b">
        <v>0</v>
      </c>
      <c r="O1374">
        <v>16</v>
      </c>
      <c r="P1374" t="b">
        <v>1</v>
      </c>
      <c r="Q1374" t="s">
        <v>8276</v>
      </c>
      <c r="R1374" s="10">
        <f>E1374/D1374*100</f>
        <v>124</v>
      </c>
      <c r="S1374" s="7">
        <f>E1374/O1374</f>
        <v>38.75</v>
      </c>
      <c r="T1374" s="11" t="s">
        <v>8325</v>
      </c>
      <c r="U1374" t="s">
        <v>8326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5">
        <f t="shared" si="63"/>
        <v>42734.95177083333</v>
      </c>
      <c r="K1375">
        <v>1480546233</v>
      </c>
      <c r="L1375" s="16">
        <f t="shared" si="64"/>
        <v>42704.95177083333</v>
      </c>
      <c r="M1375" s="16" t="str">
        <f t="shared" si="65"/>
        <v>2016</v>
      </c>
      <c r="N1375" t="b">
        <v>0</v>
      </c>
      <c r="O1375">
        <v>52</v>
      </c>
      <c r="P1375" t="b">
        <v>1</v>
      </c>
      <c r="Q1375" t="s">
        <v>8276</v>
      </c>
      <c r="R1375" s="10">
        <f>E1375/D1375*100</f>
        <v>105.01</v>
      </c>
      <c r="S1375" s="7">
        <f>E1375/O1375</f>
        <v>201.94230769230768</v>
      </c>
      <c r="T1375" s="11" t="s">
        <v>8325</v>
      </c>
      <c r="U1375" t="s">
        <v>8326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5">
        <f t="shared" si="63"/>
        <v>42454.12023148148</v>
      </c>
      <c r="K1376">
        <v>1456285988</v>
      </c>
      <c r="L1376" s="16">
        <f t="shared" si="64"/>
        <v>42424.161898148144</v>
      </c>
      <c r="M1376" s="16" t="str">
        <f t="shared" si="65"/>
        <v>2016</v>
      </c>
      <c r="N1376" t="b">
        <v>0</v>
      </c>
      <c r="O1376">
        <v>66</v>
      </c>
      <c r="P1376" t="b">
        <v>1</v>
      </c>
      <c r="Q1376" t="s">
        <v>8276</v>
      </c>
      <c r="R1376" s="10">
        <f>E1376/D1376*100</f>
        <v>189.46666666666667</v>
      </c>
      <c r="S1376" s="7">
        <f>E1376/O1376</f>
        <v>43.060606060606062</v>
      </c>
      <c r="T1376" s="11" t="s">
        <v>8325</v>
      </c>
      <c r="U1376" t="s">
        <v>8326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5">
        <f t="shared" si="63"/>
        <v>42750.066192129627</v>
      </c>
      <c r="K1377">
        <v>1481852119</v>
      </c>
      <c r="L1377" s="16">
        <f t="shared" si="64"/>
        <v>42720.066192129627</v>
      </c>
      <c r="M1377" s="16" t="str">
        <f t="shared" si="65"/>
        <v>2016</v>
      </c>
      <c r="N1377" t="b">
        <v>0</v>
      </c>
      <c r="O1377">
        <v>109</v>
      </c>
      <c r="P1377" t="b">
        <v>1</v>
      </c>
      <c r="Q1377" t="s">
        <v>8276</v>
      </c>
      <c r="R1377" s="10">
        <f>E1377/D1377*100</f>
        <v>171.32499999999999</v>
      </c>
      <c r="S1377" s="7">
        <f>E1377/O1377</f>
        <v>62.871559633027523</v>
      </c>
      <c r="T1377" s="11" t="s">
        <v>8325</v>
      </c>
      <c r="U1377" t="s">
        <v>8326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5">
        <f t="shared" si="63"/>
        <v>42707.710717592592</v>
      </c>
      <c r="K1378">
        <v>1478189006</v>
      </c>
      <c r="L1378" s="16">
        <f t="shared" si="64"/>
        <v>42677.669050925921</v>
      </c>
      <c r="M1378" s="16" t="str">
        <f t="shared" si="65"/>
        <v>2016</v>
      </c>
      <c r="N1378" t="b">
        <v>0</v>
      </c>
      <c r="O1378">
        <v>168</v>
      </c>
      <c r="P1378" t="b">
        <v>1</v>
      </c>
      <c r="Q1378" t="s">
        <v>8276</v>
      </c>
      <c r="R1378" s="10">
        <f>E1378/D1378*100</f>
        <v>252.48648648648651</v>
      </c>
      <c r="S1378" s="7">
        <f>E1378/O1378</f>
        <v>55.607142857142854</v>
      </c>
      <c r="T1378" s="11" t="s">
        <v>8325</v>
      </c>
      <c r="U1378" t="s">
        <v>8326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5">
        <f t="shared" si="63"/>
        <v>42769.174305555556</v>
      </c>
      <c r="K1379">
        <v>1484198170</v>
      </c>
      <c r="L1379" s="16">
        <f t="shared" si="64"/>
        <v>42747.219560185185</v>
      </c>
      <c r="M1379" s="16" t="str">
        <f t="shared" si="65"/>
        <v>2017</v>
      </c>
      <c r="N1379" t="b">
        <v>0</v>
      </c>
      <c r="O1379">
        <v>31</v>
      </c>
      <c r="P1379" t="b">
        <v>1</v>
      </c>
      <c r="Q1379" t="s">
        <v>8276</v>
      </c>
      <c r="R1379" s="10">
        <f>E1379/D1379*100</f>
        <v>116.15384615384616</v>
      </c>
      <c r="S1379" s="7">
        <f>E1379/O1379</f>
        <v>48.70967741935484</v>
      </c>
      <c r="T1379" s="11" t="s">
        <v>8325</v>
      </c>
      <c r="U1379" t="s">
        <v>8326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5">
        <f t="shared" si="63"/>
        <v>42583.759374999994</v>
      </c>
      <c r="K1380">
        <v>1468779210</v>
      </c>
      <c r="L1380" s="16">
        <f t="shared" si="64"/>
        <v>42568.759374999994</v>
      </c>
      <c r="M1380" s="16" t="str">
        <f t="shared" si="65"/>
        <v>2016</v>
      </c>
      <c r="N1380" t="b">
        <v>0</v>
      </c>
      <c r="O1380">
        <v>133</v>
      </c>
      <c r="P1380" t="b">
        <v>1</v>
      </c>
      <c r="Q1380" t="s">
        <v>8276</v>
      </c>
      <c r="R1380" s="10">
        <f>E1380/D1380*100</f>
        <v>203.35000000000002</v>
      </c>
      <c r="S1380" s="7">
        <f>E1380/O1380</f>
        <v>30.578947368421051</v>
      </c>
      <c r="T1380" s="11" t="s">
        <v>8325</v>
      </c>
      <c r="U1380" t="s">
        <v>8326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5">
        <f t="shared" si="63"/>
        <v>42160.491620370376</v>
      </c>
      <c r="K1381">
        <v>1430912876</v>
      </c>
      <c r="L1381" s="16">
        <f t="shared" si="64"/>
        <v>42130.491620370376</v>
      </c>
      <c r="M1381" s="16" t="str">
        <f t="shared" si="65"/>
        <v>2015</v>
      </c>
      <c r="N1381" t="b">
        <v>0</v>
      </c>
      <c r="O1381">
        <v>151</v>
      </c>
      <c r="P1381" t="b">
        <v>1</v>
      </c>
      <c r="Q1381" t="s">
        <v>8276</v>
      </c>
      <c r="R1381" s="10">
        <f>E1381/D1381*100</f>
        <v>111.60000000000001</v>
      </c>
      <c r="S1381" s="7">
        <f>E1381/O1381</f>
        <v>73.907284768211923</v>
      </c>
      <c r="T1381" s="11" t="s">
        <v>8325</v>
      </c>
      <c r="U1381" t="s">
        <v>8326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5">
        <f t="shared" si="63"/>
        <v>42164.083333333328</v>
      </c>
      <c r="K1382">
        <v>1431886706</v>
      </c>
      <c r="L1382" s="16">
        <f t="shared" si="64"/>
        <v>42141.762800925921</v>
      </c>
      <c r="M1382" s="16" t="str">
        <f t="shared" si="65"/>
        <v>2015</v>
      </c>
      <c r="N1382" t="b">
        <v>0</v>
      </c>
      <c r="O1382">
        <v>5</v>
      </c>
      <c r="P1382" t="b">
        <v>1</v>
      </c>
      <c r="Q1382" t="s">
        <v>8276</v>
      </c>
      <c r="R1382" s="10">
        <f>E1382/D1382*100</f>
        <v>424</v>
      </c>
      <c r="S1382" s="7">
        <f>E1382/O1382</f>
        <v>21.2</v>
      </c>
      <c r="T1382" s="11" t="s">
        <v>8325</v>
      </c>
      <c r="U1382" t="s">
        <v>8326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5">
        <f t="shared" si="63"/>
        <v>42733.214409722219</v>
      </c>
      <c r="K1383">
        <v>1480396125</v>
      </c>
      <c r="L1383" s="16">
        <f t="shared" si="64"/>
        <v>42703.214409722219</v>
      </c>
      <c r="M1383" s="16" t="str">
        <f t="shared" si="65"/>
        <v>2016</v>
      </c>
      <c r="N1383" t="b">
        <v>0</v>
      </c>
      <c r="O1383">
        <v>73</v>
      </c>
      <c r="P1383" t="b">
        <v>1</v>
      </c>
      <c r="Q1383" t="s">
        <v>8276</v>
      </c>
      <c r="R1383" s="10">
        <f>E1383/D1383*100</f>
        <v>107.1</v>
      </c>
      <c r="S1383" s="7">
        <f>E1383/O1383</f>
        <v>73.356164383561648</v>
      </c>
      <c r="T1383" s="11" t="s">
        <v>8325</v>
      </c>
      <c r="U1383" t="s">
        <v>8326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5">
        <f t="shared" si="63"/>
        <v>41400.800185185188</v>
      </c>
      <c r="K1384">
        <v>1365275536</v>
      </c>
      <c r="L1384" s="16">
        <f t="shared" si="64"/>
        <v>41370.800185185188</v>
      </c>
      <c r="M1384" s="16" t="str">
        <f t="shared" si="65"/>
        <v>2013</v>
      </c>
      <c r="N1384" t="b">
        <v>0</v>
      </c>
      <c r="O1384">
        <v>148</v>
      </c>
      <c r="P1384" t="b">
        <v>1</v>
      </c>
      <c r="Q1384" t="s">
        <v>8276</v>
      </c>
      <c r="R1384" s="10">
        <f>E1384/D1384*100</f>
        <v>104.3625</v>
      </c>
      <c r="S1384" s="7">
        <f>E1384/O1384</f>
        <v>56.412162162162161</v>
      </c>
      <c r="T1384" s="11" t="s">
        <v>8325</v>
      </c>
      <c r="U1384" t="s">
        <v>8326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5">
        <f t="shared" si="63"/>
        <v>42727.074976851851</v>
      </c>
      <c r="K1385">
        <v>1480729678</v>
      </c>
      <c r="L1385" s="16">
        <f t="shared" si="64"/>
        <v>42707.074976851851</v>
      </c>
      <c r="M1385" s="16" t="str">
        <f t="shared" si="65"/>
        <v>2016</v>
      </c>
      <c r="N1385" t="b">
        <v>0</v>
      </c>
      <c r="O1385">
        <v>93</v>
      </c>
      <c r="P1385" t="b">
        <v>1</v>
      </c>
      <c r="Q1385" t="s">
        <v>8276</v>
      </c>
      <c r="R1385" s="10">
        <f>E1385/D1385*100</f>
        <v>212.40909090909091</v>
      </c>
      <c r="S1385" s="7">
        <f>E1385/O1385</f>
        <v>50.247311827956992</v>
      </c>
      <c r="T1385" s="11" t="s">
        <v>8325</v>
      </c>
      <c r="U1385" t="s">
        <v>8326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5">
        <f t="shared" si="63"/>
        <v>42190.735208333332</v>
      </c>
      <c r="K1386">
        <v>1433525922</v>
      </c>
      <c r="L1386" s="16">
        <f t="shared" si="64"/>
        <v>42160.735208333332</v>
      </c>
      <c r="M1386" s="16" t="str">
        <f t="shared" si="65"/>
        <v>2015</v>
      </c>
      <c r="N1386" t="b">
        <v>0</v>
      </c>
      <c r="O1386">
        <v>63</v>
      </c>
      <c r="P1386" t="b">
        <v>1</v>
      </c>
      <c r="Q1386" t="s">
        <v>8276</v>
      </c>
      <c r="R1386" s="10">
        <f>E1386/D1386*100</f>
        <v>124.08571428571429</v>
      </c>
      <c r="S1386" s="7">
        <f>E1386/O1386</f>
        <v>68.936507936507937</v>
      </c>
      <c r="T1386" s="11" t="s">
        <v>8325</v>
      </c>
      <c r="U1386" t="s">
        <v>8326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5">
        <f t="shared" si="63"/>
        <v>42489.507638888885</v>
      </c>
      <c r="K1387">
        <v>1457109121</v>
      </c>
      <c r="L1387" s="16">
        <f t="shared" si="64"/>
        <v>42433.688900462963</v>
      </c>
      <c r="M1387" s="16" t="str">
        <f t="shared" si="65"/>
        <v>2016</v>
      </c>
      <c r="N1387" t="b">
        <v>0</v>
      </c>
      <c r="O1387">
        <v>134</v>
      </c>
      <c r="P1387" t="b">
        <v>1</v>
      </c>
      <c r="Q1387" t="s">
        <v>8276</v>
      </c>
      <c r="R1387" s="10">
        <f>E1387/D1387*100</f>
        <v>110.406125</v>
      </c>
      <c r="S1387" s="7">
        <f>E1387/O1387</f>
        <v>65.914104477611943</v>
      </c>
      <c r="T1387" s="11" t="s">
        <v>8325</v>
      </c>
      <c r="U1387" t="s">
        <v>8326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5">
        <f t="shared" si="63"/>
        <v>42214.646863425922</v>
      </c>
      <c r="K1388">
        <v>1435591889</v>
      </c>
      <c r="L1388" s="16">
        <f t="shared" si="64"/>
        <v>42184.646863425922</v>
      </c>
      <c r="M1388" s="16" t="str">
        <f t="shared" si="65"/>
        <v>2015</v>
      </c>
      <c r="N1388" t="b">
        <v>0</v>
      </c>
      <c r="O1388">
        <v>14</v>
      </c>
      <c r="P1388" t="b">
        <v>1</v>
      </c>
      <c r="Q1388" t="s">
        <v>8276</v>
      </c>
      <c r="R1388" s="10">
        <f>E1388/D1388*100</f>
        <v>218.75</v>
      </c>
      <c r="S1388" s="7">
        <f>E1388/O1388</f>
        <v>62.5</v>
      </c>
      <c r="T1388" s="11" t="s">
        <v>8325</v>
      </c>
      <c r="U1388" t="s">
        <v>8326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5">
        <f t="shared" si="63"/>
        <v>42158.1875</v>
      </c>
      <c r="K1389">
        <v>1430604395</v>
      </c>
      <c r="L1389" s="16">
        <f t="shared" si="64"/>
        <v>42126.92123842593</v>
      </c>
      <c r="M1389" s="16" t="str">
        <f t="shared" si="65"/>
        <v>2015</v>
      </c>
      <c r="N1389" t="b">
        <v>0</v>
      </c>
      <c r="O1389">
        <v>78</v>
      </c>
      <c r="P1389" t="b">
        <v>1</v>
      </c>
      <c r="Q1389" t="s">
        <v>8276</v>
      </c>
      <c r="R1389" s="10">
        <f>E1389/D1389*100</f>
        <v>136.625</v>
      </c>
      <c r="S1389" s="7">
        <f>E1389/O1389</f>
        <v>70.064102564102569</v>
      </c>
      <c r="T1389" s="11" t="s">
        <v>8325</v>
      </c>
      <c r="U1389" t="s">
        <v>8326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5">
        <f t="shared" si="63"/>
        <v>42660.676388888889</v>
      </c>
      <c r="K1390">
        <v>1474469117</v>
      </c>
      <c r="L1390" s="16">
        <f t="shared" si="64"/>
        <v>42634.614780092597</v>
      </c>
      <c r="M1390" s="16" t="str">
        <f t="shared" si="65"/>
        <v>2016</v>
      </c>
      <c r="N1390" t="b">
        <v>0</v>
      </c>
      <c r="O1390">
        <v>112</v>
      </c>
      <c r="P1390" t="b">
        <v>1</v>
      </c>
      <c r="Q1390" t="s">
        <v>8276</v>
      </c>
      <c r="R1390" s="10">
        <f>E1390/D1390*100</f>
        <v>134.8074</v>
      </c>
      <c r="S1390" s="7">
        <f>E1390/O1390</f>
        <v>60.181874999999998</v>
      </c>
      <c r="T1390" s="11" t="s">
        <v>8325</v>
      </c>
      <c r="U1390" t="s">
        <v>8326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5">
        <f t="shared" si="63"/>
        <v>42595.480983796297</v>
      </c>
      <c r="K1391">
        <v>1468495957</v>
      </c>
      <c r="L1391" s="16">
        <f t="shared" si="64"/>
        <v>42565.480983796297</v>
      </c>
      <c r="M1391" s="16" t="str">
        <f t="shared" si="65"/>
        <v>2016</v>
      </c>
      <c r="N1391" t="b">
        <v>0</v>
      </c>
      <c r="O1391">
        <v>34</v>
      </c>
      <c r="P1391" t="b">
        <v>1</v>
      </c>
      <c r="Q1391" t="s">
        <v>8276</v>
      </c>
      <c r="R1391" s="10">
        <f>E1391/D1391*100</f>
        <v>145.4</v>
      </c>
      <c r="S1391" s="7">
        <f>E1391/O1391</f>
        <v>21.382352941176471</v>
      </c>
      <c r="T1391" s="11" t="s">
        <v>8325</v>
      </c>
      <c r="U1391" t="s">
        <v>8326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5">
        <f t="shared" si="63"/>
        <v>42121.716666666667</v>
      </c>
      <c r="K1392">
        <v>1427224606</v>
      </c>
      <c r="L1392" s="16">
        <f t="shared" si="64"/>
        <v>42087.803310185183</v>
      </c>
      <c r="M1392" s="16" t="str">
        <f t="shared" si="65"/>
        <v>2015</v>
      </c>
      <c r="N1392" t="b">
        <v>0</v>
      </c>
      <c r="O1392">
        <v>19</v>
      </c>
      <c r="P1392" t="b">
        <v>1</v>
      </c>
      <c r="Q1392" t="s">
        <v>8276</v>
      </c>
      <c r="R1392" s="10">
        <f>E1392/D1392*100</f>
        <v>109.10714285714285</v>
      </c>
      <c r="S1392" s="7">
        <f>E1392/O1392</f>
        <v>160.78947368421052</v>
      </c>
      <c r="T1392" s="11" t="s">
        <v>8325</v>
      </c>
      <c r="U1392" t="s">
        <v>8326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5">
        <f t="shared" si="63"/>
        <v>42238.207638888889</v>
      </c>
      <c r="K1393">
        <v>1436369818</v>
      </c>
      <c r="L1393" s="16">
        <f t="shared" si="64"/>
        <v>42193.650671296295</v>
      </c>
      <c r="M1393" s="16" t="str">
        <f t="shared" si="65"/>
        <v>2015</v>
      </c>
      <c r="N1393" t="b">
        <v>0</v>
      </c>
      <c r="O1393">
        <v>13</v>
      </c>
      <c r="P1393" t="b">
        <v>1</v>
      </c>
      <c r="Q1393" t="s">
        <v>8276</v>
      </c>
      <c r="R1393" s="10">
        <f>E1393/D1393*100</f>
        <v>110.2</v>
      </c>
      <c r="S1393" s="7">
        <f>E1393/O1393</f>
        <v>42.384615384615387</v>
      </c>
      <c r="T1393" s="11" t="s">
        <v>8325</v>
      </c>
      <c r="U1393" t="s">
        <v>8326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5">
        <f t="shared" si="63"/>
        <v>42432.154930555553</v>
      </c>
      <c r="K1394">
        <v>1454298186</v>
      </c>
      <c r="L1394" s="16">
        <f t="shared" si="64"/>
        <v>42401.154930555553</v>
      </c>
      <c r="M1394" s="16" t="str">
        <f t="shared" si="65"/>
        <v>2016</v>
      </c>
      <c r="N1394" t="b">
        <v>0</v>
      </c>
      <c r="O1394">
        <v>104</v>
      </c>
      <c r="P1394" t="b">
        <v>1</v>
      </c>
      <c r="Q1394" t="s">
        <v>8276</v>
      </c>
      <c r="R1394" s="10">
        <f>E1394/D1394*100</f>
        <v>113.64000000000001</v>
      </c>
      <c r="S1394" s="7">
        <f>E1394/O1394</f>
        <v>27.317307692307693</v>
      </c>
      <c r="T1394" s="11" t="s">
        <v>8325</v>
      </c>
      <c r="U1394" t="s">
        <v>8326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5">
        <f t="shared" si="63"/>
        <v>42583.681979166664</v>
      </c>
      <c r="K1395">
        <v>1467476523</v>
      </c>
      <c r="L1395" s="16">
        <f t="shared" si="64"/>
        <v>42553.681979166664</v>
      </c>
      <c r="M1395" s="16" t="str">
        <f t="shared" si="65"/>
        <v>2016</v>
      </c>
      <c r="N1395" t="b">
        <v>0</v>
      </c>
      <c r="O1395">
        <v>52</v>
      </c>
      <c r="P1395" t="b">
        <v>1</v>
      </c>
      <c r="Q1395" t="s">
        <v>8276</v>
      </c>
      <c r="R1395" s="10">
        <f>E1395/D1395*100</f>
        <v>102.35000000000001</v>
      </c>
      <c r="S1395" s="7">
        <f>E1395/O1395</f>
        <v>196.82692307692307</v>
      </c>
      <c r="T1395" s="11" t="s">
        <v>8325</v>
      </c>
      <c r="U1395" t="s">
        <v>8326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5">
        <f t="shared" si="63"/>
        <v>42795.125</v>
      </c>
      <c r="K1396">
        <v>1484623726</v>
      </c>
      <c r="L1396" s="16">
        <f t="shared" si="64"/>
        <v>42752.144976851851</v>
      </c>
      <c r="M1396" s="16" t="str">
        <f t="shared" si="65"/>
        <v>2017</v>
      </c>
      <c r="N1396" t="b">
        <v>0</v>
      </c>
      <c r="O1396">
        <v>17</v>
      </c>
      <c r="P1396" t="b">
        <v>1</v>
      </c>
      <c r="Q1396" t="s">
        <v>8276</v>
      </c>
      <c r="R1396" s="10">
        <f>E1396/D1396*100</f>
        <v>122.13333333333334</v>
      </c>
      <c r="S1396" s="7">
        <f>E1396/O1396</f>
        <v>53.882352941176471</v>
      </c>
      <c r="T1396" s="11" t="s">
        <v>8325</v>
      </c>
      <c r="U1396" t="s">
        <v>8326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5">
        <f t="shared" si="63"/>
        <v>42749.90834490741</v>
      </c>
      <c r="K1397">
        <v>1481838481</v>
      </c>
      <c r="L1397" s="16">
        <f t="shared" si="64"/>
        <v>42719.90834490741</v>
      </c>
      <c r="M1397" s="16" t="str">
        <f t="shared" si="65"/>
        <v>2016</v>
      </c>
      <c r="N1397" t="b">
        <v>0</v>
      </c>
      <c r="O1397">
        <v>82</v>
      </c>
      <c r="P1397" t="b">
        <v>1</v>
      </c>
      <c r="Q1397" t="s">
        <v>8276</v>
      </c>
      <c r="R1397" s="10">
        <f>E1397/D1397*100</f>
        <v>111.88571428571427</v>
      </c>
      <c r="S1397" s="7">
        <f>E1397/O1397</f>
        <v>47.756097560975611</v>
      </c>
      <c r="T1397" s="11" t="s">
        <v>8325</v>
      </c>
      <c r="U1397" t="s">
        <v>8326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5">
        <f t="shared" si="63"/>
        <v>42048.99863425926</v>
      </c>
      <c r="K1398">
        <v>1421279882</v>
      </c>
      <c r="L1398" s="16">
        <f t="shared" si="64"/>
        <v>42018.99863425926</v>
      </c>
      <c r="M1398" s="16" t="str">
        <f t="shared" si="65"/>
        <v>2015</v>
      </c>
      <c r="N1398" t="b">
        <v>0</v>
      </c>
      <c r="O1398">
        <v>73</v>
      </c>
      <c r="P1398" t="b">
        <v>1</v>
      </c>
      <c r="Q1398" t="s">
        <v>8276</v>
      </c>
      <c r="R1398" s="10">
        <f>E1398/D1398*100</f>
        <v>107.3</v>
      </c>
      <c r="S1398" s="7">
        <f>E1398/O1398</f>
        <v>88.191780821917803</v>
      </c>
      <c r="T1398" s="11" t="s">
        <v>8325</v>
      </c>
      <c r="U1398" t="s">
        <v>8326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5">
        <f t="shared" si="63"/>
        <v>42670.888194444444</v>
      </c>
      <c r="K1399">
        <v>1475013710</v>
      </c>
      <c r="L1399" s="16">
        <f t="shared" si="64"/>
        <v>42640.917939814812</v>
      </c>
      <c r="M1399" s="16" t="str">
        <f t="shared" si="65"/>
        <v>2016</v>
      </c>
      <c r="N1399" t="b">
        <v>0</v>
      </c>
      <c r="O1399">
        <v>158</v>
      </c>
      <c r="P1399" t="b">
        <v>1</v>
      </c>
      <c r="Q1399" t="s">
        <v>8276</v>
      </c>
      <c r="R1399" s="10">
        <f>E1399/D1399*100</f>
        <v>113.85000000000001</v>
      </c>
      <c r="S1399" s="7">
        <f>E1399/O1399</f>
        <v>72.056962025316452</v>
      </c>
      <c r="T1399" s="11" t="s">
        <v>8325</v>
      </c>
      <c r="U1399" t="s">
        <v>8326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5">
        <f t="shared" si="63"/>
        <v>42556.874236111107</v>
      </c>
      <c r="K1400">
        <v>1465160334</v>
      </c>
      <c r="L1400" s="16">
        <f t="shared" si="64"/>
        <v>42526.874236111107</v>
      </c>
      <c r="M1400" s="16" t="str">
        <f t="shared" si="65"/>
        <v>2016</v>
      </c>
      <c r="N1400" t="b">
        <v>0</v>
      </c>
      <c r="O1400">
        <v>65</v>
      </c>
      <c r="P1400" t="b">
        <v>1</v>
      </c>
      <c r="Q1400" t="s">
        <v>8276</v>
      </c>
      <c r="R1400" s="10">
        <f>E1400/D1400*100</f>
        <v>109.68181818181819</v>
      </c>
      <c r="S1400" s="7">
        <f>E1400/O1400</f>
        <v>74.246153846153845</v>
      </c>
      <c r="T1400" s="11" t="s">
        <v>8325</v>
      </c>
      <c r="U1400" t="s">
        <v>8326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5">
        <f t="shared" si="63"/>
        <v>41919.004317129627</v>
      </c>
      <c r="K1401">
        <v>1410048373</v>
      </c>
      <c r="L1401" s="16">
        <f t="shared" si="64"/>
        <v>41889.004317129627</v>
      </c>
      <c r="M1401" s="16" t="str">
        <f t="shared" si="65"/>
        <v>2014</v>
      </c>
      <c r="N1401" t="b">
        <v>0</v>
      </c>
      <c r="O1401">
        <v>184</v>
      </c>
      <c r="P1401" t="b">
        <v>1</v>
      </c>
      <c r="Q1401" t="s">
        <v>8276</v>
      </c>
      <c r="R1401" s="10">
        <f>E1401/D1401*100</f>
        <v>126.14444444444443</v>
      </c>
      <c r="S1401" s="7">
        <f>E1401/O1401</f>
        <v>61.701086956521742</v>
      </c>
      <c r="T1401" s="11" t="s">
        <v>8325</v>
      </c>
      <c r="U1401" t="s">
        <v>8326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5">
        <f t="shared" si="63"/>
        <v>42533.229166666672</v>
      </c>
      <c r="K1402">
        <v>1462695073</v>
      </c>
      <c r="L1402" s="16">
        <f t="shared" si="64"/>
        <v>42498.341122685189</v>
      </c>
      <c r="M1402" s="16" t="str">
        <f t="shared" si="65"/>
        <v>2016</v>
      </c>
      <c r="N1402" t="b">
        <v>0</v>
      </c>
      <c r="O1402">
        <v>34</v>
      </c>
      <c r="P1402" t="b">
        <v>1</v>
      </c>
      <c r="Q1402" t="s">
        <v>8276</v>
      </c>
      <c r="R1402" s="10">
        <f>E1402/D1402*100</f>
        <v>167.42857142857144</v>
      </c>
      <c r="S1402" s="7">
        <f>E1402/O1402</f>
        <v>17.235294117647058</v>
      </c>
      <c r="T1402" s="11" t="s">
        <v>8325</v>
      </c>
      <c r="U1402" t="s">
        <v>8326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5">
        <f t="shared" si="63"/>
        <v>41420.99622685185</v>
      </c>
      <c r="K1403">
        <v>1367798074</v>
      </c>
      <c r="L1403" s="16">
        <f t="shared" si="64"/>
        <v>41399.99622685185</v>
      </c>
      <c r="M1403" s="16" t="str">
        <f t="shared" si="65"/>
        <v>2013</v>
      </c>
      <c r="N1403" t="b">
        <v>0</v>
      </c>
      <c r="O1403">
        <v>240</v>
      </c>
      <c r="P1403" t="b">
        <v>1</v>
      </c>
      <c r="Q1403" t="s">
        <v>8276</v>
      </c>
      <c r="R1403" s="10">
        <f>E1403/D1403*100</f>
        <v>496.52000000000004</v>
      </c>
      <c r="S1403" s="7">
        <f>E1403/O1403</f>
        <v>51.720833333333331</v>
      </c>
      <c r="T1403" s="11" t="s">
        <v>8325</v>
      </c>
      <c r="U1403" t="s">
        <v>8326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5">
        <f t="shared" si="63"/>
        <v>42125.011701388896</v>
      </c>
      <c r="K1404">
        <v>1425259011</v>
      </c>
      <c r="L1404" s="16">
        <f t="shared" si="64"/>
        <v>42065.053368055553</v>
      </c>
      <c r="M1404" s="16" t="str">
        <f t="shared" si="65"/>
        <v>2015</v>
      </c>
      <c r="N1404" t="b">
        <v>0</v>
      </c>
      <c r="O1404">
        <v>113</v>
      </c>
      <c r="P1404" t="b">
        <v>1</v>
      </c>
      <c r="Q1404" t="s">
        <v>8276</v>
      </c>
      <c r="R1404" s="10">
        <f>E1404/D1404*100</f>
        <v>109.16</v>
      </c>
      <c r="S1404" s="7">
        <f>E1404/O1404</f>
        <v>24.150442477876105</v>
      </c>
      <c r="T1404" s="11" t="s">
        <v>8325</v>
      </c>
      <c r="U1404" t="s">
        <v>8326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5">
        <f t="shared" si="63"/>
        <v>41481.062905092593</v>
      </c>
      <c r="K1405">
        <v>1372210235</v>
      </c>
      <c r="L1405" s="16">
        <f t="shared" si="64"/>
        <v>41451.062905092593</v>
      </c>
      <c r="M1405" s="16" t="str">
        <f t="shared" si="65"/>
        <v>2013</v>
      </c>
      <c r="N1405" t="b">
        <v>0</v>
      </c>
      <c r="O1405">
        <v>66</v>
      </c>
      <c r="P1405" t="b">
        <v>1</v>
      </c>
      <c r="Q1405" t="s">
        <v>8276</v>
      </c>
      <c r="R1405" s="10">
        <f>E1405/D1405*100</f>
        <v>102.57499999999999</v>
      </c>
      <c r="S1405" s="7">
        <f>E1405/O1405</f>
        <v>62.166666666666664</v>
      </c>
      <c r="T1405" s="11" t="s">
        <v>8325</v>
      </c>
      <c r="U1405" t="s">
        <v>8326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5">
        <f t="shared" si="63"/>
        <v>42057.510243055556</v>
      </c>
      <c r="K1406">
        <v>1422447285</v>
      </c>
      <c r="L1406" s="16">
        <f t="shared" si="64"/>
        <v>42032.510243055556</v>
      </c>
      <c r="M1406" s="16" t="str">
        <f t="shared" si="65"/>
        <v>2015</v>
      </c>
      <c r="N1406" t="b">
        <v>1</v>
      </c>
      <c r="O1406">
        <v>5</v>
      </c>
      <c r="P1406" t="b">
        <v>0</v>
      </c>
      <c r="Q1406" t="s">
        <v>8287</v>
      </c>
      <c r="R1406" s="10">
        <f>E1406/D1406*100</f>
        <v>1.6620689655172414</v>
      </c>
      <c r="S1406" s="7">
        <f>E1406/O1406</f>
        <v>48.2</v>
      </c>
      <c r="T1406" s="11" t="s">
        <v>8322</v>
      </c>
      <c r="U1406" t="s">
        <v>8341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5">
        <f t="shared" si="63"/>
        <v>41971.722233796296</v>
      </c>
      <c r="K1407">
        <v>1414599601</v>
      </c>
      <c r="L1407" s="16">
        <f t="shared" si="64"/>
        <v>41941.680567129632</v>
      </c>
      <c r="M1407" s="16" t="str">
        <f t="shared" si="65"/>
        <v>2014</v>
      </c>
      <c r="N1407" t="b">
        <v>1</v>
      </c>
      <c r="O1407">
        <v>17</v>
      </c>
      <c r="P1407" t="b">
        <v>0</v>
      </c>
      <c r="Q1407" t="s">
        <v>8287</v>
      </c>
      <c r="R1407" s="10">
        <f>E1407/D1407*100</f>
        <v>0.42</v>
      </c>
      <c r="S1407" s="7">
        <f>E1407/O1407</f>
        <v>6.1764705882352944</v>
      </c>
      <c r="T1407" s="11" t="s">
        <v>8322</v>
      </c>
      <c r="U1407" t="s">
        <v>8341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5">
        <f t="shared" si="63"/>
        <v>42350.416666666672</v>
      </c>
      <c r="K1408">
        <v>1445336607</v>
      </c>
      <c r="L1408" s="16">
        <f t="shared" si="64"/>
        <v>42297.432951388888</v>
      </c>
      <c r="M1408" s="16" t="str">
        <f t="shared" si="65"/>
        <v>2015</v>
      </c>
      <c r="N1408" t="b">
        <v>0</v>
      </c>
      <c r="O1408">
        <v>3</v>
      </c>
      <c r="P1408" t="b">
        <v>0</v>
      </c>
      <c r="Q1408" t="s">
        <v>8287</v>
      </c>
      <c r="R1408" s="10">
        <f>E1408/D1408*100</f>
        <v>0.125</v>
      </c>
      <c r="S1408" s="7">
        <f>E1408/O1408</f>
        <v>5</v>
      </c>
      <c r="T1408" s="11" t="s">
        <v>8322</v>
      </c>
      <c r="U1408" t="s">
        <v>8341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5">
        <f t="shared" si="63"/>
        <v>41863.536782407406</v>
      </c>
      <c r="K1409">
        <v>1405687978</v>
      </c>
      <c r="L1409" s="16">
        <f t="shared" si="64"/>
        <v>41838.536782407406</v>
      </c>
      <c r="M1409" s="16" t="str">
        <f t="shared" si="65"/>
        <v>2014</v>
      </c>
      <c r="N1409" t="b">
        <v>0</v>
      </c>
      <c r="O1409">
        <v>2</v>
      </c>
      <c r="P1409" t="b">
        <v>0</v>
      </c>
      <c r="Q1409" t="s">
        <v>8287</v>
      </c>
      <c r="R1409" s="10">
        <f>E1409/D1409*100</f>
        <v>0.5</v>
      </c>
      <c r="S1409" s="7">
        <f>E1409/O1409</f>
        <v>7.5</v>
      </c>
      <c r="T1409" s="11" t="s">
        <v>8322</v>
      </c>
      <c r="U1409" t="s">
        <v>8341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5">
        <f t="shared" si="63"/>
        <v>42321.913842592592</v>
      </c>
      <c r="K1410">
        <v>1444856156</v>
      </c>
      <c r="L1410" s="16">
        <f t="shared" si="64"/>
        <v>42291.872175925921</v>
      </c>
      <c r="M1410" s="16" t="str">
        <f t="shared" si="65"/>
        <v>2015</v>
      </c>
      <c r="N1410" t="b">
        <v>0</v>
      </c>
      <c r="O1410">
        <v>6</v>
      </c>
      <c r="P1410" t="b">
        <v>0</v>
      </c>
      <c r="Q1410" t="s">
        <v>8287</v>
      </c>
      <c r="R1410" s="10">
        <f>E1410/D1410*100</f>
        <v>7.1999999999999993</v>
      </c>
      <c r="S1410" s="7">
        <f>E1410/O1410</f>
        <v>12</v>
      </c>
      <c r="T1410" s="11" t="s">
        <v>8322</v>
      </c>
      <c r="U1410" t="s">
        <v>8341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5">
        <f t="shared" ref="J1411:J1474" si="66">(((I1411/60)/60)/24)+DATE(1970,1,1)</f>
        <v>42005.175173611111</v>
      </c>
      <c r="K1411">
        <v>1414897935</v>
      </c>
      <c r="L1411" s="16">
        <f t="shared" ref="L1411:L1474" si="67">(((K1411/60)/60)/24)+DATE(1970,1,1)</f>
        <v>41945.133506944447</v>
      </c>
      <c r="M1411" s="16" t="str">
        <f t="shared" ref="M1411:M1474" si="68">TEXT(L1411,"yyyy")</f>
        <v>2014</v>
      </c>
      <c r="N1411" t="b">
        <v>0</v>
      </c>
      <c r="O1411">
        <v>0</v>
      </c>
      <c r="P1411" t="b">
        <v>0</v>
      </c>
      <c r="Q1411" t="s">
        <v>8287</v>
      </c>
      <c r="R1411" s="10">
        <f>E1411/D1411*100</f>
        <v>0</v>
      </c>
      <c r="S1411" s="7" t="e">
        <f>E1411/O1411</f>
        <v>#DIV/0!</v>
      </c>
      <c r="T1411" s="11" t="s">
        <v>8322</v>
      </c>
      <c r="U1411" t="s">
        <v>8341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5">
        <f t="shared" si="66"/>
        <v>42524.318518518514</v>
      </c>
      <c r="K1412">
        <v>1461051520</v>
      </c>
      <c r="L1412" s="16">
        <f t="shared" si="67"/>
        <v>42479.318518518514</v>
      </c>
      <c r="M1412" s="16" t="str">
        <f t="shared" si="68"/>
        <v>2016</v>
      </c>
      <c r="N1412" t="b">
        <v>0</v>
      </c>
      <c r="O1412">
        <v>1</v>
      </c>
      <c r="P1412" t="b">
        <v>0</v>
      </c>
      <c r="Q1412" t="s">
        <v>8287</v>
      </c>
      <c r="R1412" s="10">
        <f>E1412/D1412*100</f>
        <v>1.6666666666666666E-2</v>
      </c>
      <c r="S1412" s="7">
        <f>E1412/O1412</f>
        <v>1</v>
      </c>
      <c r="T1412" s="11" t="s">
        <v>8322</v>
      </c>
      <c r="U1412" t="s">
        <v>8341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5">
        <f t="shared" si="66"/>
        <v>42041.059027777781</v>
      </c>
      <c r="K1413">
        <v>1420766700</v>
      </c>
      <c r="L1413" s="16">
        <f t="shared" si="67"/>
        <v>42013.059027777781</v>
      </c>
      <c r="M1413" s="16" t="str">
        <f t="shared" si="68"/>
        <v>2015</v>
      </c>
      <c r="N1413" t="b">
        <v>0</v>
      </c>
      <c r="O1413">
        <v>3</v>
      </c>
      <c r="P1413" t="b">
        <v>0</v>
      </c>
      <c r="Q1413" t="s">
        <v>8287</v>
      </c>
      <c r="R1413" s="10">
        <f>E1413/D1413*100</f>
        <v>0.23333333333333336</v>
      </c>
      <c r="S1413" s="7">
        <f>E1413/O1413</f>
        <v>2.3333333333333335</v>
      </c>
      <c r="T1413" s="11" t="s">
        <v>8322</v>
      </c>
      <c r="U1413" t="s">
        <v>8341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5">
        <f t="shared" si="66"/>
        <v>41977.063645833332</v>
      </c>
      <c r="K1414">
        <v>1415064699</v>
      </c>
      <c r="L1414" s="16">
        <f t="shared" si="67"/>
        <v>41947.063645833332</v>
      </c>
      <c r="M1414" s="16" t="str">
        <f t="shared" si="68"/>
        <v>2014</v>
      </c>
      <c r="N1414" t="b">
        <v>0</v>
      </c>
      <c r="O1414">
        <v>13</v>
      </c>
      <c r="P1414" t="b">
        <v>0</v>
      </c>
      <c r="Q1414" t="s">
        <v>8287</v>
      </c>
      <c r="R1414" s="10">
        <f>E1414/D1414*100</f>
        <v>4.5714285714285712</v>
      </c>
      <c r="S1414" s="7">
        <f>E1414/O1414</f>
        <v>24.615384615384617</v>
      </c>
      <c r="T1414" s="11" t="s">
        <v>8322</v>
      </c>
      <c r="U1414" t="s">
        <v>8341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5">
        <f t="shared" si="66"/>
        <v>42420.437152777777</v>
      </c>
      <c r="K1415">
        <v>1450780170</v>
      </c>
      <c r="L1415" s="16">
        <f t="shared" si="67"/>
        <v>42360.437152777777</v>
      </c>
      <c r="M1415" s="16" t="str">
        <f t="shared" si="68"/>
        <v>2015</v>
      </c>
      <c r="N1415" t="b">
        <v>0</v>
      </c>
      <c r="O1415">
        <v>1</v>
      </c>
      <c r="P1415" t="b">
        <v>0</v>
      </c>
      <c r="Q1415" t="s">
        <v>8287</v>
      </c>
      <c r="R1415" s="10">
        <f>E1415/D1415*100</f>
        <v>5</v>
      </c>
      <c r="S1415" s="7">
        <f>E1415/O1415</f>
        <v>100</v>
      </c>
      <c r="T1415" s="11" t="s">
        <v>8322</v>
      </c>
      <c r="U1415" t="s">
        <v>8341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5">
        <f t="shared" si="66"/>
        <v>42738.25309027778</v>
      </c>
      <c r="K1416">
        <v>1480831467</v>
      </c>
      <c r="L1416" s="16">
        <f t="shared" si="67"/>
        <v>42708.25309027778</v>
      </c>
      <c r="M1416" s="16" t="str">
        <f t="shared" si="68"/>
        <v>2016</v>
      </c>
      <c r="N1416" t="b">
        <v>0</v>
      </c>
      <c r="O1416">
        <v>1</v>
      </c>
      <c r="P1416" t="b">
        <v>0</v>
      </c>
      <c r="Q1416" t="s">
        <v>8287</v>
      </c>
      <c r="R1416" s="10">
        <f>E1416/D1416*100</f>
        <v>0.2</v>
      </c>
      <c r="S1416" s="7">
        <f>E1416/O1416</f>
        <v>1</v>
      </c>
      <c r="T1416" s="11" t="s">
        <v>8322</v>
      </c>
      <c r="U1416" t="s">
        <v>8341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5">
        <f t="shared" si="66"/>
        <v>42232.675821759258</v>
      </c>
      <c r="K1417">
        <v>1436285591</v>
      </c>
      <c r="L1417" s="16">
        <f t="shared" si="67"/>
        <v>42192.675821759258</v>
      </c>
      <c r="M1417" s="16" t="str">
        <f t="shared" si="68"/>
        <v>2015</v>
      </c>
      <c r="N1417" t="b">
        <v>0</v>
      </c>
      <c r="O1417">
        <v>9</v>
      </c>
      <c r="P1417" t="b">
        <v>0</v>
      </c>
      <c r="Q1417" t="s">
        <v>8287</v>
      </c>
      <c r="R1417" s="10">
        <f>E1417/D1417*100</f>
        <v>18.181818181818183</v>
      </c>
      <c r="S1417" s="7">
        <f>E1417/O1417</f>
        <v>88.888888888888886</v>
      </c>
      <c r="T1417" s="11" t="s">
        <v>8322</v>
      </c>
      <c r="U1417" t="s">
        <v>8341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5">
        <f t="shared" si="66"/>
        <v>42329.967812499999</v>
      </c>
      <c r="K1418">
        <v>1445552019</v>
      </c>
      <c r="L1418" s="16">
        <f t="shared" si="67"/>
        <v>42299.926145833335</v>
      </c>
      <c r="M1418" s="16" t="str">
        <f t="shared" si="68"/>
        <v>2015</v>
      </c>
      <c r="N1418" t="b">
        <v>0</v>
      </c>
      <c r="O1418">
        <v>0</v>
      </c>
      <c r="P1418" t="b">
        <v>0</v>
      </c>
      <c r="Q1418" t="s">
        <v>8287</v>
      </c>
      <c r="R1418" s="10">
        <f>E1418/D1418*100</f>
        <v>0</v>
      </c>
      <c r="S1418" s="7" t="e">
        <f>E1418/O1418</f>
        <v>#DIV/0!</v>
      </c>
      <c r="T1418" s="11" t="s">
        <v>8322</v>
      </c>
      <c r="U1418" t="s">
        <v>8341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5">
        <f t="shared" si="66"/>
        <v>42262.465972222228</v>
      </c>
      <c r="K1419">
        <v>1439696174</v>
      </c>
      <c r="L1419" s="16">
        <f t="shared" si="67"/>
        <v>42232.15016203704</v>
      </c>
      <c r="M1419" s="16" t="str">
        <f t="shared" si="68"/>
        <v>2015</v>
      </c>
      <c r="N1419" t="b">
        <v>0</v>
      </c>
      <c r="O1419">
        <v>2</v>
      </c>
      <c r="P1419" t="b">
        <v>0</v>
      </c>
      <c r="Q1419" t="s">
        <v>8287</v>
      </c>
      <c r="R1419" s="10">
        <f>E1419/D1419*100</f>
        <v>1.2222222222222223</v>
      </c>
      <c r="S1419" s="7">
        <f>E1419/O1419</f>
        <v>27.5</v>
      </c>
      <c r="T1419" s="11" t="s">
        <v>8322</v>
      </c>
      <c r="U1419" t="s">
        <v>8341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5">
        <f t="shared" si="66"/>
        <v>42425.456412037034</v>
      </c>
      <c r="K1420">
        <v>1453805834</v>
      </c>
      <c r="L1420" s="16">
        <f t="shared" si="67"/>
        <v>42395.456412037034</v>
      </c>
      <c r="M1420" s="16" t="str">
        <f t="shared" si="68"/>
        <v>2016</v>
      </c>
      <c r="N1420" t="b">
        <v>0</v>
      </c>
      <c r="O1420">
        <v>1</v>
      </c>
      <c r="P1420" t="b">
        <v>0</v>
      </c>
      <c r="Q1420" t="s">
        <v>8287</v>
      </c>
      <c r="R1420" s="10">
        <f>E1420/D1420*100</f>
        <v>0.2</v>
      </c>
      <c r="S1420" s="7">
        <f>E1420/O1420</f>
        <v>6</v>
      </c>
      <c r="T1420" s="11" t="s">
        <v>8322</v>
      </c>
      <c r="U1420" t="s">
        <v>8341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5">
        <f t="shared" si="66"/>
        <v>42652.456238425926</v>
      </c>
      <c r="K1421">
        <v>1473418619</v>
      </c>
      <c r="L1421" s="16">
        <f t="shared" si="67"/>
        <v>42622.456238425926</v>
      </c>
      <c r="M1421" s="16" t="str">
        <f t="shared" si="68"/>
        <v>2016</v>
      </c>
      <c r="N1421" t="b">
        <v>0</v>
      </c>
      <c r="O1421">
        <v>10</v>
      </c>
      <c r="P1421" t="b">
        <v>0</v>
      </c>
      <c r="Q1421" t="s">
        <v>8287</v>
      </c>
      <c r="R1421" s="10">
        <f>E1421/D1421*100</f>
        <v>7.0634920634920633</v>
      </c>
      <c r="S1421" s="7">
        <f>E1421/O1421</f>
        <v>44.5</v>
      </c>
      <c r="T1421" s="11" t="s">
        <v>8322</v>
      </c>
      <c r="U1421" t="s">
        <v>8341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5">
        <f t="shared" si="66"/>
        <v>42549.667662037042</v>
      </c>
      <c r="K1422">
        <v>1464969686</v>
      </c>
      <c r="L1422" s="16">
        <f t="shared" si="67"/>
        <v>42524.667662037042</v>
      </c>
      <c r="M1422" s="16" t="str">
        <f t="shared" si="68"/>
        <v>2016</v>
      </c>
      <c r="N1422" t="b">
        <v>0</v>
      </c>
      <c r="O1422">
        <v>3</v>
      </c>
      <c r="P1422" t="b">
        <v>0</v>
      </c>
      <c r="Q1422" t="s">
        <v>8287</v>
      </c>
      <c r="R1422" s="10">
        <f>E1422/D1422*100</f>
        <v>2.7272727272727271</v>
      </c>
      <c r="S1422" s="7">
        <f>E1422/O1422</f>
        <v>1</v>
      </c>
      <c r="T1422" s="11" t="s">
        <v>8322</v>
      </c>
      <c r="U1422" t="s">
        <v>8341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5">
        <f t="shared" si="66"/>
        <v>42043.915613425925</v>
      </c>
      <c r="K1423">
        <v>1420840709</v>
      </c>
      <c r="L1423" s="16">
        <f t="shared" si="67"/>
        <v>42013.915613425925</v>
      </c>
      <c r="M1423" s="16" t="str">
        <f t="shared" si="68"/>
        <v>2015</v>
      </c>
      <c r="N1423" t="b">
        <v>0</v>
      </c>
      <c r="O1423">
        <v>2</v>
      </c>
      <c r="P1423" t="b">
        <v>0</v>
      </c>
      <c r="Q1423" t="s">
        <v>8287</v>
      </c>
      <c r="R1423" s="10">
        <f>E1423/D1423*100</f>
        <v>0.1</v>
      </c>
      <c r="S1423" s="7">
        <f>E1423/O1423</f>
        <v>100</v>
      </c>
      <c r="T1423" s="11" t="s">
        <v>8322</v>
      </c>
      <c r="U1423" t="s">
        <v>8341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5">
        <f t="shared" si="66"/>
        <v>42634.239629629628</v>
      </c>
      <c r="K1424">
        <v>1471844704</v>
      </c>
      <c r="L1424" s="16">
        <f t="shared" si="67"/>
        <v>42604.239629629628</v>
      </c>
      <c r="M1424" s="16" t="str">
        <f t="shared" si="68"/>
        <v>2016</v>
      </c>
      <c r="N1424" t="b">
        <v>0</v>
      </c>
      <c r="O1424">
        <v>2</v>
      </c>
      <c r="P1424" t="b">
        <v>0</v>
      </c>
      <c r="Q1424" t="s">
        <v>8287</v>
      </c>
      <c r="R1424" s="10">
        <f>E1424/D1424*100</f>
        <v>0.104</v>
      </c>
      <c r="S1424" s="7">
        <f>E1424/O1424</f>
        <v>13</v>
      </c>
      <c r="T1424" s="11" t="s">
        <v>8322</v>
      </c>
      <c r="U1424" t="s">
        <v>8341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5">
        <f t="shared" si="66"/>
        <v>42370.360312500001</v>
      </c>
      <c r="K1425">
        <v>1449045531</v>
      </c>
      <c r="L1425" s="16">
        <f t="shared" si="67"/>
        <v>42340.360312500001</v>
      </c>
      <c r="M1425" s="16" t="str">
        <f t="shared" si="68"/>
        <v>2015</v>
      </c>
      <c r="N1425" t="b">
        <v>0</v>
      </c>
      <c r="O1425">
        <v>1</v>
      </c>
      <c r="P1425" t="b">
        <v>0</v>
      </c>
      <c r="Q1425" t="s">
        <v>8287</v>
      </c>
      <c r="R1425" s="10">
        <f>E1425/D1425*100</f>
        <v>0.33333333333333337</v>
      </c>
      <c r="S1425" s="7">
        <f>E1425/O1425</f>
        <v>100</v>
      </c>
      <c r="T1425" s="11" t="s">
        <v>8322</v>
      </c>
      <c r="U1425" t="s">
        <v>8341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5">
        <f t="shared" si="66"/>
        <v>42689.759282407409</v>
      </c>
      <c r="K1426">
        <v>1478106802</v>
      </c>
      <c r="L1426" s="16">
        <f t="shared" si="67"/>
        <v>42676.717615740738</v>
      </c>
      <c r="M1426" s="16" t="str">
        <f t="shared" si="68"/>
        <v>2016</v>
      </c>
      <c r="N1426" t="b">
        <v>0</v>
      </c>
      <c r="O1426">
        <v>14</v>
      </c>
      <c r="P1426" t="b">
        <v>0</v>
      </c>
      <c r="Q1426" t="s">
        <v>8287</v>
      </c>
      <c r="R1426" s="10">
        <f>E1426/D1426*100</f>
        <v>20.36</v>
      </c>
      <c r="S1426" s="7">
        <f>E1426/O1426</f>
        <v>109.07142857142857</v>
      </c>
      <c r="T1426" s="11" t="s">
        <v>8322</v>
      </c>
      <c r="U1426" t="s">
        <v>8341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5">
        <f t="shared" si="66"/>
        <v>42123.131469907406</v>
      </c>
      <c r="K1427">
        <v>1427684959</v>
      </c>
      <c r="L1427" s="16">
        <f t="shared" si="67"/>
        <v>42093.131469907406</v>
      </c>
      <c r="M1427" s="16" t="str">
        <f t="shared" si="68"/>
        <v>2015</v>
      </c>
      <c r="N1427" t="b">
        <v>0</v>
      </c>
      <c r="O1427">
        <v>0</v>
      </c>
      <c r="P1427" t="b">
        <v>0</v>
      </c>
      <c r="Q1427" t="s">
        <v>8287</v>
      </c>
      <c r="R1427" s="10">
        <f>E1427/D1427*100</f>
        <v>0</v>
      </c>
      <c r="S1427" s="7" t="e">
        <f>E1427/O1427</f>
        <v>#DIV/0!</v>
      </c>
      <c r="T1427" s="11" t="s">
        <v>8322</v>
      </c>
      <c r="U1427" t="s">
        <v>8341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5">
        <f t="shared" si="66"/>
        <v>42240.390277777777</v>
      </c>
      <c r="K1428">
        <v>1435224120</v>
      </c>
      <c r="L1428" s="16">
        <f t="shared" si="67"/>
        <v>42180.390277777777</v>
      </c>
      <c r="M1428" s="16" t="str">
        <f t="shared" si="68"/>
        <v>2015</v>
      </c>
      <c r="N1428" t="b">
        <v>0</v>
      </c>
      <c r="O1428">
        <v>0</v>
      </c>
      <c r="P1428" t="b">
        <v>0</v>
      </c>
      <c r="Q1428" t="s">
        <v>8287</v>
      </c>
      <c r="R1428" s="10">
        <f>E1428/D1428*100</f>
        <v>0</v>
      </c>
      <c r="S1428" s="7" t="e">
        <f>E1428/O1428</f>
        <v>#DIV/0!</v>
      </c>
      <c r="T1428" s="11" t="s">
        <v>8322</v>
      </c>
      <c r="U1428" t="s">
        <v>8341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5">
        <f t="shared" si="66"/>
        <v>42631.851678240739</v>
      </c>
      <c r="K1429">
        <v>1471638385</v>
      </c>
      <c r="L1429" s="16">
        <f t="shared" si="67"/>
        <v>42601.851678240739</v>
      </c>
      <c r="M1429" s="16" t="str">
        <f t="shared" si="68"/>
        <v>2016</v>
      </c>
      <c r="N1429" t="b">
        <v>0</v>
      </c>
      <c r="O1429">
        <v>4</v>
      </c>
      <c r="P1429" t="b">
        <v>0</v>
      </c>
      <c r="Q1429" t="s">
        <v>8287</v>
      </c>
      <c r="R1429" s="10">
        <f>E1429/D1429*100</f>
        <v>8.3800000000000008</v>
      </c>
      <c r="S1429" s="7">
        <f>E1429/O1429</f>
        <v>104.75</v>
      </c>
      <c r="T1429" s="11" t="s">
        <v>8322</v>
      </c>
      <c r="U1429" t="s">
        <v>8341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5">
        <f t="shared" si="66"/>
        <v>42462.338159722218</v>
      </c>
      <c r="K1430">
        <v>1456996017</v>
      </c>
      <c r="L1430" s="16">
        <f t="shared" si="67"/>
        <v>42432.379826388889</v>
      </c>
      <c r="M1430" s="16" t="str">
        <f t="shared" si="68"/>
        <v>2016</v>
      </c>
      <c r="N1430" t="b">
        <v>0</v>
      </c>
      <c r="O1430">
        <v>3</v>
      </c>
      <c r="P1430" t="b">
        <v>0</v>
      </c>
      <c r="Q1430" t="s">
        <v>8287</v>
      </c>
      <c r="R1430" s="10">
        <f>E1430/D1430*100</f>
        <v>4.5</v>
      </c>
      <c r="S1430" s="7">
        <f>E1430/O1430</f>
        <v>15</v>
      </c>
      <c r="T1430" s="11" t="s">
        <v>8322</v>
      </c>
      <c r="U1430" t="s">
        <v>8341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5">
        <f t="shared" si="66"/>
        <v>42104.060671296291</v>
      </c>
      <c r="K1431">
        <v>1426037242</v>
      </c>
      <c r="L1431" s="16">
        <f t="shared" si="67"/>
        <v>42074.060671296291</v>
      </c>
      <c r="M1431" s="16" t="str">
        <f t="shared" si="68"/>
        <v>2015</v>
      </c>
      <c r="N1431" t="b">
        <v>0</v>
      </c>
      <c r="O1431">
        <v>0</v>
      </c>
      <c r="P1431" t="b">
        <v>0</v>
      </c>
      <c r="Q1431" t="s">
        <v>8287</v>
      </c>
      <c r="R1431" s="10">
        <f>E1431/D1431*100</f>
        <v>0</v>
      </c>
      <c r="S1431" s="7" t="e">
        <f>E1431/O1431</f>
        <v>#DIV/0!</v>
      </c>
      <c r="T1431" s="11" t="s">
        <v>8322</v>
      </c>
      <c r="U1431" t="s">
        <v>8341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5">
        <f t="shared" si="66"/>
        <v>41992.813518518517</v>
      </c>
      <c r="K1432">
        <v>1416339088</v>
      </c>
      <c r="L1432" s="16">
        <f t="shared" si="67"/>
        <v>41961.813518518517</v>
      </c>
      <c r="M1432" s="16" t="str">
        <f t="shared" si="68"/>
        <v>2014</v>
      </c>
      <c r="N1432" t="b">
        <v>0</v>
      </c>
      <c r="O1432">
        <v>5</v>
      </c>
      <c r="P1432" t="b">
        <v>0</v>
      </c>
      <c r="Q1432" t="s">
        <v>8287</v>
      </c>
      <c r="R1432" s="10">
        <f>E1432/D1432*100</f>
        <v>8.06</v>
      </c>
      <c r="S1432" s="7">
        <f>E1432/O1432</f>
        <v>80.599999999999994</v>
      </c>
      <c r="T1432" s="11" t="s">
        <v>8322</v>
      </c>
      <c r="U1432" t="s">
        <v>8341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5">
        <f t="shared" si="66"/>
        <v>42334.252500000002</v>
      </c>
      <c r="K1433">
        <v>1445922216</v>
      </c>
      <c r="L1433" s="16">
        <f t="shared" si="67"/>
        <v>42304.210833333331</v>
      </c>
      <c r="M1433" s="16" t="str">
        <f t="shared" si="68"/>
        <v>2015</v>
      </c>
      <c r="N1433" t="b">
        <v>0</v>
      </c>
      <c r="O1433">
        <v>47</v>
      </c>
      <c r="P1433" t="b">
        <v>0</v>
      </c>
      <c r="Q1433" t="s">
        <v>8287</v>
      </c>
      <c r="R1433" s="10">
        <f>E1433/D1433*100</f>
        <v>31.94705882352941</v>
      </c>
      <c r="S1433" s="7">
        <f>E1433/O1433</f>
        <v>115.55319148936171</v>
      </c>
      <c r="T1433" s="11" t="s">
        <v>8322</v>
      </c>
      <c r="U1433" t="s">
        <v>8341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5">
        <f t="shared" si="66"/>
        <v>42205.780416666668</v>
      </c>
      <c r="K1434">
        <v>1434825828</v>
      </c>
      <c r="L1434" s="16">
        <f t="shared" si="67"/>
        <v>42175.780416666668</v>
      </c>
      <c r="M1434" s="16" t="str">
        <f t="shared" si="68"/>
        <v>2015</v>
      </c>
      <c r="N1434" t="b">
        <v>0</v>
      </c>
      <c r="O1434">
        <v>0</v>
      </c>
      <c r="P1434" t="b">
        <v>0</v>
      </c>
      <c r="Q1434" t="s">
        <v>8287</v>
      </c>
      <c r="R1434" s="10">
        <f>E1434/D1434*100</f>
        <v>0</v>
      </c>
      <c r="S1434" s="7" t="e">
        <f>E1434/O1434</f>
        <v>#DIV/0!</v>
      </c>
      <c r="T1434" s="11" t="s">
        <v>8322</v>
      </c>
      <c r="U1434" t="s">
        <v>8341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5">
        <f t="shared" si="66"/>
        <v>42714.458333333328</v>
      </c>
      <c r="K1435">
        <v>1477839675</v>
      </c>
      <c r="L1435" s="16">
        <f t="shared" si="67"/>
        <v>42673.625868055555</v>
      </c>
      <c r="M1435" s="16" t="str">
        <f t="shared" si="68"/>
        <v>2016</v>
      </c>
      <c r="N1435" t="b">
        <v>0</v>
      </c>
      <c r="O1435">
        <v>10</v>
      </c>
      <c r="P1435" t="b">
        <v>0</v>
      </c>
      <c r="Q1435" t="s">
        <v>8287</v>
      </c>
      <c r="R1435" s="10">
        <f>E1435/D1435*100</f>
        <v>6.708333333333333</v>
      </c>
      <c r="S1435" s="7">
        <f>E1435/O1435</f>
        <v>80.5</v>
      </c>
      <c r="T1435" s="11" t="s">
        <v>8322</v>
      </c>
      <c r="U1435" t="s">
        <v>8341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5">
        <f t="shared" si="66"/>
        <v>42163.625</v>
      </c>
      <c r="K1436">
        <v>1431973478</v>
      </c>
      <c r="L1436" s="16">
        <f t="shared" si="67"/>
        <v>42142.767106481479</v>
      </c>
      <c r="M1436" s="16" t="str">
        <f t="shared" si="68"/>
        <v>2015</v>
      </c>
      <c r="N1436" t="b">
        <v>0</v>
      </c>
      <c r="O1436">
        <v>11</v>
      </c>
      <c r="P1436" t="b">
        <v>0</v>
      </c>
      <c r="Q1436" t="s">
        <v>8287</v>
      </c>
      <c r="R1436" s="10">
        <f>E1436/D1436*100</f>
        <v>9.9878048780487809</v>
      </c>
      <c r="S1436" s="7">
        <f>E1436/O1436</f>
        <v>744.5454545454545</v>
      </c>
      <c r="T1436" s="11" t="s">
        <v>8322</v>
      </c>
      <c r="U1436" t="s">
        <v>8341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5">
        <f t="shared" si="66"/>
        <v>42288.780324074076</v>
      </c>
      <c r="K1437">
        <v>1441997020</v>
      </c>
      <c r="L1437" s="16">
        <f t="shared" si="67"/>
        <v>42258.780324074076</v>
      </c>
      <c r="M1437" s="16" t="str">
        <f t="shared" si="68"/>
        <v>2015</v>
      </c>
      <c r="N1437" t="b">
        <v>0</v>
      </c>
      <c r="O1437">
        <v>2</v>
      </c>
      <c r="P1437" t="b">
        <v>0</v>
      </c>
      <c r="Q1437" t="s">
        <v>8287</v>
      </c>
      <c r="R1437" s="10">
        <f>E1437/D1437*100</f>
        <v>0.1</v>
      </c>
      <c r="S1437" s="7">
        <f>E1437/O1437</f>
        <v>7.5</v>
      </c>
      <c r="T1437" s="11" t="s">
        <v>8322</v>
      </c>
      <c r="U1437" t="s">
        <v>8341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5">
        <f t="shared" si="66"/>
        <v>42421.35019675926</v>
      </c>
      <c r="K1438">
        <v>1453451057</v>
      </c>
      <c r="L1438" s="16">
        <f t="shared" si="67"/>
        <v>42391.35019675926</v>
      </c>
      <c r="M1438" s="16" t="str">
        <f t="shared" si="68"/>
        <v>2016</v>
      </c>
      <c r="N1438" t="b">
        <v>0</v>
      </c>
      <c r="O1438">
        <v>2</v>
      </c>
      <c r="P1438" t="b">
        <v>0</v>
      </c>
      <c r="Q1438" t="s">
        <v>8287</v>
      </c>
      <c r="R1438" s="10">
        <f>E1438/D1438*100</f>
        <v>0.77</v>
      </c>
      <c r="S1438" s="7">
        <f>E1438/O1438</f>
        <v>38.5</v>
      </c>
      <c r="T1438" s="11" t="s">
        <v>8322</v>
      </c>
      <c r="U1438" t="s">
        <v>8341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5">
        <f t="shared" si="66"/>
        <v>41833.207638888889</v>
      </c>
      <c r="K1439">
        <v>1402058739</v>
      </c>
      <c r="L1439" s="16">
        <f t="shared" si="67"/>
        <v>41796.531701388885</v>
      </c>
      <c r="M1439" s="16" t="str">
        <f t="shared" si="68"/>
        <v>2014</v>
      </c>
      <c r="N1439" t="b">
        <v>0</v>
      </c>
      <c r="O1439">
        <v>22</v>
      </c>
      <c r="P1439" t="b">
        <v>0</v>
      </c>
      <c r="Q1439" t="s">
        <v>8287</v>
      </c>
      <c r="R1439" s="10">
        <f>E1439/D1439*100</f>
        <v>26.900000000000002</v>
      </c>
      <c r="S1439" s="7">
        <f>E1439/O1439</f>
        <v>36.68181818181818</v>
      </c>
      <c r="T1439" s="11" t="s">
        <v>8322</v>
      </c>
      <c r="U1439" t="s">
        <v>8341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5">
        <f t="shared" si="66"/>
        <v>42487.579861111109</v>
      </c>
      <c r="K1440">
        <v>1459198499</v>
      </c>
      <c r="L1440" s="16">
        <f t="shared" si="67"/>
        <v>42457.871516203704</v>
      </c>
      <c r="M1440" s="16" t="str">
        <f t="shared" si="68"/>
        <v>2016</v>
      </c>
      <c r="N1440" t="b">
        <v>0</v>
      </c>
      <c r="O1440">
        <v>8</v>
      </c>
      <c r="P1440" t="b">
        <v>0</v>
      </c>
      <c r="Q1440" t="s">
        <v>8287</v>
      </c>
      <c r="R1440" s="10">
        <f>E1440/D1440*100</f>
        <v>3</v>
      </c>
      <c r="S1440" s="7">
        <f>E1440/O1440</f>
        <v>75</v>
      </c>
      <c r="T1440" s="11" t="s">
        <v>8322</v>
      </c>
      <c r="U1440" t="s">
        <v>8341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5">
        <f t="shared" si="66"/>
        <v>42070.829872685179</v>
      </c>
      <c r="K1441">
        <v>1423166101</v>
      </c>
      <c r="L1441" s="16">
        <f t="shared" si="67"/>
        <v>42040.829872685179</v>
      </c>
      <c r="M1441" s="16" t="str">
        <f t="shared" si="68"/>
        <v>2015</v>
      </c>
      <c r="N1441" t="b">
        <v>0</v>
      </c>
      <c r="O1441">
        <v>6</v>
      </c>
      <c r="P1441" t="b">
        <v>0</v>
      </c>
      <c r="Q1441" t="s">
        <v>8287</v>
      </c>
      <c r="R1441" s="10">
        <f>E1441/D1441*100</f>
        <v>6.6055045871559637</v>
      </c>
      <c r="S1441" s="7">
        <f>E1441/O1441</f>
        <v>30</v>
      </c>
      <c r="T1441" s="11" t="s">
        <v>8322</v>
      </c>
      <c r="U1441" t="s">
        <v>8341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5">
        <f t="shared" si="66"/>
        <v>42516.748414351852</v>
      </c>
      <c r="K1442">
        <v>1461693463</v>
      </c>
      <c r="L1442" s="16">
        <f t="shared" si="67"/>
        <v>42486.748414351852</v>
      </c>
      <c r="M1442" s="16" t="str">
        <f t="shared" si="68"/>
        <v>2016</v>
      </c>
      <c r="N1442" t="b">
        <v>0</v>
      </c>
      <c r="O1442">
        <v>1</v>
      </c>
      <c r="P1442" t="b">
        <v>0</v>
      </c>
      <c r="Q1442" t="s">
        <v>8287</v>
      </c>
      <c r="R1442" s="10">
        <f>E1442/D1442*100</f>
        <v>7.6923076923076927E-3</v>
      </c>
      <c r="S1442" s="7">
        <f>E1442/O1442</f>
        <v>1</v>
      </c>
      <c r="T1442" s="11" t="s">
        <v>8322</v>
      </c>
      <c r="U1442" t="s">
        <v>8341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5">
        <f t="shared" si="66"/>
        <v>42258.765844907408</v>
      </c>
      <c r="K1443">
        <v>1436811769</v>
      </c>
      <c r="L1443" s="16">
        <f t="shared" si="67"/>
        <v>42198.765844907408</v>
      </c>
      <c r="M1443" s="16" t="str">
        <f t="shared" si="68"/>
        <v>2015</v>
      </c>
      <c r="N1443" t="b">
        <v>0</v>
      </c>
      <c r="O1443">
        <v>3</v>
      </c>
      <c r="P1443" t="b">
        <v>0</v>
      </c>
      <c r="Q1443" t="s">
        <v>8287</v>
      </c>
      <c r="R1443" s="10">
        <f>E1443/D1443*100</f>
        <v>1.1222222222222222</v>
      </c>
      <c r="S1443" s="7">
        <f>E1443/O1443</f>
        <v>673.33333333333337</v>
      </c>
      <c r="T1443" s="11" t="s">
        <v>8322</v>
      </c>
      <c r="U1443" t="s">
        <v>8341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5">
        <f t="shared" si="66"/>
        <v>42515.64534722222</v>
      </c>
      <c r="K1444">
        <v>1461598158</v>
      </c>
      <c r="L1444" s="16">
        <f t="shared" si="67"/>
        <v>42485.64534722222</v>
      </c>
      <c r="M1444" s="16" t="str">
        <f t="shared" si="68"/>
        <v>2016</v>
      </c>
      <c r="N1444" t="b">
        <v>0</v>
      </c>
      <c r="O1444">
        <v>0</v>
      </c>
      <c r="P1444" t="b">
        <v>0</v>
      </c>
      <c r="Q1444" t="s">
        <v>8287</v>
      </c>
      <c r="R1444" s="10">
        <f>E1444/D1444*100</f>
        <v>0</v>
      </c>
      <c r="S1444" s="7" t="e">
        <f>E1444/O1444</f>
        <v>#DIV/0!</v>
      </c>
      <c r="T1444" s="11" t="s">
        <v>8322</v>
      </c>
      <c r="U1444" t="s">
        <v>8341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5">
        <f t="shared" si="66"/>
        <v>42737.926030092596</v>
      </c>
      <c r="K1445">
        <v>1480803209</v>
      </c>
      <c r="L1445" s="16">
        <f t="shared" si="67"/>
        <v>42707.926030092596</v>
      </c>
      <c r="M1445" s="16" t="str">
        <f t="shared" si="68"/>
        <v>2016</v>
      </c>
      <c r="N1445" t="b">
        <v>0</v>
      </c>
      <c r="O1445">
        <v>0</v>
      </c>
      <c r="P1445" t="b">
        <v>0</v>
      </c>
      <c r="Q1445" t="s">
        <v>8287</v>
      </c>
      <c r="R1445" s="10">
        <f>E1445/D1445*100</f>
        <v>0</v>
      </c>
      <c r="S1445" s="7" t="e">
        <f>E1445/O1445</f>
        <v>#DIV/0!</v>
      </c>
      <c r="T1445" s="11" t="s">
        <v>8322</v>
      </c>
      <c r="U1445" t="s">
        <v>8341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5">
        <f t="shared" si="66"/>
        <v>42259.873402777783</v>
      </c>
      <c r="K1446">
        <v>1436907462</v>
      </c>
      <c r="L1446" s="16">
        <f t="shared" si="67"/>
        <v>42199.873402777783</v>
      </c>
      <c r="M1446" s="16" t="str">
        <f t="shared" si="68"/>
        <v>2015</v>
      </c>
      <c r="N1446" t="b">
        <v>0</v>
      </c>
      <c r="O1446">
        <v>0</v>
      </c>
      <c r="P1446" t="b">
        <v>0</v>
      </c>
      <c r="Q1446" t="s">
        <v>8287</v>
      </c>
      <c r="R1446" s="10">
        <f>E1446/D1446*100</f>
        <v>0</v>
      </c>
      <c r="S1446" s="7" t="e">
        <f>E1446/O1446</f>
        <v>#DIV/0!</v>
      </c>
      <c r="T1446" s="11" t="s">
        <v>8322</v>
      </c>
      <c r="U1446" t="s">
        <v>8341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5">
        <f t="shared" si="66"/>
        <v>42169.542303240742</v>
      </c>
      <c r="K1447">
        <v>1431694855</v>
      </c>
      <c r="L1447" s="16">
        <f t="shared" si="67"/>
        <v>42139.542303240742</v>
      </c>
      <c r="M1447" s="16" t="str">
        <f t="shared" si="68"/>
        <v>2015</v>
      </c>
      <c r="N1447" t="b">
        <v>0</v>
      </c>
      <c r="O1447">
        <v>0</v>
      </c>
      <c r="P1447" t="b">
        <v>0</v>
      </c>
      <c r="Q1447" t="s">
        <v>8287</v>
      </c>
      <c r="R1447" s="10">
        <f>E1447/D1447*100</f>
        <v>0</v>
      </c>
      <c r="S1447" s="7" t="e">
        <f>E1447/O1447</f>
        <v>#DIV/0!</v>
      </c>
      <c r="T1447" s="11" t="s">
        <v>8322</v>
      </c>
      <c r="U1447" t="s">
        <v>8341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5">
        <f t="shared" si="66"/>
        <v>42481.447662037041</v>
      </c>
      <c r="K1448">
        <v>1459507478</v>
      </c>
      <c r="L1448" s="16">
        <f t="shared" si="67"/>
        <v>42461.447662037041</v>
      </c>
      <c r="M1448" s="16" t="str">
        <f t="shared" si="68"/>
        <v>2016</v>
      </c>
      <c r="N1448" t="b">
        <v>0</v>
      </c>
      <c r="O1448">
        <v>0</v>
      </c>
      <c r="P1448" t="b">
        <v>0</v>
      </c>
      <c r="Q1448" t="s">
        <v>8287</v>
      </c>
      <c r="R1448" s="10">
        <f>E1448/D1448*100</f>
        <v>0</v>
      </c>
      <c r="S1448" s="7" t="e">
        <f>E1448/O1448</f>
        <v>#DIV/0!</v>
      </c>
      <c r="T1448" s="11" t="s">
        <v>8322</v>
      </c>
      <c r="U1448" t="s">
        <v>8341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5">
        <f t="shared" si="66"/>
        <v>42559.730717592596</v>
      </c>
      <c r="K1449">
        <v>1465407134</v>
      </c>
      <c r="L1449" s="16">
        <f t="shared" si="67"/>
        <v>42529.730717592596</v>
      </c>
      <c r="M1449" s="16" t="str">
        <f t="shared" si="68"/>
        <v>2016</v>
      </c>
      <c r="N1449" t="b">
        <v>0</v>
      </c>
      <c r="O1449">
        <v>3</v>
      </c>
      <c r="P1449" t="b">
        <v>0</v>
      </c>
      <c r="Q1449" t="s">
        <v>8287</v>
      </c>
      <c r="R1449" s="10">
        <f>E1449/D1449*100</f>
        <v>1.4999999999999999E-2</v>
      </c>
      <c r="S1449" s="7">
        <f>E1449/O1449</f>
        <v>25</v>
      </c>
      <c r="T1449" s="11" t="s">
        <v>8322</v>
      </c>
      <c r="U1449" t="s">
        <v>8341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5">
        <f t="shared" si="66"/>
        <v>42146.225694444445</v>
      </c>
      <c r="K1450">
        <v>1429655318</v>
      </c>
      <c r="L1450" s="16">
        <f t="shared" si="67"/>
        <v>42115.936550925922</v>
      </c>
      <c r="M1450" s="16" t="str">
        <f t="shared" si="68"/>
        <v>2015</v>
      </c>
      <c r="N1450" t="b">
        <v>0</v>
      </c>
      <c r="O1450">
        <v>0</v>
      </c>
      <c r="P1450" t="b">
        <v>0</v>
      </c>
      <c r="Q1450" t="s">
        <v>8287</v>
      </c>
      <c r="R1450" s="10">
        <f>E1450/D1450*100</f>
        <v>0</v>
      </c>
      <c r="S1450" s="7" t="e">
        <f>E1450/O1450</f>
        <v>#DIV/0!</v>
      </c>
      <c r="T1450" s="11" t="s">
        <v>8322</v>
      </c>
      <c r="U1450" t="s">
        <v>8341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5">
        <f t="shared" si="66"/>
        <v>42134.811400462961</v>
      </c>
      <c r="K1451">
        <v>1427138905</v>
      </c>
      <c r="L1451" s="16">
        <f t="shared" si="67"/>
        <v>42086.811400462961</v>
      </c>
      <c r="M1451" s="16" t="str">
        <f t="shared" si="68"/>
        <v>2015</v>
      </c>
      <c r="N1451" t="b">
        <v>0</v>
      </c>
      <c r="O1451">
        <v>0</v>
      </c>
      <c r="P1451" t="b">
        <v>0</v>
      </c>
      <c r="Q1451" t="s">
        <v>8287</v>
      </c>
      <c r="R1451" s="10">
        <f>E1451/D1451*100</f>
        <v>0</v>
      </c>
      <c r="S1451" s="7" t="e">
        <f>E1451/O1451</f>
        <v>#DIV/0!</v>
      </c>
      <c r="T1451" s="11" t="s">
        <v>8322</v>
      </c>
      <c r="U1451" t="s">
        <v>8341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5">
        <f t="shared" si="66"/>
        <v>42420.171261574069</v>
      </c>
      <c r="K1452">
        <v>1453349197</v>
      </c>
      <c r="L1452" s="16">
        <f t="shared" si="67"/>
        <v>42390.171261574069</v>
      </c>
      <c r="M1452" s="16" t="str">
        <f t="shared" si="68"/>
        <v>2016</v>
      </c>
      <c r="N1452" t="b">
        <v>0</v>
      </c>
      <c r="O1452">
        <v>1</v>
      </c>
      <c r="P1452" t="b">
        <v>0</v>
      </c>
      <c r="Q1452" t="s">
        <v>8287</v>
      </c>
      <c r="R1452" s="10">
        <f>E1452/D1452*100</f>
        <v>1E-3</v>
      </c>
      <c r="S1452" s="7">
        <f>E1452/O1452</f>
        <v>1</v>
      </c>
      <c r="T1452" s="11" t="s">
        <v>8322</v>
      </c>
      <c r="U1452" t="s">
        <v>8341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5">
        <f t="shared" si="66"/>
        <v>41962.00068287037</v>
      </c>
      <c r="K1453">
        <v>1413759659</v>
      </c>
      <c r="L1453" s="16">
        <f t="shared" si="67"/>
        <v>41931.959016203706</v>
      </c>
      <c r="M1453" s="16" t="str">
        <f t="shared" si="68"/>
        <v>2014</v>
      </c>
      <c r="N1453" t="b">
        <v>0</v>
      </c>
      <c r="O1453">
        <v>2</v>
      </c>
      <c r="P1453" t="b">
        <v>0</v>
      </c>
      <c r="Q1453" t="s">
        <v>8287</v>
      </c>
      <c r="R1453" s="10">
        <f>E1453/D1453*100</f>
        <v>1.0554089709762533E-2</v>
      </c>
      <c r="S1453" s="7">
        <f>E1453/O1453</f>
        <v>1</v>
      </c>
      <c r="T1453" s="11" t="s">
        <v>8322</v>
      </c>
      <c r="U1453" t="s">
        <v>8341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5">
        <f t="shared" si="66"/>
        <v>41848.703275462962</v>
      </c>
      <c r="K1454">
        <v>1403974363</v>
      </c>
      <c r="L1454" s="16">
        <f t="shared" si="67"/>
        <v>41818.703275462962</v>
      </c>
      <c r="M1454" s="16" t="str">
        <f t="shared" si="68"/>
        <v>2014</v>
      </c>
      <c r="N1454" t="b">
        <v>0</v>
      </c>
      <c r="O1454">
        <v>0</v>
      </c>
      <c r="P1454" t="b">
        <v>0</v>
      </c>
      <c r="Q1454" t="s">
        <v>8287</v>
      </c>
      <c r="R1454" s="10">
        <f>E1454/D1454*100</f>
        <v>0</v>
      </c>
      <c r="S1454" s="7" t="e">
        <f>E1454/O1454</f>
        <v>#DIV/0!</v>
      </c>
      <c r="T1454" s="11" t="s">
        <v>8322</v>
      </c>
      <c r="U1454" t="s">
        <v>8341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5">
        <f t="shared" si="66"/>
        <v>42840.654479166667</v>
      </c>
      <c r="K1455">
        <v>1488386547</v>
      </c>
      <c r="L1455" s="16">
        <f t="shared" si="67"/>
        <v>42795.696145833332</v>
      </c>
      <c r="M1455" s="16" t="str">
        <f t="shared" si="68"/>
        <v>2017</v>
      </c>
      <c r="N1455" t="b">
        <v>0</v>
      </c>
      <c r="O1455">
        <v>0</v>
      </c>
      <c r="P1455" t="b">
        <v>0</v>
      </c>
      <c r="Q1455" t="s">
        <v>8287</v>
      </c>
      <c r="R1455" s="10">
        <f>E1455/D1455*100</f>
        <v>0</v>
      </c>
      <c r="S1455" s="7" t="e">
        <f>E1455/O1455</f>
        <v>#DIV/0!</v>
      </c>
      <c r="T1455" s="11" t="s">
        <v>8322</v>
      </c>
      <c r="U1455" t="s">
        <v>8341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5">
        <f t="shared" si="66"/>
        <v>42484.915972222225</v>
      </c>
      <c r="K1456">
        <v>1459716480</v>
      </c>
      <c r="L1456" s="16">
        <f t="shared" si="67"/>
        <v>42463.866666666669</v>
      </c>
      <c r="M1456" s="16" t="str">
        <f t="shared" si="68"/>
        <v>2016</v>
      </c>
      <c r="N1456" t="b">
        <v>0</v>
      </c>
      <c r="O1456">
        <v>1</v>
      </c>
      <c r="P1456" t="b">
        <v>0</v>
      </c>
      <c r="Q1456" t="s">
        <v>8287</v>
      </c>
      <c r="R1456" s="10">
        <f>E1456/D1456*100</f>
        <v>0.85714285714285721</v>
      </c>
      <c r="S1456" s="7">
        <f>E1456/O1456</f>
        <v>15</v>
      </c>
      <c r="T1456" s="11" t="s">
        <v>8322</v>
      </c>
      <c r="U1456" t="s">
        <v>8341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5">
        <f t="shared" si="66"/>
        <v>41887.568749999999</v>
      </c>
      <c r="K1457">
        <v>1405181320</v>
      </c>
      <c r="L1457" s="16">
        <f t="shared" si="67"/>
        <v>41832.672685185185</v>
      </c>
      <c r="M1457" s="16" t="str">
        <f t="shared" si="68"/>
        <v>2014</v>
      </c>
      <c r="N1457" t="b">
        <v>0</v>
      </c>
      <c r="O1457">
        <v>7</v>
      </c>
      <c r="P1457" t="b">
        <v>0</v>
      </c>
      <c r="Q1457" t="s">
        <v>8287</v>
      </c>
      <c r="R1457" s="10">
        <f>E1457/D1457*100</f>
        <v>10.5</v>
      </c>
      <c r="S1457" s="7">
        <f>E1457/O1457</f>
        <v>225</v>
      </c>
      <c r="T1457" s="11" t="s">
        <v>8322</v>
      </c>
      <c r="U1457" t="s">
        <v>8341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5">
        <f t="shared" si="66"/>
        <v>42738.668576388889</v>
      </c>
      <c r="K1458">
        <v>1480867365</v>
      </c>
      <c r="L1458" s="16">
        <f t="shared" si="67"/>
        <v>42708.668576388889</v>
      </c>
      <c r="M1458" s="16" t="str">
        <f t="shared" si="68"/>
        <v>2016</v>
      </c>
      <c r="N1458" t="b">
        <v>0</v>
      </c>
      <c r="O1458">
        <v>3</v>
      </c>
      <c r="P1458" t="b">
        <v>0</v>
      </c>
      <c r="Q1458" t="s">
        <v>8287</v>
      </c>
      <c r="R1458" s="10">
        <f>E1458/D1458*100</f>
        <v>2.9000000000000004</v>
      </c>
      <c r="S1458" s="7">
        <f>E1458/O1458</f>
        <v>48.333333333333336</v>
      </c>
      <c r="T1458" s="11" t="s">
        <v>8322</v>
      </c>
      <c r="U1458" t="s">
        <v>8341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5">
        <f t="shared" si="66"/>
        <v>42319.938009259262</v>
      </c>
      <c r="K1459">
        <v>1444685444</v>
      </c>
      <c r="L1459" s="16">
        <f t="shared" si="67"/>
        <v>42289.89634259259</v>
      </c>
      <c r="M1459" s="16" t="str">
        <f t="shared" si="68"/>
        <v>2015</v>
      </c>
      <c r="N1459" t="b">
        <v>0</v>
      </c>
      <c r="O1459">
        <v>0</v>
      </c>
      <c r="P1459" t="b">
        <v>0</v>
      </c>
      <c r="Q1459" t="s">
        <v>8287</v>
      </c>
      <c r="R1459" s="10">
        <f>E1459/D1459*100</f>
        <v>0</v>
      </c>
      <c r="S1459" s="7" t="e">
        <f>E1459/O1459</f>
        <v>#DIV/0!</v>
      </c>
      <c r="T1459" s="11" t="s">
        <v>8322</v>
      </c>
      <c r="U1459" t="s">
        <v>8341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5">
        <f t="shared" si="66"/>
        <v>41862.166666666664</v>
      </c>
      <c r="K1460">
        <v>1405097760</v>
      </c>
      <c r="L1460" s="16">
        <f t="shared" si="67"/>
        <v>41831.705555555556</v>
      </c>
      <c r="M1460" s="16" t="str">
        <f t="shared" si="68"/>
        <v>2014</v>
      </c>
      <c r="N1460" t="b">
        <v>0</v>
      </c>
      <c r="O1460">
        <v>0</v>
      </c>
      <c r="P1460" t="b">
        <v>0</v>
      </c>
      <c r="Q1460" t="s">
        <v>8287</v>
      </c>
      <c r="R1460" s="10">
        <f>E1460/D1460*100</f>
        <v>0</v>
      </c>
      <c r="S1460" s="7" t="e">
        <f>E1460/O1460</f>
        <v>#DIV/0!</v>
      </c>
      <c r="T1460" s="11" t="s">
        <v>8322</v>
      </c>
      <c r="U1460" t="s">
        <v>8341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5">
        <f t="shared" si="66"/>
        <v>42340.725694444445</v>
      </c>
      <c r="K1461">
        <v>1446612896</v>
      </c>
      <c r="L1461" s="16">
        <f t="shared" si="67"/>
        <v>42312.204814814817</v>
      </c>
      <c r="M1461" s="16" t="str">
        <f t="shared" si="68"/>
        <v>2015</v>
      </c>
      <c r="N1461" t="b">
        <v>0</v>
      </c>
      <c r="O1461">
        <v>0</v>
      </c>
      <c r="P1461" t="b">
        <v>0</v>
      </c>
      <c r="Q1461" t="s">
        <v>8287</v>
      </c>
      <c r="R1461" s="10">
        <f>E1461/D1461*100</f>
        <v>0</v>
      </c>
      <c r="S1461" s="7" t="e">
        <f>E1461/O1461</f>
        <v>#DIV/0!</v>
      </c>
      <c r="T1461" s="11" t="s">
        <v>8322</v>
      </c>
      <c r="U1461" t="s">
        <v>8341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5">
        <f t="shared" si="66"/>
        <v>41973.989583333328</v>
      </c>
      <c r="K1462">
        <v>1412371898</v>
      </c>
      <c r="L1462" s="16">
        <f t="shared" si="67"/>
        <v>41915.896967592591</v>
      </c>
      <c r="M1462" s="16" t="str">
        <f t="shared" si="68"/>
        <v>2014</v>
      </c>
      <c r="N1462" t="b">
        <v>0</v>
      </c>
      <c r="O1462">
        <v>0</v>
      </c>
      <c r="P1462" t="b">
        <v>0</v>
      </c>
      <c r="Q1462" t="s">
        <v>8287</v>
      </c>
      <c r="R1462" s="10">
        <f>E1462/D1462*100</f>
        <v>0</v>
      </c>
      <c r="S1462" s="7" t="e">
        <f>E1462/O1462</f>
        <v>#DIV/0!</v>
      </c>
      <c r="T1462" s="11" t="s">
        <v>8322</v>
      </c>
      <c r="U1462" t="s">
        <v>8341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5">
        <f t="shared" si="66"/>
        <v>41933</v>
      </c>
      <c r="K1463">
        <v>1410967754</v>
      </c>
      <c r="L1463" s="16">
        <f t="shared" si="67"/>
        <v>41899.645300925928</v>
      </c>
      <c r="M1463" s="16" t="str">
        <f t="shared" si="68"/>
        <v>2014</v>
      </c>
      <c r="N1463" t="b">
        <v>1</v>
      </c>
      <c r="O1463">
        <v>340</v>
      </c>
      <c r="P1463" t="b">
        <v>1</v>
      </c>
      <c r="Q1463" t="s">
        <v>8288</v>
      </c>
      <c r="R1463" s="10">
        <f>E1463/D1463*100</f>
        <v>101.24459999999999</v>
      </c>
      <c r="S1463" s="7">
        <f>E1463/O1463</f>
        <v>44.66673529411765</v>
      </c>
      <c r="T1463" s="11" t="s">
        <v>8322</v>
      </c>
      <c r="U1463" t="s">
        <v>8342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5">
        <f t="shared" si="66"/>
        <v>41374.662858796299</v>
      </c>
      <c r="K1464">
        <v>1363017271</v>
      </c>
      <c r="L1464" s="16">
        <f t="shared" si="67"/>
        <v>41344.662858796299</v>
      </c>
      <c r="M1464" s="16" t="str">
        <f t="shared" si="68"/>
        <v>2013</v>
      </c>
      <c r="N1464" t="b">
        <v>1</v>
      </c>
      <c r="O1464">
        <v>150</v>
      </c>
      <c r="P1464" t="b">
        <v>1</v>
      </c>
      <c r="Q1464" t="s">
        <v>8288</v>
      </c>
      <c r="R1464" s="10">
        <f>E1464/D1464*100</f>
        <v>108.5175</v>
      </c>
      <c r="S1464" s="7">
        <f>E1464/O1464</f>
        <v>28.937999999999999</v>
      </c>
      <c r="T1464" s="11" t="s">
        <v>8322</v>
      </c>
      <c r="U1464" t="s">
        <v>8342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5">
        <f t="shared" si="66"/>
        <v>41371.869652777779</v>
      </c>
      <c r="K1465">
        <v>1361483538</v>
      </c>
      <c r="L1465" s="16">
        <f t="shared" si="67"/>
        <v>41326.911319444444</v>
      </c>
      <c r="M1465" s="16" t="str">
        <f t="shared" si="68"/>
        <v>2013</v>
      </c>
      <c r="N1465" t="b">
        <v>1</v>
      </c>
      <c r="O1465">
        <v>25</v>
      </c>
      <c r="P1465" t="b">
        <v>1</v>
      </c>
      <c r="Q1465" t="s">
        <v>8288</v>
      </c>
      <c r="R1465" s="10">
        <f>E1465/D1465*100</f>
        <v>147.66666666666666</v>
      </c>
      <c r="S1465" s="7">
        <f>E1465/O1465</f>
        <v>35.44</v>
      </c>
      <c r="T1465" s="11" t="s">
        <v>8322</v>
      </c>
      <c r="U1465" t="s">
        <v>8342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5">
        <f t="shared" si="66"/>
        <v>41321.661550925928</v>
      </c>
      <c r="K1466">
        <v>1358437958</v>
      </c>
      <c r="L1466" s="16">
        <f t="shared" si="67"/>
        <v>41291.661550925928</v>
      </c>
      <c r="M1466" s="16" t="str">
        <f t="shared" si="68"/>
        <v>2013</v>
      </c>
      <c r="N1466" t="b">
        <v>1</v>
      </c>
      <c r="O1466">
        <v>234</v>
      </c>
      <c r="P1466" t="b">
        <v>1</v>
      </c>
      <c r="Q1466" t="s">
        <v>8288</v>
      </c>
      <c r="R1466" s="10">
        <f>E1466/D1466*100</f>
        <v>163.19999999999999</v>
      </c>
      <c r="S1466" s="7">
        <f>E1466/O1466</f>
        <v>34.871794871794869</v>
      </c>
      <c r="T1466" s="11" t="s">
        <v>8322</v>
      </c>
      <c r="U1466" t="s">
        <v>8342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5">
        <f t="shared" si="66"/>
        <v>40990.125</v>
      </c>
      <c r="K1467">
        <v>1329759452</v>
      </c>
      <c r="L1467" s="16">
        <f t="shared" si="67"/>
        <v>40959.734398148146</v>
      </c>
      <c r="M1467" s="16" t="str">
        <f t="shared" si="68"/>
        <v>2012</v>
      </c>
      <c r="N1467" t="b">
        <v>1</v>
      </c>
      <c r="O1467">
        <v>2602</v>
      </c>
      <c r="P1467" t="b">
        <v>1</v>
      </c>
      <c r="Q1467" t="s">
        <v>8288</v>
      </c>
      <c r="R1467" s="10">
        <f>E1467/D1467*100</f>
        <v>456.41449999999998</v>
      </c>
      <c r="S1467" s="7">
        <f>E1467/O1467</f>
        <v>52.622732513451197</v>
      </c>
      <c r="T1467" s="11" t="s">
        <v>8322</v>
      </c>
      <c r="U1467" t="s">
        <v>8342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5">
        <f t="shared" si="66"/>
        <v>42381.208333333328</v>
      </c>
      <c r="K1468">
        <v>1449029266</v>
      </c>
      <c r="L1468" s="16">
        <f t="shared" si="67"/>
        <v>42340.172060185185</v>
      </c>
      <c r="M1468" s="16" t="str">
        <f t="shared" si="68"/>
        <v>2015</v>
      </c>
      <c r="N1468" t="b">
        <v>1</v>
      </c>
      <c r="O1468">
        <v>248</v>
      </c>
      <c r="P1468" t="b">
        <v>1</v>
      </c>
      <c r="Q1468" t="s">
        <v>8288</v>
      </c>
      <c r="R1468" s="10">
        <f>E1468/D1468*100</f>
        <v>107.87731249999999</v>
      </c>
      <c r="S1468" s="7">
        <f>E1468/O1468</f>
        <v>69.598266129032254</v>
      </c>
      <c r="T1468" s="11" t="s">
        <v>8322</v>
      </c>
      <c r="U1468" t="s">
        <v>8342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5">
        <f t="shared" si="66"/>
        <v>40993.760243055556</v>
      </c>
      <c r="K1469">
        <v>1327518885</v>
      </c>
      <c r="L1469" s="16">
        <f t="shared" si="67"/>
        <v>40933.80190972222</v>
      </c>
      <c r="M1469" s="16" t="str">
        <f t="shared" si="68"/>
        <v>2012</v>
      </c>
      <c r="N1469" t="b">
        <v>1</v>
      </c>
      <c r="O1469">
        <v>600</v>
      </c>
      <c r="P1469" t="b">
        <v>1</v>
      </c>
      <c r="Q1469" t="s">
        <v>8288</v>
      </c>
      <c r="R1469" s="10">
        <f>E1469/D1469*100</f>
        <v>115.08</v>
      </c>
      <c r="S1469" s="7">
        <f>E1469/O1469</f>
        <v>76.72</v>
      </c>
      <c r="T1469" s="11" t="s">
        <v>8322</v>
      </c>
      <c r="U1469" t="s">
        <v>8342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5">
        <f t="shared" si="66"/>
        <v>40706.014456018522</v>
      </c>
      <c r="K1470">
        <v>1302654049</v>
      </c>
      <c r="L1470" s="16">
        <f t="shared" si="67"/>
        <v>40646.014456018522</v>
      </c>
      <c r="M1470" s="16" t="str">
        <f t="shared" si="68"/>
        <v>2011</v>
      </c>
      <c r="N1470" t="b">
        <v>1</v>
      </c>
      <c r="O1470">
        <v>293</v>
      </c>
      <c r="P1470" t="b">
        <v>1</v>
      </c>
      <c r="Q1470" t="s">
        <v>8288</v>
      </c>
      <c r="R1470" s="10">
        <f>E1470/D1470*100</f>
        <v>102.36842105263158</v>
      </c>
      <c r="S1470" s="7">
        <f>E1470/O1470</f>
        <v>33.191126279863482</v>
      </c>
      <c r="T1470" s="11" t="s">
        <v>8322</v>
      </c>
      <c r="U1470" t="s">
        <v>8342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5">
        <f t="shared" si="66"/>
        <v>41320.598483796297</v>
      </c>
      <c r="K1471">
        <v>1358346109</v>
      </c>
      <c r="L1471" s="16">
        <f t="shared" si="67"/>
        <v>41290.598483796297</v>
      </c>
      <c r="M1471" s="16" t="str">
        <f t="shared" si="68"/>
        <v>2013</v>
      </c>
      <c r="N1471" t="b">
        <v>1</v>
      </c>
      <c r="O1471">
        <v>321</v>
      </c>
      <c r="P1471" t="b">
        <v>1</v>
      </c>
      <c r="Q1471" t="s">
        <v>8288</v>
      </c>
      <c r="R1471" s="10">
        <f>E1471/D1471*100</f>
        <v>108.42485875706214</v>
      </c>
      <c r="S1471" s="7">
        <f>E1471/O1471</f>
        <v>149.46417445482865</v>
      </c>
      <c r="T1471" s="11" t="s">
        <v>8322</v>
      </c>
      <c r="U1471" t="s">
        <v>8342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5">
        <f t="shared" si="66"/>
        <v>41271.827118055553</v>
      </c>
      <c r="K1472">
        <v>1354909863</v>
      </c>
      <c r="L1472" s="16">
        <f t="shared" si="67"/>
        <v>41250.827118055553</v>
      </c>
      <c r="M1472" s="16" t="str">
        <f t="shared" si="68"/>
        <v>2012</v>
      </c>
      <c r="N1472" t="b">
        <v>1</v>
      </c>
      <c r="O1472">
        <v>81</v>
      </c>
      <c r="P1472" t="b">
        <v>1</v>
      </c>
      <c r="Q1472" t="s">
        <v>8288</v>
      </c>
      <c r="R1472" s="10">
        <f>E1472/D1472*100</f>
        <v>125.13333333333334</v>
      </c>
      <c r="S1472" s="7">
        <f>E1472/O1472</f>
        <v>23.172839506172838</v>
      </c>
      <c r="T1472" s="11" t="s">
        <v>8322</v>
      </c>
      <c r="U1472" t="s">
        <v>8342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5">
        <f t="shared" si="66"/>
        <v>42103.957569444443</v>
      </c>
      <c r="K1473">
        <v>1426028334</v>
      </c>
      <c r="L1473" s="16">
        <f t="shared" si="67"/>
        <v>42073.957569444443</v>
      </c>
      <c r="M1473" s="16" t="str">
        <f t="shared" si="68"/>
        <v>2015</v>
      </c>
      <c r="N1473" t="b">
        <v>1</v>
      </c>
      <c r="O1473">
        <v>343</v>
      </c>
      <c r="P1473" t="b">
        <v>1</v>
      </c>
      <c r="Q1473" t="s">
        <v>8288</v>
      </c>
      <c r="R1473" s="10">
        <f>E1473/D1473*100</f>
        <v>103.840625</v>
      </c>
      <c r="S1473" s="7">
        <f>E1473/O1473</f>
        <v>96.877551020408163</v>
      </c>
      <c r="T1473" s="11" t="s">
        <v>8322</v>
      </c>
      <c r="U1473" t="s">
        <v>8342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5">
        <f t="shared" si="66"/>
        <v>41563.542858796296</v>
      </c>
      <c r="K1474">
        <v>1379336503</v>
      </c>
      <c r="L1474" s="16">
        <f t="shared" si="67"/>
        <v>41533.542858796296</v>
      </c>
      <c r="M1474" s="16" t="str">
        <f t="shared" si="68"/>
        <v>2013</v>
      </c>
      <c r="N1474" t="b">
        <v>1</v>
      </c>
      <c r="O1474">
        <v>336</v>
      </c>
      <c r="P1474" t="b">
        <v>1</v>
      </c>
      <c r="Q1474" t="s">
        <v>8288</v>
      </c>
      <c r="R1474" s="10">
        <f>E1474/D1474*100</f>
        <v>138.70400000000001</v>
      </c>
      <c r="S1474" s="7">
        <f>E1474/O1474</f>
        <v>103.20238095238095</v>
      </c>
      <c r="T1474" s="11" t="s">
        <v>8322</v>
      </c>
      <c r="U1474" t="s">
        <v>8342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5">
        <f t="shared" ref="J1475:J1538" si="69">(((I1475/60)/60)/24)+DATE(1970,1,1)</f>
        <v>40969.979618055557</v>
      </c>
      <c r="K1475">
        <v>1328052639</v>
      </c>
      <c r="L1475" s="16">
        <f t="shared" ref="L1475:L1538" si="70">(((K1475/60)/60)/24)+DATE(1970,1,1)</f>
        <v>40939.979618055557</v>
      </c>
      <c r="M1475" s="16" t="str">
        <f t="shared" ref="M1475:M1538" si="71">TEXT(L1475,"yyyy")</f>
        <v>2012</v>
      </c>
      <c r="N1475" t="b">
        <v>1</v>
      </c>
      <c r="O1475">
        <v>47</v>
      </c>
      <c r="P1475" t="b">
        <v>1</v>
      </c>
      <c r="Q1475" t="s">
        <v>8288</v>
      </c>
      <c r="R1475" s="10">
        <f>E1475/D1475*100</f>
        <v>120.51600000000001</v>
      </c>
      <c r="S1475" s="7">
        <f>E1475/O1475</f>
        <v>38.462553191489363</v>
      </c>
      <c r="T1475" s="11" t="s">
        <v>8322</v>
      </c>
      <c r="U1475" t="s">
        <v>8342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5">
        <f t="shared" si="69"/>
        <v>41530.727916666663</v>
      </c>
      <c r="K1476">
        <v>1376501292</v>
      </c>
      <c r="L1476" s="16">
        <f t="shared" si="70"/>
        <v>41500.727916666663</v>
      </c>
      <c r="M1476" s="16" t="str">
        <f t="shared" si="71"/>
        <v>2013</v>
      </c>
      <c r="N1476" t="b">
        <v>1</v>
      </c>
      <c r="O1476">
        <v>76</v>
      </c>
      <c r="P1476" t="b">
        <v>1</v>
      </c>
      <c r="Q1476" t="s">
        <v>8288</v>
      </c>
      <c r="R1476" s="10">
        <f>E1476/D1476*100</f>
        <v>112.26666666666667</v>
      </c>
      <c r="S1476" s="7">
        <f>E1476/O1476</f>
        <v>44.315789473684212</v>
      </c>
      <c r="T1476" s="11" t="s">
        <v>8322</v>
      </c>
      <c r="U1476" t="s">
        <v>8342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5">
        <f t="shared" si="69"/>
        <v>41993.207638888889</v>
      </c>
      <c r="K1477">
        <v>1416244863</v>
      </c>
      <c r="L1477" s="16">
        <f t="shared" si="70"/>
        <v>41960.722951388889</v>
      </c>
      <c r="M1477" s="16" t="str">
        <f t="shared" si="71"/>
        <v>2014</v>
      </c>
      <c r="N1477" t="b">
        <v>1</v>
      </c>
      <c r="O1477">
        <v>441</v>
      </c>
      <c r="P1477" t="b">
        <v>1</v>
      </c>
      <c r="Q1477" t="s">
        <v>8288</v>
      </c>
      <c r="R1477" s="10">
        <f>E1477/D1477*100</f>
        <v>188.66966666666667</v>
      </c>
      <c r="S1477" s="7">
        <f>E1477/O1477</f>
        <v>64.173356009070289</v>
      </c>
      <c r="T1477" s="11" t="s">
        <v>8322</v>
      </c>
      <c r="U1477" t="s">
        <v>8342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5">
        <f t="shared" si="69"/>
        <v>40796.041921296295</v>
      </c>
      <c r="K1478">
        <v>1313024422</v>
      </c>
      <c r="L1478" s="16">
        <f t="shared" si="70"/>
        <v>40766.041921296295</v>
      </c>
      <c r="M1478" s="16" t="str">
        <f t="shared" si="71"/>
        <v>2011</v>
      </c>
      <c r="N1478" t="b">
        <v>1</v>
      </c>
      <c r="O1478">
        <v>916</v>
      </c>
      <c r="P1478" t="b">
        <v>1</v>
      </c>
      <c r="Q1478" t="s">
        <v>8288</v>
      </c>
      <c r="R1478" s="10">
        <f>E1478/D1478*100</f>
        <v>661.55466666666666</v>
      </c>
      <c r="S1478" s="7">
        <f>E1478/O1478</f>
        <v>43.333275109170302</v>
      </c>
      <c r="T1478" s="11" t="s">
        <v>8322</v>
      </c>
      <c r="U1478" t="s">
        <v>8342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5">
        <f t="shared" si="69"/>
        <v>40900.125</v>
      </c>
      <c r="K1479">
        <v>1319467604</v>
      </c>
      <c r="L1479" s="16">
        <f t="shared" si="70"/>
        <v>40840.615787037037</v>
      </c>
      <c r="M1479" s="16" t="str">
        <f t="shared" si="71"/>
        <v>2011</v>
      </c>
      <c r="N1479" t="b">
        <v>1</v>
      </c>
      <c r="O1479">
        <v>369</v>
      </c>
      <c r="P1479" t="b">
        <v>1</v>
      </c>
      <c r="Q1479" t="s">
        <v>8288</v>
      </c>
      <c r="R1479" s="10">
        <f>E1479/D1479*100</f>
        <v>111.31</v>
      </c>
      <c r="S1479" s="7">
        <f>E1479/O1479</f>
        <v>90.495934959349597</v>
      </c>
      <c r="T1479" s="11" t="s">
        <v>8322</v>
      </c>
      <c r="U1479" t="s">
        <v>8342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5">
        <f t="shared" si="69"/>
        <v>41408.871678240743</v>
      </c>
      <c r="K1480">
        <v>1367355313</v>
      </c>
      <c r="L1480" s="16">
        <f t="shared" si="70"/>
        <v>41394.871678240743</v>
      </c>
      <c r="M1480" s="16" t="str">
        <f t="shared" si="71"/>
        <v>2013</v>
      </c>
      <c r="N1480" t="b">
        <v>1</v>
      </c>
      <c r="O1480">
        <v>20242</v>
      </c>
      <c r="P1480" t="b">
        <v>1</v>
      </c>
      <c r="Q1480" t="s">
        <v>8288</v>
      </c>
      <c r="R1480" s="10">
        <f>E1480/D1480*100</f>
        <v>1181.6142199999999</v>
      </c>
      <c r="S1480" s="7">
        <f>E1480/O1480</f>
        <v>29.187190495010373</v>
      </c>
      <c r="T1480" s="11" t="s">
        <v>8322</v>
      </c>
      <c r="U1480" t="s">
        <v>8342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5">
        <f t="shared" si="69"/>
        <v>41769.165972222225</v>
      </c>
      <c r="K1481">
        <v>1398448389</v>
      </c>
      <c r="L1481" s="16">
        <f t="shared" si="70"/>
        <v>41754.745243055557</v>
      </c>
      <c r="M1481" s="16" t="str">
        <f t="shared" si="71"/>
        <v>2014</v>
      </c>
      <c r="N1481" t="b">
        <v>1</v>
      </c>
      <c r="O1481">
        <v>71</v>
      </c>
      <c r="P1481" t="b">
        <v>1</v>
      </c>
      <c r="Q1481" t="s">
        <v>8288</v>
      </c>
      <c r="R1481" s="10">
        <f>E1481/D1481*100</f>
        <v>137.375</v>
      </c>
      <c r="S1481" s="7">
        <f>E1481/O1481</f>
        <v>30.95774647887324</v>
      </c>
      <c r="T1481" s="11" t="s">
        <v>8322</v>
      </c>
      <c r="U1481" t="s">
        <v>8342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5">
        <f t="shared" si="69"/>
        <v>41481.708333333336</v>
      </c>
      <c r="K1482">
        <v>1373408699</v>
      </c>
      <c r="L1482" s="16">
        <f t="shared" si="70"/>
        <v>41464.934016203704</v>
      </c>
      <c r="M1482" s="16" t="str">
        <f t="shared" si="71"/>
        <v>2013</v>
      </c>
      <c r="N1482" t="b">
        <v>1</v>
      </c>
      <c r="O1482">
        <v>635</v>
      </c>
      <c r="P1482" t="b">
        <v>1</v>
      </c>
      <c r="Q1482" t="s">
        <v>8288</v>
      </c>
      <c r="R1482" s="10">
        <f>E1482/D1482*100</f>
        <v>117.04040000000001</v>
      </c>
      <c r="S1482" s="7">
        <f>E1482/O1482</f>
        <v>92.157795275590544</v>
      </c>
      <c r="T1482" s="11" t="s">
        <v>8322</v>
      </c>
      <c r="U1482" t="s">
        <v>8342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5">
        <f t="shared" si="69"/>
        <v>41580.922974537039</v>
      </c>
      <c r="K1483">
        <v>1380838145</v>
      </c>
      <c r="L1483" s="16">
        <f t="shared" si="70"/>
        <v>41550.922974537039</v>
      </c>
      <c r="M1483" s="16" t="str">
        <f t="shared" si="71"/>
        <v>2013</v>
      </c>
      <c r="N1483" t="b">
        <v>0</v>
      </c>
      <c r="O1483">
        <v>6</v>
      </c>
      <c r="P1483" t="b">
        <v>0</v>
      </c>
      <c r="Q1483" t="s">
        <v>8275</v>
      </c>
      <c r="R1483" s="10">
        <f>E1483/D1483*100</f>
        <v>2.1</v>
      </c>
      <c r="S1483" s="7">
        <f>E1483/O1483</f>
        <v>17.5</v>
      </c>
      <c r="T1483" s="11" t="s">
        <v>8322</v>
      </c>
      <c r="U1483" t="s">
        <v>8324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5">
        <f t="shared" si="69"/>
        <v>41159.32708333333</v>
      </c>
      <c r="K1484">
        <v>1345062936</v>
      </c>
      <c r="L1484" s="16">
        <f t="shared" si="70"/>
        <v>41136.85805555556</v>
      </c>
      <c r="M1484" s="16" t="str">
        <f t="shared" si="71"/>
        <v>2012</v>
      </c>
      <c r="N1484" t="b">
        <v>0</v>
      </c>
      <c r="O1484">
        <v>1</v>
      </c>
      <c r="P1484" t="b">
        <v>0</v>
      </c>
      <c r="Q1484" t="s">
        <v>8275</v>
      </c>
      <c r="R1484" s="10">
        <f>E1484/D1484*100</f>
        <v>0.1</v>
      </c>
      <c r="S1484" s="7">
        <f>E1484/O1484</f>
        <v>5</v>
      </c>
      <c r="T1484" s="11" t="s">
        <v>8322</v>
      </c>
      <c r="U1484" t="s">
        <v>8324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5">
        <f t="shared" si="69"/>
        <v>42573.192997685182</v>
      </c>
      <c r="K1485">
        <v>1467002275</v>
      </c>
      <c r="L1485" s="16">
        <f t="shared" si="70"/>
        <v>42548.192997685182</v>
      </c>
      <c r="M1485" s="16" t="str">
        <f t="shared" si="71"/>
        <v>2016</v>
      </c>
      <c r="N1485" t="b">
        <v>0</v>
      </c>
      <c r="O1485">
        <v>2</v>
      </c>
      <c r="P1485" t="b">
        <v>0</v>
      </c>
      <c r="Q1485" t="s">
        <v>8275</v>
      </c>
      <c r="R1485" s="10">
        <f>E1485/D1485*100</f>
        <v>0.7142857142857143</v>
      </c>
      <c r="S1485" s="7">
        <f>E1485/O1485</f>
        <v>25</v>
      </c>
      <c r="T1485" s="11" t="s">
        <v>8322</v>
      </c>
      <c r="U1485" t="s">
        <v>8324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5">
        <f t="shared" si="69"/>
        <v>41111.618750000001</v>
      </c>
      <c r="K1486">
        <v>1337834963</v>
      </c>
      <c r="L1486" s="16">
        <f t="shared" si="70"/>
        <v>41053.200960648144</v>
      </c>
      <c r="M1486" s="16" t="str">
        <f t="shared" si="71"/>
        <v>2012</v>
      </c>
      <c r="N1486" t="b">
        <v>0</v>
      </c>
      <c r="O1486">
        <v>0</v>
      </c>
      <c r="P1486" t="b">
        <v>0</v>
      </c>
      <c r="Q1486" t="s">
        <v>8275</v>
      </c>
      <c r="R1486" s="10">
        <f>E1486/D1486*100</f>
        <v>0</v>
      </c>
      <c r="S1486" s="7" t="e">
        <f>E1486/O1486</f>
        <v>#DIV/0!</v>
      </c>
      <c r="T1486" s="11" t="s">
        <v>8322</v>
      </c>
      <c r="U1486" t="s">
        <v>8324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5">
        <f t="shared" si="69"/>
        <v>42175.795983796299</v>
      </c>
      <c r="K1487">
        <v>1430939173</v>
      </c>
      <c r="L1487" s="16">
        <f t="shared" si="70"/>
        <v>42130.795983796299</v>
      </c>
      <c r="M1487" s="16" t="str">
        <f t="shared" si="71"/>
        <v>2015</v>
      </c>
      <c r="N1487" t="b">
        <v>0</v>
      </c>
      <c r="O1487">
        <v>3</v>
      </c>
      <c r="P1487" t="b">
        <v>0</v>
      </c>
      <c r="Q1487" t="s">
        <v>8275</v>
      </c>
      <c r="R1487" s="10">
        <f>E1487/D1487*100</f>
        <v>2.2388059701492535</v>
      </c>
      <c r="S1487" s="7">
        <f>E1487/O1487</f>
        <v>50</v>
      </c>
      <c r="T1487" s="11" t="s">
        <v>8322</v>
      </c>
      <c r="U1487" t="s">
        <v>8324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5">
        <f t="shared" si="69"/>
        <v>42062.168530092589</v>
      </c>
      <c r="K1488">
        <v>1422417761</v>
      </c>
      <c r="L1488" s="16">
        <f t="shared" si="70"/>
        <v>42032.168530092589</v>
      </c>
      <c r="M1488" s="16" t="str">
        <f t="shared" si="71"/>
        <v>2015</v>
      </c>
      <c r="N1488" t="b">
        <v>0</v>
      </c>
      <c r="O1488">
        <v>3</v>
      </c>
      <c r="P1488" t="b">
        <v>0</v>
      </c>
      <c r="Q1488" t="s">
        <v>8275</v>
      </c>
      <c r="R1488" s="10">
        <f>E1488/D1488*100</f>
        <v>0.24</v>
      </c>
      <c r="S1488" s="7">
        <f>E1488/O1488</f>
        <v>16</v>
      </c>
      <c r="T1488" s="11" t="s">
        <v>8322</v>
      </c>
      <c r="U1488" t="s">
        <v>8324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5">
        <f t="shared" si="69"/>
        <v>42584.917488425926</v>
      </c>
      <c r="K1489">
        <v>1467583271</v>
      </c>
      <c r="L1489" s="16">
        <f t="shared" si="70"/>
        <v>42554.917488425926</v>
      </c>
      <c r="M1489" s="16" t="str">
        <f t="shared" si="71"/>
        <v>2016</v>
      </c>
      <c r="N1489" t="b">
        <v>0</v>
      </c>
      <c r="O1489">
        <v>0</v>
      </c>
      <c r="P1489" t="b">
        <v>0</v>
      </c>
      <c r="Q1489" t="s">
        <v>8275</v>
      </c>
      <c r="R1489" s="10">
        <f>E1489/D1489*100</f>
        <v>0</v>
      </c>
      <c r="S1489" s="7" t="e">
        <f>E1489/O1489</f>
        <v>#DIV/0!</v>
      </c>
      <c r="T1489" s="11" t="s">
        <v>8322</v>
      </c>
      <c r="U1489" t="s">
        <v>8324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5">
        <f t="shared" si="69"/>
        <v>41644.563194444447</v>
      </c>
      <c r="K1490">
        <v>1386336660</v>
      </c>
      <c r="L1490" s="16">
        <f t="shared" si="70"/>
        <v>41614.563194444447</v>
      </c>
      <c r="M1490" s="16" t="str">
        <f t="shared" si="71"/>
        <v>2013</v>
      </c>
      <c r="N1490" t="b">
        <v>0</v>
      </c>
      <c r="O1490">
        <v>6</v>
      </c>
      <c r="P1490" t="b">
        <v>0</v>
      </c>
      <c r="Q1490" t="s">
        <v>8275</v>
      </c>
      <c r="R1490" s="10">
        <f>E1490/D1490*100</f>
        <v>2.4</v>
      </c>
      <c r="S1490" s="7">
        <f>E1490/O1490</f>
        <v>60</v>
      </c>
      <c r="T1490" s="11" t="s">
        <v>8322</v>
      </c>
      <c r="U1490" t="s">
        <v>8324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5">
        <f t="shared" si="69"/>
        <v>41228.653379629628</v>
      </c>
      <c r="K1491">
        <v>1350398452</v>
      </c>
      <c r="L1491" s="16">
        <f t="shared" si="70"/>
        <v>41198.611712962964</v>
      </c>
      <c r="M1491" s="16" t="str">
        <f t="shared" si="71"/>
        <v>2012</v>
      </c>
      <c r="N1491" t="b">
        <v>0</v>
      </c>
      <c r="O1491">
        <v>0</v>
      </c>
      <c r="P1491" t="b">
        <v>0</v>
      </c>
      <c r="Q1491" t="s">
        <v>8275</v>
      </c>
      <c r="R1491" s="10">
        <f>E1491/D1491*100</f>
        <v>0</v>
      </c>
      <c r="S1491" s="7" t="e">
        <f>E1491/O1491</f>
        <v>#DIV/0!</v>
      </c>
      <c r="T1491" s="11" t="s">
        <v>8322</v>
      </c>
      <c r="U1491" t="s">
        <v>8324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5">
        <f t="shared" si="69"/>
        <v>41549.561041666668</v>
      </c>
      <c r="K1492">
        <v>1378214874</v>
      </c>
      <c r="L1492" s="16">
        <f t="shared" si="70"/>
        <v>41520.561041666668</v>
      </c>
      <c r="M1492" s="16" t="str">
        <f t="shared" si="71"/>
        <v>2013</v>
      </c>
      <c r="N1492" t="b">
        <v>0</v>
      </c>
      <c r="O1492">
        <v>19</v>
      </c>
      <c r="P1492" t="b">
        <v>0</v>
      </c>
      <c r="Q1492" t="s">
        <v>8275</v>
      </c>
      <c r="R1492" s="10">
        <f>E1492/D1492*100</f>
        <v>30.862068965517242</v>
      </c>
      <c r="S1492" s="7">
        <f>E1492/O1492</f>
        <v>47.10526315789474</v>
      </c>
      <c r="T1492" s="11" t="s">
        <v>8322</v>
      </c>
      <c r="U1492" t="s">
        <v>8324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5">
        <f t="shared" si="69"/>
        <v>42050.651388888888</v>
      </c>
      <c r="K1493">
        <v>1418922443</v>
      </c>
      <c r="L1493" s="16">
        <f t="shared" si="70"/>
        <v>41991.713460648149</v>
      </c>
      <c r="M1493" s="16" t="str">
        <f t="shared" si="71"/>
        <v>2014</v>
      </c>
      <c r="N1493" t="b">
        <v>0</v>
      </c>
      <c r="O1493">
        <v>1</v>
      </c>
      <c r="P1493" t="b">
        <v>0</v>
      </c>
      <c r="Q1493" t="s">
        <v>8275</v>
      </c>
      <c r="R1493" s="10">
        <f>E1493/D1493*100</f>
        <v>8.3333333333333321</v>
      </c>
      <c r="S1493" s="7">
        <f>E1493/O1493</f>
        <v>100</v>
      </c>
      <c r="T1493" s="11" t="s">
        <v>8322</v>
      </c>
      <c r="U1493" t="s">
        <v>8324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5">
        <f t="shared" si="69"/>
        <v>40712.884791666671</v>
      </c>
      <c r="K1494">
        <v>1305839646</v>
      </c>
      <c r="L1494" s="16">
        <f t="shared" si="70"/>
        <v>40682.884791666671</v>
      </c>
      <c r="M1494" s="16" t="str">
        <f t="shared" si="71"/>
        <v>2011</v>
      </c>
      <c r="N1494" t="b">
        <v>0</v>
      </c>
      <c r="O1494">
        <v>2</v>
      </c>
      <c r="P1494" t="b">
        <v>0</v>
      </c>
      <c r="Q1494" t="s">
        <v>8275</v>
      </c>
      <c r="R1494" s="10">
        <f>E1494/D1494*100</f>
        <v>0.75</v>
      </c>
      <c r="S1494" s="7">
        <f>E1494/O1494</f>
        <v>15</v>
      </c>
      <c r="T1494" s="11" t="s">
        <v>8322</v>
      </c>
      <c r="U1494" t="s">
        <v>8324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5">
        <f t="shared" si="69"/>
        <v>41441.866608796299</v>
      </c>
      <c r="K1495">
        <v>1368823675</v>
      </c>
      <c r="L1495" s="16">
        <f t="shared" si="70"/>
        <v>41411.866608796299</v>
      </c>
      <c r="M1495" s="16" t="str">
        <f t="shared" si="71"/>
        <v>2013</v>
      </c>
      <c r="N1495" t="b">
        <v>0</v>
      </c>
      <c r="O1495">
        <v>0</v>
      </c>
      <c r="P1495" t="b">
        <v>0</v>
      </c>
      <c r="Q1495" t="s">
        <v>8275</v>
      </c>
      <c r="R1495" s="10">
        <f>E1495/D1495*100</f>
        <v>0</v>
      </c>
      <c r="S1495" s="7" t="e">
        <f>E1495/O1495</f>
        <v>#DIV/0!</v>
      </c>
      <c r="T1495" s="11" t="s">
        <v>8322</v>
      </c>
      <c r="U1495" t="s">
        <v>8324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5">
        <f t="shared" si="69"/>
        <v>42097.651388888888</v>
      </c>
      <c r="K1496">
        <v>1425489613</v>
      </c>
      <c r="L1496" s="16">
        <f t="shared" si="70"/>
        <v>42067.722372685181</v>
      </c>
      <c r="M1496" s="16" t="str">
        <f t="shared" si="71"/>
        <v>2015</v>
      </c>
      <c r="N1496" t="b">
        <v>0</v>
      </c>
      <c r="O1496">
        <v>11</v>
      </c>
      <c r="P1496" t="b">
        <v>0</v>
      </c>
      <c r="Q1496" t="s">
        <v>8275</v>
      </c>
      <c r="R1496" s="10">
        <f>E1496/D1496*100</f>
        <v>8.9</v>
      </c>
      <c r="S1496" s="7">
        <f>E1496/O1496</f>
        <v>40.454545454545453</v>
      </c>
      <c r="T1496" s="11" t="s">
        <v>8322</v>
      </c>
      <c r="U1496" t="s">
        <v>8324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5">
        <f t="shared" si="69"/>
        <v>40782.789710648147</v>
      </c>
      <c r="K1497">
        <v>1311879431</v>
      </c>
      <c r="L1497" s="16">
        <f t="shared" si="70"/>
        <v>40752.789710648147</v>
      </c>
      <c r="M1497" s="16" t="str">
        <f t="shared" si="71"/>
        <v>2011</v>
      </c>
      <c r="N1497" t="b">
        <v>0</v>
      </c>
      <c r="O1497">
        <v>0</v>
      </c>
      <c r="P1497" t="b">
        <v>0</v>
      </c>
      <c r="Q1497" t="s">
        <v>8275</v>
      </c>
      <c r="R1497" s="10">
        <f>E1497/D1497*100</f>
        <v>0</v>
      </c>
      <c r="S1497" s="7" t="e">
        <f>E1497/O1497</f>
        <v>#DIV/0!</v>
      </c>
      <c r="T1497" s="11" t="s">
        <v>8322</v>
      </c>
      <c r="U1497" t="s">
        <v>8324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5">
        <f t="shared" si="69"/>
        <v>41898.475219907406</v>
      </c>
      <c r="K1498">
        <v>1405682659</v>
      </c>
      <c r="L1498" s="16">
        <f t="shared" si="70"/>
        <v>41838.475219907406</v>
      </c>
      <c r="M1498" s="16" t="str">
        <f t="shared" si="71"/>
        <v>2014</v>
      </c>
      <c r="N1498" t="b">
        <v>0</v>
      </c>
      <c r="O1498">
        <v>0</v>
      </c>
      <c r="P1498" t="b">
        <v>0</v>
      </c>
      <c r="Q1498" t="s">
        <v>8275</v>
      </c>
      <c r="R1498" s="10">
        <f>E1498/D1498*100</f>
        <v>0</v>
      </c>
      <c r="S1498" s="7" t="e">
        <f>E1498/O1498</f>
        <v>#DIV/0!</v>
      </c>
      <c r="T1498" s="11" t="s">
        <v>8322</v>
      </c>
      <c r="U1498" t="s">
        <v>8324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5">
        <f t="shared" si="69"/>
        <v>41486.821527777778</v>
      </c>
      <c r="K1499">
        <v>1371655522</v>
      </c>
      <c r="L1499" s="16">
        <f t="shared" si="70"/>
        <v>41444.64261574074</v>
      </c>
      <c r="M1499" s="16" t="str">
        <f t="shared" si="71"/>
        <v>2013</v>
      </c>
      <c r="N1499" t="b">
        <v>0</v>
      </c>
      <c r="O1499">
        <v>1</v>
      </c>
      <c r="P1499" t="b">
        <v>0</v>
      </c>
      <c r="Q1499" t="s">
        <v>8275</v>
      </c>
      <c r="R1499" s="10">
        <f>E1499/D1499*100</f>
        <v>6.6666666666666671E-3</v>
      </c>
      <c r="S1499" s="7">
        <f>E1499/O1499</f>
        <v>1</v>
      </c>
      <c r="T1499" s="11" t="s">
        <v>8322</v>
      </c>
      <c r="U1499" t="s">
        <v>8324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5">
        <f t="shared" si="69"/>
        <v>41885.983541666668</v>
      </c>
      <c r="K1500">
        <v>1405899378</v>
      </c>
      <c r="L1500" s="16">
        <f t="shared" si="70"/>
        <v>41840.983541666668</v>
      </c>
      <c r="M1500" s="16" t="str">
        <f t="shared" si="71"/>
        <v>2014</v>
      </c>
      <c r="N1500" t="b">
        <v>0</v>
      </c>
      <c r="O1500">
        <v>3</v>
      </c>
      <c r="P1500" t="b">
        <v>0</v>
      </c>
      <c r="Q1500" t="s">
        <v>8275</v>
      </c>
      <c r="R1500" s="10">
        <f>E1500/D1500*100</f>
        <v>1.9</v>
      </c>
      <c r="S1500" s="7">
        <f>E1500/O1500</f>
        <v>19</v>
      </c>
      <c r="T1500" s="11" t="s">
        <v>8322</v>
      </c>
      <c r="U1500" t="s">
        <v>8324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5">
        <f t="shared" si="69"/>
        <v>42587.007326388892</v>
      </c>
      <c r="K1501">
        <v>1465171833</v>
      </c>
      <c r="L1501" s="16">
        <f t="shared" si="70"/>
        <v>42527.007326388892</v>
      </c>
      <c r="M1501" s="16" t="str">
        <f t="shared" si="71"/>
        <v>2016</v>
      </c>
      <c r="N1501" t="b">
        <v>0</v>
      </c>
      <c r="O1501">
        <v>1</v>
      </c>
      <c r="P1501" t="b">
        <v>0</v>
      </c>
      <c r="Q1501" t="s">
        <v>8275</v>
      </c>
      <c r="R1501" s="10">
        <f>E1501/D1501*100</f>
        <v>0.25</v>
      </c>
      <c r="S1501" s="7">
        <f>E1501/O1501</f>
        <v>5</v>
      </c>
      <c r="T1501" s="11" t="s">
        <v>8322</v>
      </c>
      <c r="U1501" t="s">
        <v>8324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5">
        <f t="shared" si="69"/>
        <v>41395.904594907406</v>
      </c>
      <c r="K1502">
        <v>1364852557</v>
      </c>
      <c r="L1502" s="16">
        <f t="shared" si="70"/>
        <v>41365.904594907406</v>
      </c>
      <c r="M1502" s="16" t="str">
        <f t="shared" si="71"/>
        <v>2013</v>
      </c>
      <c r="N1502" t="b">
        <v>0</v>
      </c>
      <c r="O1502">
        <v>15</v>
      </c>
      <c r="P1502" t="b">
        <v>0</v>
      </c>
      <c r="Q1502" t="s">
        <v>8275</v>
      </c>
      <c r="R1502" s="10">
        <f>E1502/D1502*100</f>
        <v>25.035714285714285</v>
      </c>
      <c r="S1502" s="7">
        <f>E1502/O1502</f>
        <v>46.733333333333334</v>
      </c>
      <c r="T1502" s="11" t="s">
        <v>8322</v>
      </c>
      <c r="U1502" t="s">
        <v>8324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5">
        <f t="shared" si="69"/>
        <v>42193.583599537036</v>
      </c>
      <c r="K1503">
        <v>1433772023</v>
      </c>
      <c r="L1503" s="16">
        <f t="shared" si="70"/>
        <v>42163.583599537036</v>
      </c>
      <c r="M1503" s="16" t="str">
        <f t="shared" si="71"/>
        <v>2015</v>
      </c>
      <c r="N1503" t="b">
        <v>1</v>
      </c>
      <c r="O1503">
        <v>885</v>
      </c>
      <c r="P1503" t="b">
        <v>1</v>
      </c>
      <c r="Q1503" t="s">
        <v>8285</v>
      </c>
      <c r="R1503" s="10">
        <f>E1503/D1503*100</f>
        <v>166.33076923076925</v>
      </c>
      <c r="S1503" s="7">
        <f>E1503/O1503</f>
        <v>97.731073446327684</v>
      </c>
      <c r="T1503" s="11" t="s">
        <v>8338</v>
      </c>
      <c r="U1503" t="s">
        <v>8339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5">
        <f t="shared" si="69"/>
        <v>42454.916666666672</v>
      </c>
      <c r="K1504">
        <v>1456491680</v>
      </c>
      <c r="L1504" s="16">
        <f t="shared" si="70"/>
        <v>42426.542592592596</v>
      </c>
      <c r="M1504" s="16" t="str">
        <f t="shared" si="71"/>
        <v>2016</v>
      </c>
      <c r="N1504" t="b">
        <v>1</v>
      </c>
      <c r="O1504">
        <v>329</v>
      </c>
      <c r="P1504" t="b">
        <v>1</v>
      </c>
      <c r="Q1504" t="s">
        <v>8285</v>
      </c>
      <c r="R1504" s="10">
        <f>E1504/D1504*100</f>
        <v>101.44545454545455</v>
      </c>
      <c r="S1504" s="7">
        <f>E1504/O1504</f>
        <v>67.835866261398181</v>
      </c>
      <c r="T1504" s="11" t="s">
        <v>8338</v>
      </c>
      <c r="U1504" t="s">
        <v>8339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5">
        <f t="shared" si="69"/>
        <v>42666.347233796296</v>
      </c>
      <c r="K1505">
        <v>1472026801</v>
      </c>
      <c r="L1505" s="16">
        <f t="shared" si="70"/>
        <v>42606.347233796296</v>
      </c>
      <c r="M1505" s="16" t="str">
        <f t="shared" si="71"/>
        <v>2016</v>
      </c>
      <c r="N1505" t="b">
        <v>1</v>
      </c>
      <c r="O1505">
        <v>71</v>
      </c>
      <c r="P1505" t="b">
        <v>1</v>
      </c>
      <c r="Q1505" t="s">
        <v>8285</v>
      </c>
      <c r="R1505" s="10">
        <f>E1505/D1505*100</f>
        <v>107.89146666666667</v>
      </c>
      <c r="S1505" s="7">
        <f>E1505/O1505</f>
        <v>56.98492957746479</v>
      </c>
      <c r="T1505" s="11" t="s">
        <v>8338</v>
      </c>
      <c r="U1505" t="s">
        <v>8339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5">
        <f t="shared" si="69"/>
        <v>41800.356249999997</v>
      </c>
      <c r="K1506">
        <v>1399996024</v>
      </c>
      <c r="L1506" s="16">
        <f t="shared" si="70"/>
        <v>41772.657685185186</v>
      </c>
      <c r="M1506" s="16" t="str">
        <f t="shared" si="71"/>
        <v>2014</v>
      </c>
      <c r="N1506" t="b">
        <v>1</v>
      </c>
      <c r="O1506">
        <v>269</v>
      </c>
      <c r="P1506" t="b">
        <v>1</v>
      </c>
      <c r="Q1506" t="s">
        <v>8285</v>
      </c>
      <c r="R1506" s="10">
        <f>E1506/D1506*100</f>
        <v>277.93846153846158</v>
      </c>
      <c r="S1506" s="7">
        <f>E1506/O1506</f>
        <v>67.159851301115239</v>
      </c>
      <c r="T1506" s="11" t="s">
        <v>8338</v>
      </c>
      <c r="U1506" t="s">
        <v>8339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5">
        <f t="shared" si="69"/>
        <v>42451.834027777775</v>
      </c>
      <c r="K1507">
        <v>1455446303</v>
      </c>
      <c r="L1507" s="16">
        <f t="shared" si="70"/>
        <v>42414.44332175926</v>
      </c>
      <c r="M1507" s="16" t="str">
        <f t="shared" si="71"/>
        <v>2016</v>
      </c>
      <c r="N1507" t="b">
        <v>1</v>
      </c>
      <c r="O1507">
        <v>345</v>
      </c>
      <c r="P1507" t="b">
        <v>1</v>
      </c>
      <c r="Q1507" t="s">
        <v>8285</v>
      </c>
      <c r="R1507" s="10">
        <f>E1507/D1507*100</f>
        <v>103.58125</v>
      </c>
      <c r="S1507" s="7">
        <f>E1507/O1507</f>
        <v>48.037681159420288</v>
      </c>
      <c r="T1507" s="11" t="s">
        <v>8338</v>
      </c>
      <c r="U1507" t="s">
        <v>8339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5">
        <f t="shared" si="69"/>
        <v>41844.785925925928</v>
      </c>
      <c r="K1508">
        <v>1403635904</v>
      </c>
      <c r="L1508" s="16">
        <f t="shared" si="70"/>
        <v>41814.785925925928</v>
      </c>
      <c r="M1508" s="16" t="str">
        <f t="shared" si="71"/>
        <v>2014</v>
      </c>
      <c r="N1508" t="b">
        <v>1</v>
      </c>
      <c r="O1508">
        <v>43</v>
      </c>
      <c r="P1508" t="b">
        <v>1</v>
      </c>
      <c r="Q1508" t="s">
        <v>8285</v>
      </c>
      <c r="R1508" s="10">
        <f>E1508/D1508*100</f>
        <v>111.4</v>
      </c>
      <c r="S1508" s="7">
        <f>E1508/O1508</f>
        <v>38.860465116279073</v>
      </c>
      <c r="T1508" s="11" t="s">
        <v>8338</v>
      </c>
      <c r="U1508" t="s">
        <v>8339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5">
        <f t="shared" si="69"/>
        <v>40313.340277777781</v>
      </c>
      <c r="K1509">
        <v>1268822909</v>
      </c>
      <c r="L1509" s="16">
        <f t="shared" si="70"/>
        <v>40254.450335648151</v>
      </c>
      <c r="M1509" s="16" t="str">
        <f t="shared" si="71"/>
        <v>2010</v>
      </c>
      <c r="N1509" t="b">
        <v>1</v>
      </c>
      <c r="O1509">
        <v>33</v>
      </c>
      <c r="P1509" t="b">
        <v>1</v>
      </c>
      <c r="Q1509" t="s">
        <v>8285</v>
      </c>
      <c r="R1509" s="10">
        <f>E1509/D1509*100</f>
        <v>215</v>
      </c>
      <c r="S1509" s="7">
        <f>E1509/O1509</f>
        <v>78.181818181818187</v>
      </c>
      <c r="T1509" s="11" t="s">
        <v>8338</v>
      </c>
      <c r="U1509" t="s">
        <v>8339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5">
        <f t="shared" si="69"/>
        <v>41817.614363425928</v>
      </c>
      <c r="K1510">
        <v>1401201881</v>
      </c>
      <c r="L1510" s="16">
        <f t="shared" si="70"/>
        <v>41786.614363425928</v>
      </c>
      <c r="M1510" s="16" t="str">
        <f t="shared" si="71"/>
        <v>2014</v>
      </c>
      <c r="N1510" t="b">
        <v>1</v>
      </c>
      <c r="O1510">
        <v>211</v>
      </c>
      <c r="P1510" t="b">
        <v>1</v>
      </c>
      <c r="Q1510" t="s">
        <v>8285</v>
      </c>
      <c r="R1510" s="10">
        <f>E1510/D1510*100</f>
        <v>110.76216216216217</v>
      </c>
      <c r="S1510" s="7">
        <f>E1510/O1510</f>
        <v>97.113744075829388</v>
      </c>
      <c r="T1510" s="11" t="s">
        <v>8338</v>
      </c>
      <c r="U1510" t="s">
        <v>8339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5">
        <f t="shared" si="69"/>
        <v>42780.957638888889</v>
      </c>
      <c r="K1511">
        <v>1484570885</v>
      </c>
      <c r="L1511" s="16">
        <f t="shared" si="70"/>
        <v>42751.533391203702</v>
      </c>
      <c r="M1511" s="16" t="str">
        <f t="shared" si="71"/>
        <v>2017</v>
      </c>
      <c r="N1511" t="b">
        <v>1</v>
      </c>
      <c r="O1511">
        <v>196</v>
      </c>
      <c r="P1511" t="b">
        <v>1</v>
      </c>
      <c r="Q1511" t="s">
        <v>8285</v>
      </c>
      <c r="R1511" s="10">
        <f>E1511/D1511*100</f>
        <v>123.64125714285714</v>
      </c>
      <c r="S1511" s="7">
        <f>E1511/O1511</f>
        <v>110.39397959183674</v>
      </c>
      <c r="T1511" s="11" t="s">
        <v>8338</v>
      </c>
      <c r="U1511" t="s">
        <v>8339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5">
        <f t="shared" si="69"/>
        <v>41839.385162037033</v>
      </c>
      <c r="K1512">
        <v>1403169278</v>
      </c>
      <c r="L1512" s="16">
        <f t="shared" si="70"/>
        <v>41809.385162037033</v>
      </c>
      <c r="M1512" s="16" t="str">
        <f t="shared" si="71"/>
        <v>2014</v>
      </c>
      <c r="N1512" t="b">
        <v>1</v>
      </c>
      <c r="O1512">
        <v>405</v>
      </c>
      <c r="P1512" t="b">
        <v>1</v>
      </c>
      <c r="Q1512" t="s">
        <v>8285</v>
      </c>
      <c r="R1512" s="10">
        <f>E1512/D1512*100</f>
        <v>101.03500000000001</v>
      </c>
      <c r="S1512" s="7">
        <f>E1512/O1512</f>
        <v>39.91506172839506</v>
      </c>
      <c r="T1512" s="11" t="s">
        <v>8338</v>
      </c>
      <c r="U1512" t="s">
        <v>8339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5">
        <f t="shared" si="69"/>
        <v>42326.625046296293</v>
      </c>
      <c r="K1513">
        <v>1445263204</v>
      </c>
      <c r="L1513" s="16">
        <f t="shared" si="70"/>
        <v>42296.583379629628</v>
      </c>
      <c r="M1513" s="16" t="str">
        <f t="shared" si="71"/>
        <v>2015</v>
      </c>
      <c r="N1513" t="b">
        <v>1</v>
      </c>
      <c r="O1513">
        <v>206</v>
      </c>
      <c r="P1513" t="b">
        <v>1</v>
      </c>
      <c r="Q1513" t="s">
        <v>8285</v>
      </c>
      <c r="R1513" s="10">
        <f>E1513/D1513*100</f>
        <v>111.79285714285714</v>
      </c>
      <c r="S1513" s="7">
        <f>E1513/O1513</f>
        <v>75.975728155339809</v>
      </c>
      <c r="T1513" s="11" t="s">
        <v>8338</v>
      </c>
      <c r="U1513" t="s">
        <v>8339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5">
        <f t="shared" si="69"/>
        <v>42771.684479166666</v>
      </c>
      <c r="K1514">
        <v>1483719939</v>
      </c>
      <c r="L1514" s="16">
        <f t="shared" si="70"/>
        <v>42741.684479166666</v>
      </c>
      <c r="M1514" s="16" t="str">
        <f t="shared" si="71"/>
        <v>2017</v>
      </c>
      <c r="N1514" t="b">
        <v>1</v>
      </c>
      <c r="O1514">
        <v>335</v>
      </c>
      <c r="P1514" t="b">
        <v>1</v>
      </c>
      <c r="Q1514" t="s">
        <v>8285</v>
      </c>
      <c r="R1514" s="10">
        <f>E1514/D1514*100</f>
        <v>558.7714285714286</v>
      </c>
      <c r="S1514" s="7">
        <f>E1514/O1514</f>
        <v>58.379104477611939</v>
      </c>
      <c r="T1514" s="11" t="s">
        <v>8338</v>
      </c>
      <c r="U1514" t="s">
        <v>8339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5">
        <f t="shared" si="69"/>
        <v>41836.637337962966</v>
      </c>
      <c r="K1515">
        <v>1402931866</v>
      </c>
      <c r="L1515" s="16">
        <f t="shared" si="70"/>
        <v>41806.637337962966</v>
      </c>
      <c r="M1515" s="16" t="str">
        <f t="shared" si="71"/>
        <v>2014</v>
      </c>
      <c r="N1515" t="b">
        <v>1</v>
      </c>
      <c r="O1515">
        <v>215</v>
      </c>
      <c r="P1515" t="b">
        <v>1</v>
      </c>
      <c r="Q1515" t="s">
        <v>8285</v>
      </c>
      <c r="R1515" s="10">
        <f>E1515/D1515*100</f>
        <v>150.01875000000001</v>
      </c>
      <c r="S1515" s="7">
        <f>E1515/O1515</f>
        <v>55.82093023255814</v>
      </c>
      <c r="T1515" s="11" t="s">
        <v>8338</v>
      </c>
      <c r="U1515" t="s">
        <v>8339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5">
        <f t="shared" si="69"/>
        <v>42274.597685185188</v>
      </c>
      <c r="K1516">
        <v>1439907640</v>
      </c>
      <c r="L1516" s="16">
        <f t="shared" si="70"/>
        <v>42234.597685185188</v>
      </c>
      <c r="M1516" s="16" t="str">
        <f t="shared" si="71"/>
        <v>2015</v>
      </c>
      <c r="N1516" t="b">
        <v>1</v>
      </c>
      <c r="O1516">
        <v>176</v>
      </c>
      <c r="P1516" t="b">
        <v>1</v>
      </c>
      <c r="Q1516" t="s">
        <v>8285</v>
      </c>
      <c r="R1516" s="10">
        <f>E1516/D1516*100</f>
        <v>106.476</v>
      </c>
      <c r="S1516" s="7">
        <f>E1516/O1516</f>
        <v>151.24431818181819</v>
      </c>
      <c r="T1516" s="11" t="s">
        <v>8338</v>
      </c>
      <c r="U1516" t="s">
        <v>8339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5">
        <f t="shared" si="69"/>
        <v>42445.211770833332</v>
      </c>
      <c r="K1517">
        <v>1455516297</v>
      </c>
      <c r="L1517" s="16">
        <f t="shared" si="70"/>
        <v>42415.253437499996</v>
      </c>
      <c r="M1517" s="16" t="str">
        <f t="shared" si="71"/>
        <v>2016</v>
      </c>
      <c r="N1517" t="b">
        <v>1</v>
      </c>
      <c r="O1517">
        <v>555</v>
      </c>
      <c r="P1517" t="b">
        <v>1</v>
      </c>
      <c r="Q1517" t="s">
        <v>8285</v>
      </c>
      <c r="R1517" s="10">
        <f>E1517/D1517*100</f>
        <v>157.18899999999999</v>
      </c>
      <c r="S1517" s="7">
        <f>E1517/O1517</f>
        <v>849.67027027027029</v>
      </c>
      <c r="T1517" s="11" t="s">
        <v>8338</v>
      </c>
      <c r="U1517" t="s">
        <v>8339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5">
        <f t="shared" si="69"/>
        <v>42649.583333333328</v>
      </c>
      <c r="K1518">
        <v>1473160292</v>
      </c>
      <c r="L1518" s="16">
        <f t="shared" si="70"/>
        <v>42619.466342592597</v>
      </c>
      <c r="M1518" s="16" t="str">
        <f t="shared" si="71"/>
        <v>2016</v>
      </c>
      <c r="N1518" t="b">
        <v>1</v>
      </c>
      <c r="O1518">
        <v>116</v>
      </c>
      <c r="P1518" t="b">
        <v>1</v>
      </c>
      <c r="Q1518" t="s">
        <v>8285</v>
      </c>
      <c r="R1518" s="10">
        <f>E1518/D1518*100</f>
        <v>108.65882352941176</v>
      </c>
      <c r="S1518" s="7">
        <f>E1518/O1518</f>
        <v>159.24137931034483</v>
      </c>
      <c r="T1518" s="11" t="s">
        <v>8338</v>
      </c>
      <c r="U1518" t="s">
        <v>8339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5">
        <f t="shared" si="69"/>
        <v>41979.25</v>
      </c>
      <c r="K1519">
        <v>1415194553</v>
      </c>
      <c r="L1519" s="16">
        <f t="shared" si="70"/>
        <v>41948.56658564815</v>
      </c>
      <c r="M1519" s="16" t="str">
        <f t="shared" si="71"/>
        <v>2014</v>
      </c>
      <c r="N1519" t="b">
        <v>1</v>
      </c>
      <c r="O1519">
        <v>615</v>
      </c>
      <c r="P1519" t="b">
        <v>1</v>
      </c>
      <c r="Q1519" t="s">
        <v>8285</v>
      </c>
      <c r="R1519" s="10">
        <f>E1519/D1519*100</f>
        <v>161.97999999999999</v>
      </c>
      <c r="S1519" s="7">
        <f>E1519/O1519</f>
        <v>39.507317073170732</v>
      </c>
      <c r="T1519" s="11" t="s">
        <v>8338</v>
      </c>
      <c r="U1519" t="s">
        <v>8339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5">
        <f t="shared" si="69"/>
        <v>41790.8200462963</v>
      </c>
      <c r="K1520">
        <v>1398973252</v>
      </c>
      <c r="L1520" s="16">
        <f t="shared" si="70"/>
        <v>41760.8200462963</v>
      </c>
      <c r="M1520" s="16" t="str">
        <f t="shared" si="71"/>
        <v>2014</v>
      </c>
      <c r="N1520" t="b">
        <v>1</v>
      </c>
      <c r="O1520">
        <v>236</v>
      </c>
      <c r="P1520" t="b">
        <v>1</v>
      </c>
      <c r="Q1520" t="s">
        <v>8285</v>
      </c>
      <c r="R1520" s="10">
        <f>E1520/D1520*100</f>
        <v>205.36666666666665</v>
      </c>
      <c r="S1520" s="7">
        <f>E1520/O1520</f>
        <v>130.52966101694915</v>
      </c>
      <c r="T1520" s="11" t="s">
        <v>8338</v>
      </c>
      <c r="U1520" t="s">
        <v>8339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5">
        <f t="shared" si="69"/>
        <v>41810.915972222225</v>
      </c>
      <c r="K1521">
        <v>1400867283</v>
      </c>
      <c r="L1521" s="16">
        <f t="shared" si="70"/>
        <v>41782.741701388892</v>
      </c>
      <c r="M1521" s="16" t="str">
        <f t="shared" si="71"/>
        <v>2014</v>
      </c>
      <c r="N1521" t="b">
        <v>1</v>
      </c>
      <c r="O1521">
        <v>145</v>
      </c>
      <c r="P1521" t="b">
        <v>1</v>
      </c>
      <c r="Q1521" t="s">
        <v>8285</v>
      </c>
      <c r="R1521" s="10">
        <f>E1521/D1521*100</f>
        <v>103.36388888888889</v>
      </c>
      <c r="S1521" s="7">
        <f>E1521/O1521</f>
        <v>64.156896551724131</v>
      </c>
      <c r="T1521" s="11" t="s">
        <v>8338</v>
      </c>
      <c r="U1521" t="s">
        <v>8339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5">
        <f t="shared" si="69"/>
        <v>41992.166666666672</v>
      </c>
      <c r="K1522">
        <v>1415824513</v>
      </c>
      <c r="L1522" s="16">
        <f t="shared" si="70"/>
        <v>41955.857789351852</v>
      </c>
      <c r="M1522" s="16" t="str">
        <f t="shared" si="71"/>
        <v>2014</v>
      </c>
      <c r="N1522" t="b">
        <v>1</v>
      </c>
      <c r="O1522">
        <v>167</v>
      </c>
      <c r="P1522" t="b">
        <v>1</v>
      </c>
      <c r="Q1522" t="s">
        <v>8285</v>
      </c>
      <c r="R1522" s="10">
        <f>E1522/D1522*100</f>
        <v>103.47222222222223</v>
      </c>
      <c r="S1522" s="7">
        <f>E1522/O1522</f>
        <v>111.52694610778443</v>
      </c>
      <c r="T1522" s="11" t="s">
        <v>8338</v>
      </c>
      <c r="U1522" t="s">
        <v>8339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5">
        <f t="shared" si="69"/>
        <v>42528.167719907404</v>
      </c>
      <c r="K1523">
        <v>1462248091</v>
      </c>
      <c r="L1523" s="16">
        <f t="shared" si="70"/>
        <v>42493.167719907404</v>
      </c>
      <c r="M1523" s="16" t="str">
        <f t="shared" si="71"/>
        <v>2016</v>
      </c>
      <c r="N1523" t="b">
        <v>1</v>
      </c>
      <c r="O1523">
        <v>235</v>
      </c>
      <c r="P1523" t="b">
        <v>1</v>
      </c>
      <c r="Q1523" t="s">
        <v>8285</v>
      </c>
      <c r="R1523" s="10">
        <f>E1523/D1523*100</f>
        <v>106.81333333333333</v>
      </c>
      <c r="S1523" s="7">
        <f>E1523/O1523</f>
        <v>170.44680851063831</v>
      </c>
      <c r="T1523" s="11" t="s">
        <v>8338</v>
      </c>
      <c r="U1523" t="s">
        <v>8339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5">
        <f t="shared" si="69"/>
        <v>41929.830312500002</v>
      </c>
      <c r="K1524">
        <v>1410983739</v>
      </c>
      <c r="L1524" s="16">
        <f t="shared" si="70"/>
        <v>41899.830312500002</v>
      </c>
      <c r="M1524" s="16" t="str">
        <f t="shared" si="71"/>
        <v>2014</v>
      </c>
      <c r="N1524" t="b">
        <v>1</v>
      </c>
      <c r="O1524">
        <v>452</v>
      </c>
      <c r="P1524" t="b">
        <v>1</v>
      </c>
      <c r="Q1524" t="s">
        <v>8285</v>
      </c>
      <c r="R1524" s="10">
        <f>E1524/D1524*100</f>
        <v>138.96574712643678</v>
      </c>
      <c r="S1524" s="7">
        <f>E1524/O1524</f>
        <v>133.7391592920354</v>
      </c>
      <c r="T1524" s="11" t="s">
        <v>8338</v>
      </c>
      <c r="U1524" t="s">
        <v>8339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5">
        <f t="shared" si="69"/>
        <v>41996</v>
      </c>
      <c r="K1525">
        <v>1416592916</v>
      </c>
      <c r="L1525" s="16">
        <f t="shared" si="70"/>
        <v>41964.751342592594</v>
      </c>
      <c r="M1525" s="16" t="str">
        <f t="shared" si="71"/>
        <v>2014</v>
      </c>
      <c r="N1525" t="b">
        <v>1</v>
      </c>
      <c r="O1525">
        <v>241</v>
      </c>
      <c r="P1525" t="b">
        <v>1</v>
      </c>
      <c r="Q1525" t="s">
        <v>8285</v>
      </c>
      <c r="R1525" s="10">
        <f>E1525/D1525*100</f>
        <v>124.84324324324325</v>
      </c>
      <c r="S1525" s="7">
        <f>E1525/O1525</f>
        <v>95.834024896265561</v>
      </c>
      <c r="T1525" s="11" t="s">
        <v>8338</v>
      </c>
      <c r="U1525" t="s">
        <v>8339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5">
        <f t="shared" si="69"/>
        <v>42786.501041666663</v>
      </c>
      <c r="K1526">
        <v>1485000090</v>
      </c>
      <c r="L1526" s="16">
        <f t="shared" si="70"/>
        <v>42756.501041666663</v>
      </c>
      <c r="M1526" s="16" t="str">
        <f t="shared" si="71"/>
        <v>2017</v>
      </c>
      <c r="N1526" t="b">
        <v>1</v>
      </c>
      <c r="O1526">
        <v>28</v>
      </c>
      <c r="P1526" t="b">
        <v>1</v>
      </c>
      <c r="Q1526" t="s">
        <v>8285</v>
      </c>
      <c r="R1526" s="10">
        <f>E1526/D1526*100</f>
        <v>206.99999999999997</v>
      </c>
      <c r="S1526" s="7">
        <f>E1526/O1526</f>
        <v>221.78571428571428</v>
      </c>
      <c r="T1526" s="11" t="s">
        <v>8338</v>
      </c>
      <c r="U1526" t="s">
        <v>8339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5">
        <f t="shared" si="69"/>
        <v>42600.702986111108</v>
      </c>
      <c r="K1527">
        <v>1468947138</v>
      </c>
      <c r="L1527" s="16">
        <f t="shared" si="70"/>
        <v>42570.702986111108</v>
      </c>
      <c r="M1527" s="16" t="str">
        <f t="shared" si="71"/>
        <v>2016</v>
      </c>
      <c r="N1527" t="b">
        <v>1</v>
      </c>
      <c r="O1527">
        <v>140</v>
      </c>
      <c r="P1527" t="b">
        <v>1</v>
      </c>
      <c r="Q1527" t="s">
        <v>8285</v>
      </c>
      <c r="R1527" s="10">
        <f>E1527/D1527*100</f>
        <v>174.00576923076923</v>
      </c>
      <c r="S1527" s="7">
        <f>E1527/O1527</f>
        <v>32.315357142857138</v>
      </c>
      <c r="T1527" s="11" t="s">
        <v>8338</v>
      </c>
      <c r="U1527" t="s">
        <v>8339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5">
        <f t="shared" si="69"/>
        <v>42388.276006944448</v>
      </c>
      <c r="K1528">
        <v>1448951847</v>
      </c>
      <c r="L1528" s="16">
        <f t="shared" si="70"/>
        <v>42339.276006944448</v>
      </c>
      <c r="M1528" s="16" t="str">
        <f t="shared" si="71"/>
        <v>2015</v>
      </c>
      <c r="N1528" t="b">
        <v>1</v>
      </c>
      <c r="O1528">
        <v>280</v>
      </c>
      <c r="P1528" t="b">
        <v>1</v>
      </c>
      <c r="Q1528" t="s">
        <v>8285</v>
      </c>
      <c r="R1528" s="10">
        <f>E1528/D1528*100</f>
        <v>120.32608695652173</v>
      </c>
      <c r="S1528" s="7">
        <f>E1528/O1528</f>
        <v>98.839285714285708</v>
      </c>
      <c r="T1528" s="11" t="s">
        <v>8338</v>
      </c>
      <c r="U1528" t="s">
        <v>8339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5">
        <f t="shared" si="69"/>
        <v>42808.558865740735</v>
      </c>
      <c r="K1529">
        <v>1487082286</v>
      </c>
      <c r="L1529" s="16">
        <f t="shared" si="70"/>
        <v>42780.600532407407</v>
      </c>
      <c r="M1529" s="16" t="str">
        <f t="shared" si="71"/>
        <v>2017</v>
      </c>
      <c r="N1529" t="b">
        <v>1</v>
      </c>
      <c r="O1529">
        <v>70</v>
      </c>
      <c r="P1529" t="b">
        <v>1</v>
      </c>
      <c r="Q1529" t="s">
        <v>8285</v>
      </c>
      <c r="R1529" s="10">
        <f>E1529/D1529*100</f>
        <v>110.44428571428573</v>
      </c>
      <c r="S1529" s="7">
        <f>E1529/O1529</f>
        <v>55.222142857142863</v>
      </c>
      <c r="T1529" s="11" t="s">
        <v>8338</v>
      </c>
      <c r="U1529" t="s">
        <v>8339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5">
        <f t="shared" si="69"/>
        <v>42767</v>
      </c>
      <c r="K1530">
        <v>1483292122</v>
      </c>
      <c r="L1530" s="16">
        <f t="shared" si="70"/>
        <v>42736.732893518521</v>
      </c>
      <c r="M1530" s="16" t="str">
        <f t="shared" si="71"/>
        <v>2017</v>
      </c>
      <c r="N1530" t="b">
        <v>1</v>
      </c>
      <c r="O1530">
        <v>160</v>
      </c>
      <c r="P1530" t="b">
        <v>1</v>
      </c>
      <c r="Q1530" t="s">
        <v>8285</v>
      </c>
      <c r="R1530" s="10">
        <f>E1530/D1530*100</f>
        <v>281.56666666666666</v>
      </c>
      <c r="S1530" s="7">
        <f>E1530/O1530</f>
        <v>52.793750000000003</v>
      </c>
      <c r="T1530" s="11" t="s">
        <v>8338</v>
      </c>
      <c r="U1530" t="s">
        <v>8339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5">
        <f t="shared" si="69"/>
        <v>42082.587037037039</v>
      </c>
      <c r="K1531">
        <v>1424185520</v>
      </c>
      <c r="L1531" s="16">
        <f t="shared" si="70"/>
        <v>42052.628703703704</v>
      </c>
      <c r="M1531" s="16" t="str">
        <f t="shared" si="71"/>
        <v>2015</v>
      </c>
      <c r="N1531" t="b">
        <v>1</v>
      </c>
      <c r="O1531">
        <v>141</v>
      </c>
      <c r="P1531" t="b">
        <v>1</v>
      </c>
      <c r="Q1531" t="s">
        <v>8285</v>
      </c>
      <c r="R1531" s="10">
        <f>E1531/D1531*100</f>
        <v>100.67894736842105</v>
      </c>
      <c r="S1531" s="7">
        <f>E1531/O1531</f>
        <v>135.66666666666666</v>
      </c>
      <c r="T1531" s="11" t="s">
        <v>8338</v>
      </c>
      <c r="U1531" t="s">
        <v>8339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5">
        <f t="shared" si="69"/>
        <v>42300.767303240747</v>
      </c>
      <c r="K1532">
        <v>1443464695</v>
      </c>
      <c r="L1532" s="16">
        <f t="shared" si="70"/>
        <v>42275.767303240747</v>
      </c>
      <c r="M1532" s="16" t="str">
        <f t="shared" si="71"/>
        <v>2015</v>
      </c>
      <c r="N1532" t="b">
        <v>1</v>
      </c>
      <c r="O1532">
        <v>874</v>
      </c>
      <c r="P1532" t="b">
        <v>1</v>
      </c>
      <c r="Q1532" t="s">
        <v>8285</v>
      </c>
      <c r="R1532" s="10">
        <f>E1532/D1532*100</f>
        <v>134.82571428571427</v>
      </c>
      <c r="S1532" s="7">
        <f>E1532/O1532</f>
        <v>53.991990846681922</v>
      </c>
      <c r="T1532" s="11" t="s">
        <v>8338</v>
      </c>
      <c r="U1532" t="s">
        <v>8339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5">
        <f t="shared" si="69"/>
        <v>41974.125</v>
      </c>
      <c r="K1533">
        <v>1414610126</v>
      </c>
      <c r="L1533" s="16">
        <f t="shared" si="70"/>
        <v>41941.802384259259</v>
      </c>
      <c r="M1533" s="16" t="str">
        <f t="shared" si="71"/>
        <v>2014</v>
      </c>
      <c r="N1533" t="b">
        <v>1</v>
      </c>
      <c r="O1533">
        <v>73</v>
      </c>
      <c r="P1533" t="b">
        <v>1</v>
      </c>
      <c r="Q1533" t="s">
        <v>8285</v>
      </c>
      <c r="R1533" s="10">
        <f>E1533/D1533*100</f>
        <v>175.95744680851064</v>
      </c>
      <c r="S1533" s="7">
        <f>E1533/O1533</f>
        <v>56.643835616438359</v>
      </c>
      <c r="T1533" s="11" t="s">
        <v>8338</v>
      </c>
      <c r="U1533" t="s">
        <v>8339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5">
        <f t="shared" si="69"/>
        <v>42415.625</v>
      </c>
      <c r="K1534">
        <v>1453461865</v>
      </c>
      <c r="L1534" s="16">
        <f t="shared" si="70"/>
        <v>42391.475289351853</v>
      </c>
      <c r="M1534" s="16" t="str">
        <f t="shared" si="71"/>
        <v>2016</v>
      </c>
      <c r="N1534" t="b">
        <v>1</v>
      </c>
      <c r="O1534">
        <v>294</v>
      </c>
      <c r="P1534" t="b">
        <v>1</v>
      </c>
      <c r="Q1534" t="s">
        <v>8285</v>
      </c>
      <c r="R1534" s="10">
        <f>E1534/D1534*100</f>
        <v>484.02000000000004</v>
      </c>
      <c r="S1534" s="7">
        <f>E1534/O1534</f>
        <v>82.316326530612244</v>
      </c>
      <c r="T1534" s="11" t="s">
        <v>8338</v>
      </c>
      <c r="U1534" t="s">
        <v>8339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5">
        <f t="shared" si="69"/>
        <v>42492.165972222225</v>
      </c>
      <c r="K1535">
        <v>1457913777</v>
      </c>
      <c r="L1535" s="16">
        <f t="shared" si="70"/>
        <v>42443.00204861111</v>
      </c>
      <c r="M1535" s="16" t="str">
        <f t="shared" si="71"/>
        <v>2016</v>
      </c>
      <c r="N1535" t="b">
        <v>1</v>
      </c>
      <c r="O1535">
        <v>740</v>
      </c>
      <c r="P1535" t="b">
        <v>1</v>
      </c>
      <c r="Q1535" t="s">
        <v>8285</v>
      </c>
      <c r="R1535" s="10">
        <f>E1535/D1535*100</f>
        <v>145.14000000000001</v>
      </c>
      <c r="S1535" s="7">
        <f>E1535/O1535</f>
        <v>88.26081081081081</v>
      </c>
      <c r="T1535" s="11" t="s">
        <v>8338</v>
      </c>
      <c r="U1535" t="s">
        <v>8339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5">
        <f t="shared" si="69"/>
        <v>42251.67432870371</v>
      </c>
      <c r="K1536">
        <v>1438791062</v>
      </c>
      <c r="L1536" s="16">
        <f t="shared" si="70"/>
        <v>42221.67432870371</v>
      </c>
      <c r="M1536" s="16" t="str">
        <f t="shared" si="71"/>
        <v>2015</v>
      </c>
      <c r="N1536" t="b">
        <v>1</v>
      </c>
      <c r="O1536">
        <v>369</v>
      </c>
      <c r="P1536" t="b">
        <v>1</v>
      </c>
      <c r="Q1536" t="s">
        <v>8285</v>
      </c>
      <c r="R1536" s="10">
        <f>E1536/D1536*100</f>
        <v>417.73333333333335</v>
      </c>
      <c r="S1536" s="7">
        <f>E1536/O1536</f>
        <v>84.905149051490511</v>
      </c>
      <c r="T1536" s="11" t="s">
        <v>8338</v>
      </c>
      <c r="U1536" t="s">
        <v>8339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5">
        <f t="shared" si="69"/>
        <v>42513.916666666672</v>
      </c>
      <c r="K1537">
        <v>1461527631</v>
      </c>
      <c r="L1537" s="16">
        <f t="shared" si="70"/>
        <v>42484.829062500001</v>
      </c>
      <c r="M1537" s="16" t="str">
        <f t="shared" si="71"/>
        <v>2016</v>
      </c>
      <c r="N1537" t="b">
        <v>1</v>
      </c>
      <c r="O1537">
        <v>110</v>
      </c>
      <c r="P1537" t="b">
        <v>1</v>
      </c>
      <c r="Q1537" t="s">
        <v>8285</v>
      </c>
      <c r="R1537" s="10">
        <f>E1537/D1537*100</f>
        <v>132.42499999999998</v>
      </c>
      <c r="S1537" s="7">
        <f>E1537/O1537</f>
        <v>48.154545454545456</v>
      </c>
      <c r="T1537" s="11" t="s">
        <v>8338</v>
      </c>
      <c r="U1537" t="s">
        <v>8339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5">
        <f t="shared" si="69"/>
        <v>42243.802199074074</v>
      </c>
      <c r="K1538">
        <v>1438110910</v>
      </c>
      <c r="L1538" s="16">
        <f t="shared" si="70"/>
        <v>42213.802199074074</v>
      </c>
      <c r="M1538" s="16" t="str">
        <f t="shared" si="71"/>
        <v>2015</v>
      </c>
      <c r="N1538" t="b">
        <v>1</v>
      </c>
      <c r="O1538">
        <v>455</v>
      </c>
      <c r="P1538" t="b">
        <v>1</v>
      </c>
      <c r="Q1538" t="s">
        <v>8285</v>
      </c>
      <c r="R1538" s="10">
        <f>E1538/D1538*100</f>
        <v>250.30841666666666</v>
      </c>
      <c r="S1538" s="7">
        <f>E1538/O1538</f>
        <v>66.015406593406595</v>
      </c>
      <c r="T1538" s="11" t="s">
        <v>8338</v>
      </c>
      <c r="U1538" t="s">
        <v>8339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5">
        <f t="shared" ref="J1539:J1602" si="72">(((I1539/60)/60)/24)+DATE(1970,1,1)</f>
        <v>42588.75</v>
      </c>
      <c r="K1539">
        <v>1467358427</v>
      </c>
      <c r="L1539" s="16">
        <f t="shared" ref="L1539:L1602" si="73">(((K1539/60)/60)/24)+DATE(1970,1,1)</f>
        <v>42552.315127314811</v>
      </c>
      <c r="M1539" s="16" t="str">
        <f t="shared" ref="M1539:M1602" si="74">TEXT(L1539,"yyyy")</f>
        <v>2016</v>
      </c>
      <c r="N1539" t="b">
        <v>1</v>
      </c>
      <c r="O1539">
        <v>224</v>
      </c>
      <c r="P1539" t="b">
        <v>1</v>
      </c>
      <c r="Q1539" t="s">
        <v>8285</v>
      </c>
      <c r="R1539" s="10">
        <f>E1539/D1539*100</f>
        <v>179.9</v>
      </c>
      <c r="S1539" s="7">
        <f>E1539/O1539</f>
        <v>96.375</v>
      </c>
      <c r="T1539" s="11" t="s">
        <v>8338</v>
      </c>
      <c r="U1539" t="s">
        <v>8339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5">
        <f t="shared" si="72"/>
        <v>42026.782060185185</v>
      </c>
      <c r="K1540">
        <v>1418064370</v>
      </c>
      <c r="L1540" s="16">
        <f t="shared" si="73"/>
        <v>41981.782060185185</v>
      </c>
      <c r="M1540" s="16" t="str">
        <f t="shared" si="74"/>
        <v>2014</v>
      </c>
      <c r="N1540" t="b">
        <v>1</v>
      </c>
      <c r="O1540">
        <v>46</v>
      </c>
      <c r="P1540" t="b">
        <v>1</v>
      </c>
      <c r="Q1540" t="s">
        <v>8285</v>
      </c>
      <c r="R1540" s="10">
        <f>E1540/D1540*100</f>
        <v>102.62857142857142</v>
      </c>
      <c r="S1540" s="7">
        <f>E1540/O1540</f>
        <v>156.17391304347825</v>
      </c>
      <c r="T1540" s="11" t="s">
        <v>8338</v>
      </c>
      <c r="U1540" t="s">
        <v>8339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5">
        <f t="shared" si="72"/>
        <v>42738.919201388882</v>
      </c>
      <c r="K1541">
        <v>1480629819</v>
      </c>
      <c r="L1541" s="16">
        <f t="shared" si="73"/>
        <v>42705.919201388882</v>
      </c>
      <c r="M1541" s="16" t="str">
        <f t="shared" si="74"/>
        <v>2016</v>
      </c>
      <c r="N1541" t="b">
        <v>0</v>
      </c>
      <c r="O1541">
        <v>284</v>
      </c>
      <c r="P1541" t="b">
        <v>1</v>
      </c>
      <c r="Q1541" t="s">
        <v>8285</v>
      </c>
      <c r="R1541" s="10">
        <f>E1541/D1541*100</f>
        <v>135.98609999999999</v>
      </c>
      <c r="S1541" s="7">
        <f>E1541/O1541</f>
        <v>95.764859154929582</v>
      </c>
      <c r="T1541" s="11" t="s">
        <v>8338</v>
      </c>
      <c r="U1541" t="s">
        <v>8339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5">
        <f t="shared" si="72"/>
        <v>41969.052083333328</v>
      </c>
      <c r="K1542">
        <v>1414368616</v>
      </c>
      <c r="L1542" s="16">
        <f t="shared" si="73"/>
        <v>41939.00712962963</v>
      </c>
      <c r="M1542" s="16" t="str">
        <f t="shared" si="74"/>
        <v>2014</v>
      </c>
      <c r="N1542" t="b">
        <v>1</v>
      </c>
      <c r="O1542">
        <v>98</v>
      </c>
      <c r="P1542" t="b">
        <v>1</v>
      </c>
      <c r="Q1542" t="s">
        <v>8285</v>
      </c>
      <c r="R1542" s="10">
        <f>E1542/D1542*100</f>
        <v>117.86666666666667</v>
      </c>
      <c r="S1542" s="7">
        <f>E1542/O1542</f>
        <v>180.40816326530611</v>
      </c>
      <c r="T1542" s="11" t="s">
        <v>8338</v>
      </c>
      <c r="U1542" t="s">
        <v>8339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5">
        <f t="shared" si="72"/>
        <v>42004.712245370371</v>
      </c>
      <c r="K1543">
        <v>1417453538</v>
      </c>
      <c r="L1543" s="16">
        <f t="shared" si="73"/>
        <v>41974.712245370371</v>
      </c>
      <c r="M1543" s="16" t="str">
        <f t="shared" si="74"/>
        <v>2014</v>
      </c>
      <c r="N1543" t="b">
        <v>0</v>
      </c>
      <c r="O1543">
        <v>2</v>
      </c>
      <c r="P1543" t="b">
        <v>0</v>
      </c>
      <c r="Q1543" t="s">
        <v>8289</v>
      </c>
      <c r="R1543" s="10">
        <f>E1543/D1543*100</f>
        <v>3.3333333333333333E-2</v>
      </c>
      <c r="S1543" s="7">
        <f>E1543/O1543</f>
        <v>3</v>
      </c>
      <c r="T1543" s="11" t="s">
        <v>8338</v>
      </c>
      <c r="U1543" t="s">
        <v>8343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5">
        <f t="shared" si="72"/>
        <v>42185.996527777781</v>
      </c>
      <c r="K1544">
        <v>1434412500</v>
      </c>
      <c r="L1544" s="16">
        <f t="shared" si="73"/>
        <v>42170.996527777781</v>
      </c>
      <c r="M1544" s="16" t="str">
        <f t="shared" si="74"/>
        <v>2015</v>
      </c>
      <c r="N1544" t="b">
        <v>0</v>
      </c>
      <c r="O1544">
        <v>1</v>
      </c>
      <c r="P1544" t="b">
        <v>0</v>
      </c>
      <c r="Q1544" t="s">
        <v>8289</v>
      </c>
      <c r="R1544" s="10">
        <f>E1544/D1544*100</f>
        <v>4</v>
      </c>
      <c r="S1544" s="7">
        <f>E1544/O1544</f>
        <v>20</v>
      </c>
      <c r="T1544" s="11" t="s">
        <v>8338</v>
      </c>
      <c r="U1544" t="s">
        <v>8343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5">
        <f t="shared" si="72"/>
        <v>41965.551319444443</v>
      </c>
      <c r="K1545">
        <v>1414066434</v>
      </c>
      <c r="L1545" s="16">
        <f t="shared" si="73"/>
        <v>41935.509652777779</v>
      </c>
      <c r="M1545" s="16" t="str">
        <f t="shared" si="74"/>
        <v>2014</v>
      </c>
      <c r="N1545" t="b">
        <v>0</v>
      </c>
      <c r="O1545">
        <v>1</v>
      </c>
      <c r="P1545" t="b">
        <v>0</v>
      </c>
      <c r="Q1545" t="s">
        <v>8289</v>
      </c>
      <c r="R1545" s="10">
        <f>E1545/D1545*100</f>
        <v>0.44444444444444442</v>
      </c>
      <c r="S1545" s="7">
        <f>E1545/O1545</f>
        <v>10</v>
      </c>
      <c r="T1545" s="11" t="s">
        <v>8338</v>
      </c>
      <c r="U1545" t="s">
        <v>8343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5">
        <f t="shared" si="72"/>
        <v>42095.012499999997</v>
      </c>
      <c r="K1546">
        <v>1424222024</v>
      </c>
      <c r="L1546" s="16">
        <f t="shared" si="73"/>
        <v>42053.051203703704</v>
      </c>
      <c r="M1546" s="16" t="str">
        <f t="shared" si="74"/>
        <v>2015</v>
      </c>
      <c r="N1546" t="b">
        <v>0</v>
      </c>
      <c r="O1546">
        <v>0</v>
      </c>
      <c r="P1546" t="b">
        <v>0</v>
      </c>
      <c r="Q1546" t="s">
        <v>8289</v>
      </c>
      <c r="R1546" s="10">
        <f>E1546/D1546*100</f>
        <v>0</v>
      </c>
      <c r="S1546" s="7" t="e">
        <f>E1546/O1546</f>
        <v>#DIV/0!</v>
      </c>
      <c r="T1546" s="11" t="s">
        <v>8338</v>
      </c>
      <c r="U1546" t="s">
        <v>8343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5">
        <f t="shared" si="72"/>
        <v>42065.886111111111</v>
      </c>
      <c r="K1547">
        <v>1422393234</v>
      </c>
      <c r="L1547" s="16">
        <f t="shared" si="73"/>
        <v>42031.884652777779</v>
      </c>
      <c r="M1547" s="16" t="str">
        <f t="shared" si="74"/>
        <v>2015</v>
      </c>
      <c r="N1547" t="b">
        <v>0</v>
      </c>
      <c r="O1547">
        <v>1</v>
      </c>
      <c r="P1547" t="b">
        <v>0</v>
      </c>
      <c r="Q1547" t="s">
        <v>8289</v>
      </c>
      <c r="R1547" s="10">
        <f>E1547/D1547*100</f>
        <v>3.3333333333333333E-2</v>
      </c>
      <c r="S1547" s="7">
        <f>E1547/O1547</f>
        <v>1</v>
      </c>
      <c r="T1547" s="11" t="s">
        <v>8338</v>
      </c>
      <c r="U1547" t="s">
        <v>8343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5">
        <f t="shared" si="72"/>
        <v>41899.212951388887</v>
      </c>
      <c r="K1548">
        <v>1405746399</v>
      </c>
      <c r="L1548" s="16">
        <f t="shared" si="73"/>
        <v>41839.212951388887</v>
      </c>
      <c r="M1548" s="16" t="str">
        <f t="shared" si="74"/>
        <v>2014</v>
      </c>
      <c r="N1548" t="b">
        <v>0</v>
      </c>
      <c r="O1548">
        <v>11</v>
      </c>
      <c r="P1548" t="b">
        <v>0</v>
      </c>
      <c r="Q1548" t="s">
        <v>8289</v>
      </c>
      <c r="R1548" s="10">
        <f>E1548/D1548*100</f>
        <v>28.9</v>
      </c>
      <c r="S1548" s="7">
        <f>E1548/O1548</f>
        <v>26.272727272727273</v>
      </c>
      <c r="T1548" s="11" t="s">
        <v>8338</v>
      </c>
      <c r="U1548" t="s">
        <v>8343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5">
        <f t="shared" si="72"/>
        <v>42789.426875000005</v>
      </c>
      <c r="K1549">
        <v>1487240082</v>
      </c>
      <c r="L1549" s="16">
        <f t="shared" si="73"/>
        <v>42782.426875000005</v>
      </c>
      <c r="M1549" s="16" t="str">
        <f t="shared" si="74"/>
        <v>2017</v>
      </c>
      <c r="N1549" t="b">
        <v>0</v>
      </c>
      <c r="O1549">
        <v>0</v>
      </c>
      <c r="P1549" t="b">
        <v>0</v>
      </c>
      <c r="Q1549" t="s">
        <v>8289</v>
      </c>
      <c r="R1549" s="10">
        <f>E1549/D1549*100</f>
        <v>0</v>
      </c>
      <c r="S1549" s="7" t="e">
        <f>E1549/O1549</f>
        <v>#DIV/0!</v>
      </c>
      <c r="T1549" s="11" t="s">
        <v>8338</v>
      </c>
      <c r="U1549" t="s">
        <v>8343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5">
        <f t="shared" si="72"/>
        <v>42316.923842592587</v>
      </c>
      <c r="K1550">
        <v>1444425020</v>
      </c>
      <c r="L1550" s="16">
        <f t="shared" si="73"/>
        <v>42286.88217592593</v>
      </c>
      <c r="M1550" s="16" t="str">
        <f t="shared" si="74"/>
        <v>2015</v>
      </c>
      <c r="N1550" t="b">
        <v>0</v>
      </c>
      <c r="O1550">
        <v>1</v>
      </c>
      <c r="P1550" t="b">
        <v>0</v>
      </c>
      <c r="Q1550" t="s">
        <v>8289</v>
      </c>
      <c r="R1550" s="10">
        <f>E1550/D1550*100</f>
        <v>8.5714285714285712</v>
      </c>
      <c r="S1550" s="7">
        <f>E1550/O1550</f>
        <v>60</v>
      </c>
      <c r="T1550" s="11" t="s">
        <v>8338</v>
      </c>
      <c r="U1550" t="s">
        <v>8343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5">
        <f t="shared" si="72"/>
        <v>42311.177766203706</v>
      </c>
      <c r="K1551">
        <v>1443928559</v>
      </c>
      <c r="L1551" s="16">
        <f t="shared" si="73"/>
        <v>42281.136099537034</v>
      </c>
      <c r="M1551" s="16" t="str">
        <f t="shared" si="74"/>
        <v>2015</v>
      </c>
      <c r="N1551" t="b">
        <v>0</v>
      </c>
      <c r="O1551">
        <v>6</v>
      </c>
      <c r="P1551" t="b">
        <v>0</v>
      </c>
      <c r="Q1551" t="s">
        <v>8289</v>
      </c>
      <c r="R1551" s="10">
        <f>E1551/D1551*100</f>
        <v>34</v>
      </c>
      <c r="S1551" s="7">
        <f>E1551/O1551</f>
        <v>28.333333333333332</v>
      </c>
      <c r="T1551" s="11" t="s">
        <v>8338</v>
      </c>
      <c r="U1551" t="s">
        <v>8343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5">
        <f t="shared" si="72"/>
        <v>42502.449467592596</v>
      </c>
      <c r="K1552">
        <v>1460458034</v>
      </c>
      <c r="L1552" s="16">
        <f t="shared" si="73"/>
        <v>42472.449467592596</v>
      </c>
      <c r="M1552" s="16" t="str">
        <f t="shared" si="74"/>
        <v>2016</v>
      </c>
      <c r="N1552" t="b">
        <v>0</v>
      </c>
      <c r="O1552">
        <v>7</v>
      </c>
      <c r="P1552" t="b">
        <v>0</v>
      </c>
      <c r="Q1552" t="s">
        <v>8289</v>
      </c>
      <c r="R1552" s="10">
        <f>E1552/D1552*100</f>
        <v>13.466666666666665</v>
      </c>
      <c r="S1552" s="7">
        <f>E1552/O1552</f>
        <v>14.428571428571429</v>
      </c>
      <c r="T1552" s="11" t="s">
        <v>8338</v>
      </c>
      <c r="U1552" t="s">
        <v>8343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5">
        <f t="shared" si="72"/>
        <v>42151.824525462958</v>
      </c>
      <c r="K1553">
        <v>1430164039</v>
      </c>
      <c r="L1553" s="16">
        <f t="shared" si="73"/>
        <v>42121.824525462958</v>
      </c>
      <c r="M1553" s="16" t="str">
        <f t="shared" si="74"/>
        <v>2015</v>
      </c>
      <c r="N1553" t="b">
        <v>0</v>
      </c>
      <c r="O1553">
        <v>0</v>
      </c>
      <c r="P1553" t="b">
        <v>0</v>
      </c>
      <c r="Q1553" t="s">
        <v>8289</v>
      </c>
      <c r="R1553" s="10">
        <f>E1553/D1553*100</f>
        <v>0</v>
      </c>
      <c r="S1553" s="7" t="e">
        <f>E1553/O1553</f>
        <v>#DIV/0!</v>
      </c>
      <c r="T1553" s="11" t="s">
        <v>8338</v>
      </c>
      <c r="U1553" t="s">
        <v>8343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5">
        <f t="shared" si="72"/>
        <v>41913.165972222225</v>
      </c>
      <c r="K1554">
        <v>1410366708</v>
      </c>
      <c r="L1554" s="16">
        <f t="shared" si="73"/>
        <v>41892.688750000001</v>
      </c>
      <c r="M1554" s="16" t="str">
        <f t="shared" si="74"/>
        <v>2014</v>
      </c>
      <c r="N1554" t="b">
        <v>0</v>
      </c>
      <c r="O1554">
        <v>16</v>
      </c>
      <c r="P1554" t="b">
        <v>0</v>
      </c>
      <c r="Q1554" t="s">
        <v>8289</v>
      </c>
      <c r="R1554" s="10">
        <f>E1554/D1554*100</f>
        <v>49.186046511627907</v>
      </c>
      <c r="S1554" s="7">
        <f>E1554/O1554</f>
        <v>132.1875</v>
      </c>
      <c r="T1554" s="11" t="s">
        <v>8338</v>
      </c>
      <c r="U1554" t="s">
        <v>8343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5">
        <f t="shared" si="72"/>
        <v>42249.282951388886</v>
      </c>
      <c r="K1555">
        <v>1438584447</v>
      </c>
      <c r="L1555" s="16">
        <f t="shared" si="73"/>
        <v>42219.282951388886</v>
      </c>
      <c r="M1555" s="16" t="str">
        <f t="shared" si="74"/>
        <v>2015</v>
      </c>
      <c r="N1555" t="b">
        <v>0</v>
      </c>
      <c r="O1555">
        <v>0</v>
      </c>
      <c r="P1555" t="b">
        <v>0</v>
      </c>
      <c r="Q1555" t="s">
        <v>8289</v>
      </c>
      <c r="R1555" s="10">
        <f>E1555/D1555*100</f>
        <v>0</v>
      </c>
      <c r="S1555" s="7" t="e">
        <f>E1555/O1555</f>
        <v>#DIV/0!</v>
      </c>
      <c r="T1555" s="11" t="s">
        <v>8338</v>
      </c>
      <c r="U1555" t="s">
        <v>8343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5">
        <f t="shared" si="72"/>
        <v>42218.252199074079</v>
      </c>
      <c r="K1556">
        <v>1435903390</v>
      </c>
      <c r="L1556" s="16">
        <f t="shared" si="73"/>
        <v>42188.252199074079</v>
      </c>
      <c r="M1556" s="16" t="str">
        <f t="shared" si="74"/>
        <v>2015</v>
      </c>
      <c r="N1556" t="b">
        <v>0</v>
      </c>
      <c r="O1556">
        <v>0</v>
      </c>
      <c r="P1556" t="b">
        <v>0</v>
      </c>
      <c r="Q1556" t="s">
        <v>8289</v>
      </c>
      <c r="R1556" s="10">
        <f>E1556/D1556*100</f>
        <v>0</v>
      </c>
      <c r="S1556" s="7" t="e">
        <f>E1556/O1556</f>
        <v>#DIV/0!</v>
      </c>
      <c r="T1556" s="11" t="s">
        <v>8338</v>
      </c>
      <c r="U1556" t="s">
        <v>8343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5">
        <f t="shared" si="72"/>
        <v>42264.708333333328</v>
      </c>
      <c r="K1557">
        <v>1440513832</v>
      </c>
      <c r="L1557" s="16">
        <f t="shared" si="73"/>
        <v>42241.613796296297</v>
      </c>
      <c r="M1557" s="16" t="str">
        <f t="shared" si="74"/>
        <v>2015</v>
      </c>
      <c r="N1557" t="b">
        <v>0</v>
      </c>
      <c r="O1557">
        <v>0</v>
      </c>
      <c r="P1557" t="b">
        <v>0</v>
      </c>
      <c r="Q1557" t="s">
        <v>8289</v>
      </c>
      <c r="R1557" s="10">
        <f>E1557/D1557*100</f>
        <v>0</v>
      </c>
      <c r="S1557" s="7" t="e">
        <f>E1557/O1557</f>
        <v>#DIV/0!</v>
      </c>
      <c r="T1557" s="11" t="s">
        <v>8338</v>
      </c>
      <c r="U1557" t="s">
        <v>8343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5">
        <f t="shared" si="72"/>
        <v>42555.153055555551</v>
      </c>
      <c r="K1558">
        <v>1465011624</v>
      </c>
      <c r="L1558" s="16">
        <f t="shared" si="73"/>
        <v>42525.153055555551</v>
      </c>
      <c r="M1558" s="16" t="str">
        <f t="shared" si="74"/>
        <v>2016</v>
      </c>
      <c r="N1558" t="b">
        <v>0</v>
      </c>
      <c r="O1558">
        <v>12</v>
      </c>
      <c r="P1558" t="b">
        <v>0</v>
      </c>
      <c r="Q1558" t="s">
        <v>8289</v>
      </c>
      <c r="R1558" s="10">
        <f>E1558/D1558*100</f>
        <v>45.133333333333333</v>
      </c>
      <c r="S1558" s="7">
        <f>E1558/O1558</f>
        <v>56.416666666666664</v>
      </c>
      <c r="T1558" s="11" t="s">
        <v>8338</v>
      </c>
      <c r="U1558" t="s">
        <v>8343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5">
        <f t="shared" si="72"/>
        <v>41902.65315972222</v>
      </c>
      <c r="K1559">
        <v>1408549233</v>
      </c>
      <c r="L1559" s="16">
        <f t="shared" si="73"/>
        <v>41871.65315972222</v>
      </c>
      <c r="M1559" s="16" t="str">
        <f t="shared" si="74"/>
        <v>2014</v>
      </c>
      <c r="N1559" t="b">
        <v>0</v>
      </c>
      <c r="O1559">
        <v>1</v>
      </c>
      <c r="P1559" t="b">
        <v>0</v>
      </c>
      <c r="Q1559" t="s">
        <v>8289</v>
      </c>
      <c r="R1559" s="10">
        <f>E1559/D1559*100</f>
        <v>4</v>
      </c>
      <c r="S1559" s="7">
        <f>E1559/O1559</f>
        <v>100</v>
      </c>
      <c r="T1559" s="11" t="s">
        <v>8338</v>
      </c>
      <c r="U1559" t="s">
        <v>8343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5">
        <f t="shared" si="72"/>
        <v>42244.508333333331</v>
      </c>
      <c r="K1560">
        <v>1435656759</v>
      </c>
      <c r="L1560" s="16">
        <f t="shared" si="73"/>
        <v>42185.397673611107</v>
      </c>
      <c r="M1560" s="16" t="str">
        <f t="shared" si="74"/>
        <v>2015</v>
      </c>
      <c r="N1560" t="b">
        <v>0</v>
      </c>
      <c r="O1560">
        <v>3</v>
      </c>
      <c r="P1560" t="b">
        <v>0</v>
      </c>
      <c r="Q1560" t="s">
        <v>8289</v>
      </c>
      <c r="R1560" s="10">
        <f>E1560/D1560*100</f>
        <v>4.666666666666667</v>
      </c>
      <c r="S1560" s="7">
        <f>E1560/O1560</f>
        <v>11.666666666666666</v>
      </c>
      <c r="T1560" s="11" t="s">
        <v>8338</v>
      </c>
      <c r="U1560" t="s">
        <v>8343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5">
        <f t="shared" si="72"/>
        <v>42123.05322916666</v>
      </c>
      <c r="K1561">
        <v>1428974199</v>
      </c>
      <c r="L1561" s="16">
        <f t="shared" si="73"/>
        <v>42108.05322916666</v>
      </c>
      <c r="M1561" s="16" t="str">
        <f t="shared" si="74"/>
        <v>2015</v>
      </c>
      <c r="N1561" t="b">
        <v>0</v>
      </c>
      <c r="O1561">
        <v>1</v>
      </c>
      <c r="P1561" t="b">
        <v>0</v>
      </c>
      <c r="Q1561" t="s">
        <v>8289</v>
      </c>
      <c r="R1561" s="10">
        <f>E1561/D1561*100</f>
        <v>0.33333333333333337</v>
      </c>
      <c r="S1561" s="7">
        <f>E1561/O1561</f>
        <v>50</v>
      </c>
      <c r="T1561" s="11" t="s">
        <v>8338</v>
      </c>
      <c r="U1561" t="s">
        <v>8343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5">
        <f t="shared" si="72"/>
        <v>41956.062418981484</v>
      </c>
      <c r="K1562">
        <v>1414110593</v>
      </c>
      <c r="L1562" s="16">
        <f t="shared" si="73"/>
        <v>41936.020752314813</v>
      </c>
      <c r="M1562" s="16" t="str">
        <f t="shared" si="74"/>
        <v>2014</v>
      </c>
      <c r="N1562" t="b">
        <v>0</v>
      </c>
      <c r="O1562">
        <v>4</v>
      </c>
      <c r="P1562" t="b">
        <v>0</v>
      </c>
      <c r="Q1562" t="s">
        <v>8289</v>
      </c>
      <c r="R1562" s="10">
        <f>E1562/D1562*100</f>
        <v>3.7600000000000002</v>
      </c>
      <c r="S1562" s="7">
        <f>E1562/O1562</f>
        <v>23.5</v>
      </c>
      <c r="T1562" s="11" t="s">
        <v>8338</v>
      </c>
      <c r="U1562" t="s">
        <v>8343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5">
        <f t="shared" si="72"/>
        <v>41585.083368055559</v>
      </c>
      <c r="K1563">
        <v>1381194003</v>
      </c>
      <c r="L1563" s="16">
        <f t="shared" si="73"/>
        <v>41555.041701388887</v>
      </c>
      <c r="M1563" s="16" t="str">
        <f t="shared" si="74"/>
        <v>2013</v>
      </c>
      <c r="N1563" t="b">
        <v>0</v>
      </c>
      <c r="O1563">
        <v>1</v>
      </c>
      <c r="P1563" t="b">
        <v>0</v>
      </c>
      <c r="Q1563" t="s">
        <v>8290</v>
      </c>
      <c r="R1563" s="10">
        <f>E1563/D1563*100</f>
        <v>0.67</v>
      </c>
      <c r="S1563" s="7">
        <f>E1563/O1563</f>
        <v>67</v>
      </c>
      <c r="T1563" s="11" t="s">
        <v>8322</v>
      </c>
      <c r="U1563" t="s">
        <v>8344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5">
        <f t="shared" si="72"/>
        <v>40149.034722222219</v>
      </c>
      <c r="K1564">
        <v>1253712916</v>
      </c>
      <c r="L1564" s="16">
        <f t="shared" si="73"/>
        <v>40079.566157407404</v>
      </c>
      <c r="M1564" s="16" t="str">
        <f t="shared" si="74"/>
        <v>2009</v>
      </c>
      <c r="N1564" t="b">
        <v>0</v>
      </c>
      <c r="O1564">
        <v>0</v>
      </c>
      <c r="P1564" t="b">
        <v>0</v>
      </c>
      <c r="Q1564" t="s">
        <v>8290</v>
      </c>
      <c r="R1564" s="10">
        <f>E1564/D1564*100</f>
        <v>0</v>
      </c>
      <c r="S1564" s="7" t="e">
        <f>E1564/O1564</f>
        <v>#DIV/0!</v>
      </c>
      <c r="T1564" s="11" t="s">
        <v>8322</v>
      </c>
      <c r="U1564" t="s">
        <v>8344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5">
        <f t="shared" si="72"/>
        <v>41712.700821759259</v>
      </c>
      <c r="K1565">
        <v>1389635351</v>
      </c>
      <c r="L1565" s="16">
        <f t="shared" si="73"/>
        <v>41652.742488425924</v>
      </c>
      <c r="M1565" s="16" t="str">
        <f t="shared" si="74"/>
        <v>2014</v>
      </c>
      <c r="N1565" t="b">
        <v>0</v>
      </c>
      <c r="O1565">
        <v>2</v>
      </c>
      <c r="P1565" t="b">
        <v>0</v>
      </c>
      <c r="Q1565" t="s">
        <v>8290</v>
      </c>
      <c r="R1565" s="10">
        <f>E1565/D1565*100</f>
        <v>1.4166666666666665</v>
      </c>
      <c r="S1565" s="7">
        <f>E1565/O1565</f>
        <v>42.5</v>
      </c>
      <c r="T1565" s="11" t="s">
        <v>8322</v>
      </c>
      <c r="U1565" t="s">
        <v>8344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5">
        <f t="shared" si="72"/>
        <v>42152.836805555555</v>
      </c>
      <c r="K1566">
        <v>1430124509</v>
      </c>
      <c r="L1566" s="16">
        <f t="shared" si="73"/>
        <v>42121.367002314815</v>
      </c>
      <c r="M1566" s="16" t="str">
        <f t="shared" si="74"/>
        <v>2015</v>
      </c>
      <c r="N1566" t="b">
        <v>0</v>
      </c>
      <c r="O1566">
        <v>1</v>
      </c>
      <c r="P1566" t="b">
        <v>0</v>
      </c>
      <c r="Q1566" t="s">
        <v>8290</v>
      </c>
      <c r="R1566" s="10">
        <f>E1566/D1566*100</f>
        <v>0.1</v>
      </c>
      <c r="S1566" s="7">
        <f>E1566/O1566</f>
        <v>10</v>
      </c>
      <c r="T1566" s="11" t="s">
        <v>8322</v>
      </c>
      <c r="U1566" t="s">
        <v>8344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5">
        <f t="shared" si="72"/>
        <v>40702.729872685188</v>
      </c>
      <c r="K1567">
        <v>1304962261</v>
      </c>
      <c r="L1567" s="16">
        <f t="shared" si="73"/>
        <v>40672.729872685188</v>
      </c>
      <c r="M1567" s="16" t="str">
        <f t="shared" si="74"/>
        <v>2011</v>
      </c>
      <c r="N1567" t="b">
        <v>0</v>
      </c>
      <c r="O1567">
        <v>1</v>
      </c>
      <c r="P1567" t="b">
        <v>0</v>
      </c>
      <c r="Q1567" t="s">
        <v>8290</v>
      </c>
      <c r="R1567" s="10">
        <f>E1567/D1567*100</f>
        <v>2.5</v>
      </c>
      <c r="S1567" s="7">
        <f>E1567/O1567</f>
        <v>100</v>
      </c>
      <c r="T1567" s="11" t="s">
        <v>8322</v>
      </c>
      <c r="U1567" t="s">
        <v>8344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5">
        <f t="shared" si="72"/>
        <v>42578.916666666672</v>
      </c>
      <c r="K1568">
        <v>1467151204</v>
      </c>
      <c r="L1568" s="16">
        <f t="shared" si="73"/>
        <v>42549.916712962964</v>
      </c>
      <c r="M1568" s="16" t="str">
        <f t="shared" si="74"/>
        <v>2016</v>
      </c>
      <c r="N1568" t="b">
        <v>0</v>
      </c>
      <c r="O1568">
        <v>59</v>
      </c>
      <c r="P1568" t="b">
        <v>0</v>
      </c>
      <c r="Q1568" t="s">
        <v>8290</v>
      </c>
      <c r="R1568" s="10">
        <f>E1568/D1568*100</f>
        <v>21.25</v>
      </c>
      <c r="S1568" s="7">
        <f>E1568/O1568</f>
        <v>108.05084745762711</v>
      </c>
      <c r="T1568" s="11" t="s">
        <v>8322</v>
      </c>
      <c r="U1568" t="s">
        <v>8344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5">
        <f t="shared" si="72"/>
        <v>41687</v>
      </c>
      <c r="K1569">
        <v>1391293745</v>
      </c>
      <c r="L1569" s="16">
        <f t="shared" si="73"/>
        <v>41671.936863425923</v>
      </c>
      <c r="M1569" s="16" t="str">
        <f t="shared" si="74"/>
        <v>2014</v>
      </c>
      <c r="N1569" t="b">
        <v>0</v>
      </c>
      <c r="O1569">
        <v>13</v>
      </c>
      <c r="P1569" t="b">
        <v>0</v>
      </c>
      <c r="Q1569" t="s">
        <v>8290</v>
      </c>
      <c r="R1569" s="10">
        <f>E1569/D1569*100</f>
        <v>4.117647058823529</v>
      </c>
      <c r="S1569" s="7">
        <f>E1569/O1569</f>
        <v>26.923076923076923</v>
      </c>
      <c r="T1569" s="11" t="s">
        <v>8322</v>
      </c>
      <c r="U1569" t="s">
        <v>8344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5">
        <f t="shared" si="72"/>
        <v>41997.062326388885</v>
      </c>
      <c r="K1570">
        <v>1416360585</v>
      </c>
      <c r="L1570" s="16">
        <f t="shared" si="73"/>
        <v>41962.062326388885</v>
      </c>
      <c r="M1570" s="16" t="str">
        <f t="shared" si="74"/>
        <v>2014</v>
      </c>
      <c r="N1570" t="b">
        <v>0</v>
      </c>
      <c r="O1570">
        <v>22</v>
      </c>
      <c r="P1570" t="b">
        <v>0</v>
      </c>
      <c r="Q1570" t="s">
        <v>8290</v>
      </c>
      <c r="R1570" s="10">
        <f>E1570/D1570*100</f>
        <v>13.639999999999999</v>
      </c>
      <c r="S1570" s="7">
        <f>E1570/O1570</f>
        <v>155</v>
      </c>
      <c r="T1570" s="11" t="s">
        <v>8322</v>
      </c>
      <c r="U1570" t="s">
        <v>8344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5">
        <f t="shared" si="72"/>
        <v>41419.679560185185</v>
      </c>
      <c r="K1571">
        <v>1366906714</v>
      </c>
      <c r="L1571" s="16">
        <f t="shared" si="73"/>
        <v>41389.679560185185</v>
      </c>
      <c r="M1571" s="16" t="str">
        <f t="shared" si="74"/>
        <v>2013</v>
      </c>
      <c r="N1571" t="b">
        <v>0</v>
      </c>
      <c r="O1571">
        <v>0</v>
      </c>
      <c r="P1571" t="b">
        <v>0</v>
      </c>
      <c r="Q1571" t="s">
        <v>8290</v>
      </c>
      <c r="R1571" s="10">
        <f>E1571/D1571*100</f>
        <v>0</v>
      </c>
      <c r="S1571" s="7" t="e">
        <f>E1571/O1571</f>
        <v>#DIV/0!</v>
      </c>
      <c r="T1571" s="11" t="s">
        <v>8322</v>
      </c>
      <c r="U1571" t="s">
        <v>8344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5">
        <f t="shared" si="72"/>
        <v>42468.771782407406</v>
      </c>
      <c r="K1572">
        <v>1457551882</v>
      </c>
      <c r="L1572" s="16">
        <f t="shared" si="73"/>
        <v>42438.813449074078</v>
      </c>
      <c r="M1572" s="16" t="str">
        <f t="shared" si="74"/>
        <v>2016</v>
      </c>
      <c r="N1572" t="b">
        <v>0</v>
      </c>
      <c r="O1572">
        <v>52</v>
      </c>
      <c r="P1572" t="b">
        <v>0</v>
      </c>
      <c r="Q1572" t="s">
        <v>8290</v>
      </c>
      <c r="R1572" s="10">
        <f>E1572/D1572*100</f>
        <v>41.4</v>
      </c>
      <c r="S1572" s="7">
        <f>E1572/O1572</f>
        <v>47.769230769230766</v>
      </c>
      <c r="T1572" s="11" t="s">
        <v>8322</v>
      </c>
      <c r="U1572" t="s">
        <v>8344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5">
        <f t="shared" si="72"/>
        <v>42174.769479166673</v>
      </c>
      <c r="K1573">
        <v>1432146483</v>
      </c>
      <c r="L1573" s="16">
        <f t="shared" si="73"/>
        <v>42144.769479166673</v>
      </c>
      <c r="M1573" s="16" t="str">
        <f t="shared" si="74"/>
        <v>2015</v>
      </c>
      <c r="N1573" t="b">
        <v>0</v>
      </c>
      <c r="O1573">
        <v>4</v>
      </c>
      <c r="P1573" t="b">
        <v>0</v>
      </c>
      <c r="Q1573" t="s">
        <v>8290</v>
      </c>
      <c r="R1573" s="10">
        <f>E1573/D1573*100</f>
        <v>0.66115702479338845</v>
      </c>
      <c r="S1573" s="7">
        <f>E1573/O1573</f>
        <v>20</v>
      </c>
      <c r="T1573" s="11" t="s">
        <v>8322</v>
      </c>
      <c r="U1573" t="s">
        <v>8344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5">
        <f t="shared" si="72"/>
        <v>42428.999305555553</v>
      </c>
      <c r="K1574">
        <v>1454546859</v>
      </c>
      <c r="L1574" s="16">
        <f t="shared" si="73"/>
        <v>42404.033090277779</v>
      </c>
      <c r="M1574" s="16" t="str">
        <f t="shared" si="74"/>
        <v>2016</v>
      </c>
      <c r="N1574" t="b">
        <v>0</v>
      </c>
      <c r="O1574">
        <v>3</v>
      </c>
      <c r="P1574" t="b">
        <v>0</v>
      </c>
      <c r="Q1574" t="s">
        <v>8290</v>
      </c>
      <c r="R1574" s="10">
        <f>E1574/D1574*100</f>
        <v>5</v>
      </c>
      <c r="S1574" s="7">
        <f>E1574/O1574</f>
        <v>41.666666666666664</v>
      </c>
      <c r="T1574" s="11" t="s">
        <v>8322</v>
      </c>
      <c r="U1574" t="s">
        <v>8344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5">
        <f t="shared" si="72"/>
        <v>42826.165972222225</v>
      </c>
      <c r="K1575">
        <v>1487548802</v>
      </c>
      <c r="L1575" s="16">
        <f t="shared" si="73"/>
        <v>42786.000023148154</v>
      </c>
      <c r="M1575" s="16" t="str">
        <f t="shared" si="74"/>
        <v>2017</v>
      </c>
      <c r="N1575" t="b">
        <v>0</v>
      </c>
      <c r="O1575">
        <v>3</v>
      </c>
      <c r="P1575" t="b">
        <v>0</v>
      </c>
      <c r="Q1575" t="s">
        <v>8290</v>
      </c>
      <c r="R1575" s="10">
        <f>E1575/D1575*100</f>
        <v>2.4777777777777779</v>
      </c>
      <c r="S1575" s="7">
        <f>E1575/O1575</f>
        <v>74.333333333333329</v>
      </c>
      <c r="T1575" s="11" t="s">
        <v>8322</v>
      </c>
      <c r="U1575" t="s">
        <v>8344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5">
        <f t="shared" si="72"/>
        <v>42052.927418981482</v>
      </c>
      <c r="K1576">
        <v>1421187329</v>
      </c>
      <c r="L1576" s="16">
        <f t="shared" si="73"/>
        <v>42017.927418981482</v>
      </c>
      <c r="M1576" s="16" t="str">
        <f t="shared" si="74"/>
        <v>2015</v>
      </c>
      <c r="N1576" t="b">
        <v>0</v>
      </c>
      <c r="O1576">
        <v>6</v>
      </c>
      <c r="P1576" t="b">
        <v>0</v>
      </c>
      <c r="Q1576" t="s">
        <v>8290</v>
      </c>
      <c r="R1576" s="10">
        <f>E1576/D1576*100</f>
        <v>5.0599999999999996</v>
      </c>
      <c r="S1576" s="7">
        <f>E1576/O1576</f>
        <v>84.333333333333329</v>
      </c>
      <c r="T1576" s="11" t="s">
        <v>8322</v>
      </c>
      <c r="U1576" t="s">
        <v>8344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5">
        <f t="shared" si="72"/>
        <v>41829.524259259262</v>
      </c>
      <c r="K1577">
        <v>1402317296</v>
      </c>
      <c r="L1577" s="16">
        <f t="shared" si="73"/>
        <v>41799.524259259262</v>
      </c>
      <c r="M1577" s="16" t="str">
        <f t="shared" si="74"/>
        <v>2014</v>
      </c>
      <c r="N1577" t="b">
        <v>0</v>
      </c>
      <c r="O1577">
        <v>35</v>
      </c>
      <c r="P1577" t="b">
        <v>0</v>
      </c>
      <c r="Q1577" t="s">
        <v>8290</v>
      </c>
      <c r="R1577" s="10">
        <f>E1577/D1577*100</f>
        <v>22.91</v>
      </c>
      <c r="S1577" s="7">
        <f>E1577/O1577</f>
        <v>65.457142857142856</v>
      </c>
      <c r="T1577" s="11" t="s">
        <v>8322</v>
      </c>
      <c r="U1577" t="s">
        <v>8344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5">
        <f t="shared" si="72"/>
        <v>42185.879259259258</v>
      </c>
      <c r="K1578">
        <v>1431810368</v>
      </c>
      <c r="L1578" s="16">
        <f t="shared" si="73"/>
        <v>42140.879259259258</v>
      </c>
      <c r="M1578" s="16" t="str">
        <f t="shared" si="74"/>
        <v>2015</v>
      </c>
      <c r="N1578" t="b">
        <v>0</v>
      </c>
      <c r="O1578">
        <v>10</v>
      </c>
      <c r="P1578" t="b">
        <v>0</v>
      </c>
      <c r="Q1578" t="s">
        <v>8290</v>
      </c>
      <c r="R1578" s="10">
        <f>E1578/D1578*100</f>
        <v>13</v>
      </c>
      <c r="S1578" s="7">
        <f>E1578/O1578</f>
        <v>65</v>
      </c>
      <c r="T1578" s="11" t="s">
        <v>8322</v>
      </c>
      <c r="U1578" t="s">
        <v>8344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5">
        <f t="shared" si="72"/>
        <v>41114.847777777781</v>
      </c>
      <c r="K1579">
        <v>1337977248</v>
      </c>
      <c r="L1579" s="16">
        <f t="shared" si="73"/>
        <v>41054.847777777781</v>
      </c>
      <c r="M1579" s="16" t="str">
        <f t="shared" si="74"/>
        <v>2012</v>
      </c>
      <c r="N1579" t="b">
        <v>0</v>
      </c>
      <c r="O1579">
        <v>2</v>
      </c>
      <c r="P1579" t="b">
        <v>0</v>
      </c>
      <c r="Q1579" t="s">
        <v>8290</v>
      </c>
      <c r="R1579" s="10">
        <f>E1579/D1579*100</f>
        <v>0.54999999999999993</v>
      </c>
      <c r="S1579" s="7">
        <f>E1579/O1579</f>
        <v>27.5</v>
      </c>
      <c r="T1579" s="11" t="s">
        <v>8322</v>
      </c>
      <c r="U1579" t="s">
        <v>8344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5">
        <f t="shared" si="72"/>
        <v>40423.083333333336</v>
      </c>
      <c r="K1580">
        <v>1281317691</v>
      </c>
      <c r="L1580" s="16">
        <f t="shared" si="73"/>
        <v>40399.065868055557</v>
      </c>
      <c r="M1580" s="16" t="str">
        <f t="shared" si="74"/>
        <v>2010</v>
      </c>
      <c r="N1580" t="b">
        <v>0</v>
      </c>
      <c r="O1580">
        <v>4</v>
      </c>
      <c r="P1580" t="b">
        <v>0</v>
      </c>
      <c r="Q1580" t="s">
        <v>8290</v>
      </c>
      <c r="R1580" s="10">
        <f>E1580/D1580*100</f>
        <v>10.806536636794938</v>
      </c>
      <c r="S1580" s="7">
        <f>E1580/O1580</f>
        <v>51.25</v>
      </c>
      <c r="T1580" s="11" t="s">
        <v>8322</v>
      </c>
      <c r="U1580" t="s">
        <v>8344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5">
        <f t="shared" si="72"/>
        <v>41514.996423611112</v>
      </c>
      <c r="K1581">
        <v>1374882891</v>
      </c>
      <c r="L1581" s="16">
        <f t="shared" si="73"/>
        <v>41481.996423611112</v>
      </c>
      <c r="M1581" s="16" t="str">
        <f t="shared" si="74"/>
        <v>2013</v>
      </c>
      <c r="N1581" t="b">
        <v>0</v>
      </c>
      <c r="O1581">
        <v>2</v>
      </c>
      <c r="P1581" t="b">
        <v>0</v>
      </c>
      <c r="Q1581" t="s">
        <v>8290</v>
      </c>
      <c r="R1581" s="10">
        <f>E1581/D1581*100</f>
        <v>0.84008400840084008</v>
      </c>
      <c r="S1581" s="7">
        <f>E1581/O1581</f>
        <v>14</v>
      </c>
      <c r="T1581" s="11" t="s">
        <v>8322</v>
      </c>
      <c r="U1581" t="s">
        <v>8344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5">
        <f t="shared" si="72"/>
        <v>41050.050069444449</v>
      </c>
      <c r="K1582">
        <v>1332378726</v>
      </c>
      <c r="L1582" s="16">
        <f t="shared" si="73"/>
        <v>40990.050069444449</v>
      </c>
      <c r="M1582" s="16" t="str">
        <f t="shared" si="74"/>
        <v>2012</v>
      </c>
      <c r="N1582" t="b">
        <v>0</v>
      </c>
      <c r="O1582">
        <v>0</v>
      </c>
      <c r="P1582" t="b">
        <v>0</v>
      </c>
      <c r="Q1582" t="s">
        <v>8290</v>
      </c>
      <c r="R1582" s="10">
        <f>E1582/D1582*100</f>
        <v>0</v>
      </c>
      <c r="S1582" s="7" t="e">
        <f>E1582/O1582</f>
        <v>#DIV/0!</v>
      </c>
      <c r="T1582" s="11" t="s">
        <v>8322</v>
      </c>
      <c r="U1582" t="s">
        <v>8344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5">
        <f t="shared" si="72"/>
        <v>42357.448958333334</v>
      </c>
      <c r="K1583">
        <v>1447757190</v>
      </c>
      <c r="L1583" s="16">
        <f t="shared" si="73"/>
        <v>42325.448958333334</v>
      </c>
      <c r="M1583" s="16" t="str">
        <f t="shared" si="74"/>
        <v>2015</v>
      </c>
      <c r="N1583" t="b">
        <v>0</v>
      </c>
      <c r="O1583">
        <v>1</v>
      </c>
      <c r="P1583" t="b">
        <v>0</v>
      </c>
      <c r="Q1583" t="s">
        <v>8291</v>
      </c>
      <c r="R1583" s="10">
        <f>E1583/D1583*100</f>
        <v>0.5</v>
      </c>
      <c r="S1583" s="7">
        <f>E1583/O1583</f>
        <v>5</v>
      </c>
      <c r="T1583" s="11" t="s">
        <v>8338</v>
      </c>
      <c r="U1583" t="s">
        <v>8345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5">
        <f t="shared" si="72"/>
        <v>42303.888888888891</v>
      </c>
      <c r="K1584">
        <v>1440961053</v>
      </c>
      <c r="L1584" s="16">
        <f t="shared" si="73"/>
        <v>42246.789965277778</v>
      </c>
      <c r="M1584" s="16" t="str">
        <f t="shared" si="74"/>
        <v>2015</v>
      </c>
      <c r="N1584" t="b">
        <v>0</v>
      </c>
      <c r="O1584">
        <v>3</v>
      </c>
      <c r="P1584" t="b">
        <v>0</v>
      </c>
      <c r="Q1584" t="s">
        <v>8291</v>
      </c>
      <c r="R1584" s="10">
        <f>E1584/D1584*100</f>
        <v>9.3000000000000007</v>
      </c>
      <c r="S1584" s="7">
        <f>E1584/O1584</f>
        <v>31</v>
      </c>
      <c r="T1584" s="11" t="s">
        <v>8338</v>
      </c>
      <c r="U1584" t="s">
        <v>8345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5">
        <f t="shared" si="72"/>
        <v>41907.904988425929</v>
      </c>
      <c r="K1585">
        <v>1409089391</v>
      </c>
      <c r="L1585" s="16">
        <f t="shared" si="73"/>
        <v>41877.904988425929</v>
      </c>
      <c r="M1585" s="16" t="str">
        <f t="shared" si="74"/>
        <v>2014</v>
      </c>
      <c r="N1585" t="b">
        <v>0</v>
      </c>
      <c r="O1585">
        <v>1</v>
      </c>
      <c r="P1585" t="b">
        <v>0</v>
      </c>
      <c r="Q1585" t="s">
        <v>8291</v>
      </c>
      <c r="R1585" s="10">
        <f>E1585/D1585*100</f>
        <v>7.4999999999999997E-2</v>
      </c>
      <c r="S1585" s="7">
        <f>E1585/O1585</f>
        <v>15</v>
      </c>
      <c r="T1585" s="11" t="s">
        <v>8338</v>
      </c>
      <c r="U1585" t="s">
        <v>8345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5">
        <f t="shared" si="72"/>
        <v>41789.649317129632</v>
      </c>
      <c r="K1586">
        <v>1400600101</v>
      </c>
      <c r="L1586" s="16">
        <f t="shared" si="73"/>
        <v>41779.649317129632</v>
      </c>
      <c r="M1586" s="16" t="str">
        <f t="shared" si="74"/>
        <v>2014</v>
      </c>
      <c r="N1586" t="b">
        <v>0</v>
      </c>
      <c r="O1586">
        <v>0</v>
      </c>
      <c r="P1586" t="b">
        <v>0</v>
      </c>
      <c r="Q1586" t="s">
        <v>8291</v>
      </c>
      <c r="R1586" s="10">
        <f>E1586/D1586*100</f>
        <v>0</v>
      </c>
      <c r="S1586" s="7" t="e">
        <f>E1586/O1586</f>
        <v>#DIV/0!</v>
      </c>
      <c r="T1586" s="11" t="s">
        <v>8338</v>
      </c>
      <c r="U1586" t="s">
        <v>8345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5">
        <f t="shared" si="72"/>
        <v>42729.458333333328</v>
      </c>
      <c r="K1587">
        <v>1480800568</v>
      </c>
      <c r="L1587" s="16">
        <f t="shared" si="73"/>
        <v>42707.895462962959</v>
      </c>
      <c r="M1587" s="16" t="str">
        <f t="shared" si="74"/>
        <v>2016</v>
      </c>
      <c r="N1587" t="b">
        <v>0</v>
      </c>
      <c r="O1587">
        <v>12</v>
      </c>
      <c r="P1587" t="b">
        <v>0</v>
      </c>
      <c r="Q1587" t="s">
        <v>8291</v>
      </c>
      <c r="R1587" s="10">
        <f>E1587/D1587*100</f>
        <v>79</v>
      </c>
      <c r="S1587" s="7">
        <f>E1587/O1587</f>
        <v>131.66666666666666</v>
      </c>
      <c r="T1587" s="11" t="s">
        <v>8338</v>
      </c>
      <c r="U1587" t="s">
        <v>8345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5">
        <f t="shared" si="72"/>
        <v>42099.062754629631</v>
      </c>
      <c r="K1588">
        <v>1425609022</v>
      </c>
      <c r="L1588" s="16">
        <f t="shared" si="73"/>
        <v>42069.104421296302</v>
      </c>
      <c r="M1588" s="16" t="str">
        <f t="shared" si="74"/>
        <v>2015</v>
      </c>
      <c r="N1588" t="b">
        <v>0</v>
      </c>
      <c r="O1588">
        <v>0</v>
      </c>
      <c r="P1588" t="b">
        <v>0</v>
      </c>
      <c r="Q1588" t="s">
        <v>8291</v>
      </c>
      <c r="R1588" s="10">
        <f>E1588/D1588*100</f>
        <v>0</v>
      </c>
      <c r="S1588" s="7" t="e">
        <f>E1588/O1588</f>
        <v>#DIV/0!</v>
      </c>
      <c r="T1588" s="11" t="s">
        <v>8338</v>
      </c>
      <c r="U1588" t="s">
        <v>8345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5">
        <f t="shared" si="72"/>
        <v>41986.950983796298</v>
      </c>
      <c r="K1589">
        <v>1415918965</v>
      </c>
      <c r="L1589" s="16">
        <f t="shared" si="73"/>
        <v>41956.950983796298</v>
      </c>
      <c r="M1589" s="16" t="str">
        <f t="shared" si="74"/>
        <v>2014</v>
      </c>
      <c r="N1589" t="b">
        <v>0</v>
      </c>
      <c r="O1589">
        <v>1</v>
      </c>
      <c r="P1589" t="b">
        <v>0</v>
      </c>
      <c r="Q1589" t="s">
        <v>8291</v>
      </c>
      <c r="R1589" s="10">
        <f>E1589/D1589*100</f>
        <v>1.3333333333333334E-2</v>
      </c>
      <c r="S1589" s="7">
        <f>E1589/O1589</f>
        <v>1</v>
      </c>
      <c r="T1589" s="11" t="s">
        <v>8338</v>
      </c>
      <c r="U1589" t="s">
        <v>8345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5">
        <f t="shared" si="72"/>
        <v>42035.841666666667</v>
      </c>
      <c r="K1590">
        <v>1420091999</v>
      </c>
      <c r="L1590" s="16">
        <f t="shared" si="73"/>
        <v>42005.24998842593</v>
      </c>
      <c r="M1590" s="16" t="str">
        <f t="shared" si="74"/>
        <v>2015</v>
      </c>
      <c r="N1590" t="b">
        <v>0</v>
      </c>
      <c r="O1590">
        <v>0</v>
      </c>
      <c r="P1590" t="b">
        <v>0</v>
      </c>
      <c r="Q1590" t="s">
        <v>8291</v>
      </c>
      <c r="R1590" s="10">
        <f>E1590/D1590*100</f>
        <v>0</v>
      </c>
      <c r="S1590" s="7" t="e">
        <f>E1590/O1590</f>
        <v>#DIV/0!</v>
      </c>
      <c r="T1590" s="11" t="s">
        <v>8338</v>
      </c>
      <c r="U1590" t="s">
        <v>8345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5">
        <f t="shared" si="72"/>
        <v>42286.984791666662</v>
      </c>
      <c r="K1591">
        <v>1441841886</v>
      </c>
      <c r="L1591" s="16">
        <f t="shared" si="73"/>
        <v>42256.984791666662</v>
      </c>
      <c r="M1591" s="16" t="str">
        <f t="shared" si="74"/>
        <v>2015</v>
      </c>
      <c r="N1591" t="b">
        <v>0</v>
      </c>
      <c r="O1591">
        <v>0</v>
      </c>
      <c r="P1591" t="b">
        <v>0</v>
      </c>
      <c r="Q1591" t="s">
        <v>8291</v>
      </c>
      <c r="R1591" s="10">
        <f>E1591/D1591*100</f>
        <v>0</v>
      </c>
      <c r="S1591" s="7" t="e">
        <f>E1591/O1591</f>
        <v>#DIV/0!</v>
      </c>
      <c r="T1591" s="11" t="s">
        <v>8338</v>
      </c>
      <c r="U1591" t="s">
        <v>8345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5">
        <f t="shared" si="72"/>
        <v>42270.857222222221</v>
      </c>
      <c r="K1592">
        <v>1440448464</v>
      </c>
      <c r="L1592" s="16">
        <f t="shared" si="73"/>
        <v>42240.857222222221</v>
      </c>
      <c r="M1592" s="16" t="str">
        <f t="shared" si="74"/>
        <v>2015</v>
      </c>
      <c r="N1592" t="b">
        <v>0</v>
      </c>
      <c r="O1592">
        <v>2</v>
      </c>
      <c r="P1592" t="b">
        <v>0</v>
      </c>
      <c r="Q1592" t="s">
        <v>8291</v>
      </c>
      <c r="R1592" s="10">
        <f>E1592/D1592*100</f>
        <v>1.7000000000000002</v>
      </c>
      <c r="S1592" s="7">
        <f>E1592/O1592</f>
        <v>510</v>
      </c>
      <c r="T1592" s="11" t="s">
        <v>8338</v>
      </c>
      <c r="U1592" t="s">
        <v>8345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5">
        <f t="shared" si="72"/>
        <v>42463.68450231482</v>
      </c>
      <c r="K1593">
        <v>1457112341</v>
      </c>
      <c r="L1593" s="16">
        <f t="shared" si="73"/>
        <v>42433.726168981477</v>
      </c>
      <c r="M1593" s="16" t="str">
        <f t="shared" si="74"/>
        <v>2016</v>
      </c>
      <c r="N1593" t="b">
        <v>0</v>
      </c>
      <c r="O1593">
        <v>92</v>
      </c>
      <c r="P1593" t="b">
        <v>0</v>
      </c>
      <c r="Q1593" t="s">
        <v>8291</v>
      </c>
      <c r="R1593" s="10">
        <f>E1593/D1593*100</f>
        <v>29.228571428571428</v>
      </c>
      <c r="S1593" s="7">
        <f>E1593/O1593</f>
        <v>44.478260869565219</v>
      </c>
      <c r="T1593" s="11" t="s">
        <v>8338</v>
      </c>
      <c r="U1593" t="s">
        <v>8345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5">
        <f t="shared" si="72"/>
        <v>42091.031076388885</v>
      </c>
      <c r="K1594">
        <v>1423619085</v>
      </c>
      <c r="L1594" s="16">
        <f t="shared" si="73"/>
        <v>42046.072743055556</v>
      </c>
      <c r="M1594" s="16" t="str">
        <f t="shared" si="74"/>
        <v>2015</v>
      </c>
      <c r="N1594" t="b">
        <v>0</v>
      </c>
      <c r="O1594">
        <v>0</v>
      </c>
      <c r="P1594" t="b">
        <v>0</v>
      </c>
      <c r="Q1594" t="s">
        <v>8291</v>
      </c>
      <c r="R1594" s="10">
        <f>E1594/D1594*100</f>
        <v>0</v>
      </c>
      <c r="S1594" s="7" t="e">
        <f>E1594/O1594</f>
        <v>#DIV/0!</v>
      </c>
      <c r="T1594" s="11" t="s">
        <v>8338</v>
      </c>
      <c r="U1594" t="s">
        <v>8345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5">
        <f t="shared" si="72"/>
        <v>42063.845543981486</v>
      </c>
      <c r="K1595">
        <v>1422562655</v>
      </c>
      <c r="L1595" s="16">
        <f t="shared" si="73"/>
        <v>42033.845543981486</v>
      </c>
      <c r="M1595" s="16" t="str">
        <f t="shared" si="74"/>
        <v>2015</v>
      </c>
      <c r="N1595" t="b">
        <v>0</v>
      </c>
      <c r="O1595">
        <v>3</v>
      </c>
      <c r="P1595" t="b">
        <v>0</v>
      </c>
      <c r="Q1595" t="s">
        <v>8291</v>
      </c>
      <c r="R1595" s="10">
        <f>E1595/D1595*100</f>
        <v>1.3636363636363637E-2</v>
      </c>
      <c r="S1595" s="7">
        <f>E1595/O1595</f>
        <v>1</v>
      </c>
      <c r="T1595" s="11" t="s">
        <v>8338</v>
      </c>
      <c r="U1595" t="s">
        <v>8345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5">
        <f t="shared" si="72"/>
        <v>42505.681249999994</v>
      </c>
      <c r="K1596">
        <v>1458147982</v>
      </c>
      <c r="L1596" s="16">
        <f t="shared" si="73"/>
        <v>42445.712754629625</v>
      </c>
      <c r="M1596" s="16" t="str">
        <f t="shared" si="74"/>
        <v>2016</v>
      </c>
      <c r="N1596" t="b">
        <v>0</v>
      </c>
      <c r="O1596">
        <v>10</v>
      </c>
      <c r="P1596" t="b">
        <v>0</v>
      </c>
      <c r="Q1596" t="s">
        <v>8291</v>
      </c>
      <c r="R1596" s="10">
        <f>E1596/D1596*100</f>
        <v>20.5</v>
      </c>
      <c r="S1596" s="7">
        <f>E1596/O1596</f>
        <v>20.5</v>
      </c>
      <c r="T1596" s="11" t="s">
        <v>8338</v>
      </c>
      <c r="U1596" t="s">
        <v>8345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5">
        <f t="shared" si="72"/>
        <v>41808.842361111114</v>
      </c>
      <c r="K1597">
        <v>1400634728</v>
      </c>
      <c r="L1597" s="16">
        <f t="shared" si="73"/>
        <v>41780.050092592595</v>
      </c>
      <c r="M1597" s="16" t="str">
        <f t="shared" si="74"/>
        <v>2014</v>
      </c>
      <c r="N1597" t="b">
        <v>0</v>
      </c>
      <c r="O1597">
        <v>7</v>
      </c>
      <c r="P1597" t="b">
        <v>0</v>
      </c>
      <c r="Q1597" t="s">
        <v>8291</v>
      </c>
      <c r="R1597" s="10">
        <f>E1597/D1597*100</f>
        <v>0.27999999999999997</v>
      </c>
      <c r="S1597" s="7">
        <f>E1597/O1597</f>
        <v>40</v>
      </c>
      <c r="T1597" s="11" t="s">
        <v>8338</v>
      </c>
      <c r="U1597" t="s">
        <v>8345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5">
        <f t="shared" si="72"/>
        <v>41986.471863425926</v>
      </c>
      <c r="K1598">
        <v>1414577969</v>
      </c>
      <c r="L1598" s="16">
        <f t="shared" si="73"/>
        <v>41941.430196759262</v>
      </c>
      <c r="M1598" s="16" t="str">
        <f t="shared" si="74"/>
        <v>2014</v>
      </c>
      <c r="N1598" t="b">
        <v>0</v>
      </c>
      <c r="O1598">
        <v>3</v>
      </c>
      <c r="P1598" t="b">
        <v>0</v>
      </c>
      <c r="Q1598" t="s">
        <v>8291</v>
      </c>
      <c r="R1598" s="10">
        <f>E1598/D1598*100</f>
        <v>2.3076923076923079</v>
      </c>
      <c r="S1598" s="7">
        <f>E1598/O1598</f>
        <v>25</v>
      </c>
      <c r="T1598" s="11" t="s">
        <v>8338</v>
      </c>
      <c r="U1598" t="s">
        <v>8345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5">
        <f t="shared" si="72"/>
        <v>42633.354131944448</v>
      </c>
      <c r="K1599">
        <v>1471768197</v>
      </c>
      <c r="L1599" s="16">
        <f t="shared" si="73"/>
        <v>42603.354131944448</v>
      </c>
      <c r="M1599" s="16" t="str">
        <f t="shared" si="74"/>
        <v>2016</v>
      </c>
      <c r="N1599" t="b">
        <v>0</v>
      </c>
      <c r="O1599">
        <v>0</v>
      </c>
      <c r="P1599" t="b">
        <v>0</v>
      </c>
      <c r="Q1599" t="s">
        <v>8291</v>
      </c>
      <c r="R1599" s="10">
        <f>E1599/D1599*100</f>
        <v>0</v>
      </c>
      <c r="S1599" s="7" t="e">
        <f>E1599/O1599</f>
        <v>#DIV/0!</v>
      </c>
      <c r="T1599" s="11" t="s">
        <v>8338</v>
      </c>
      <c r="U1599" t="s">
        <v>8345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5">
        <f t="shared" si="72"/>
        <v>42211.667337962965</v>
      </c>
      <c r="K1600">
        <v>1432742458</v>
      </c>
      <c r="L1600" s="16">
        <f t="shared" si="73"/>
        <v>42151.667337962965</v>
      </c>
      <c r="M1600" s="16" t="str">
        <f t="shared" si="74"/>
        <v>2015</v>
      </c>
      <c r="N1600" t="b">
        <v>0</v>
      </c>
      <c r="O1600">
        <v>1</v>
      </c>
      <c r="P1600" t="b">
        <v>0</v>
      </c>
      <c r="Q1600" t="s">
        <v>8291</v>
      </c>
      <c r="R1600" s="10">
        <f>E1600/D1600*100</f>
        <v>0.125</v>
      </c>
      <c r="S1600" s="7">
        <f>E1600/O1600</f>
        <v>1</v>
      </c>
      <c r="T1600" s="11" t="s">
        <v>8338</v>
      </c>
      <c r="U1600" t="s">
        <v>8345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5">
        <f t="shared" si="72"/>
        <v>42468.497407407413</v>
      </c>
      <c r="K1601">
        <v>1457528176</v>
      </c>
      <c r="L1601" s="16">
        <f t="shared" si="73"/>
        <v>42438.53907407407</v>
      </c>
      <c r="M1601" s="16" t="str">
        <f t="shared" si="74"/>
        <v>2016</v>
      </c>
      <c r="N1601" t="b">
        <v>0</v>
      </c>
      <c r="O1601">
        <v>0</v>
      </c>
      <c r="P1601" t="b">
        <v>0</v>
      </c>
      <c r="Q1601" t="s">
        <v>8291</v>
      </c>
      <c r="R1601" s="10">
        <f>E1601/D1601*100</f>
        <v>0</v>
      </c>
      <c r="S1601" s="7" t="e">
        <f>E1601/O1601</f>
        <v>#DIV/0!</v>
      </c>
      <c r="T1601" s="11" t="s">
        <v>8338</v>
      </c>
      <c r="U1601" t="s">
        <v>8345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5">
        <f t="shared" si="72"/>
        <v>41835.21597222222</v>
      </c>
      <c r="K1602">
        <v>1401585752</v>
      </c>
      <c r="L1602" s="16">
        <f t="shared" si="73"/>
        <v>41791.057314814818</v>
      </c>
      <c r="M1602" s="16" t="str">
        <f t="shared" si="74"/>
        <v>2014</v>
      </c>
      <c r="N1602" t="b">
        <v>0</v>
      </c>
      <c r="O1602">
        <v>9</v>
      </c>
      <c r="P1602" t="b">
        <v>0</v>
      </c>
      <c r="Q1602" t="s">
        <v>8291</v>
      </c>
      <c r="R1602" s="10">
        <f>E1602/D1602*100</f>
        <v>7.3400000000000007</v>
      </c>
      <c r="S1602" s="7">
        <f>E1602/O1602</f>
        <v>40.777777777777779</v>
      </c>
      <c r="T1602" s="11" t="s">
        <v>8338</v>
      </c>
      <c r="U1602" t="s">
        <v>8345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5">
        <f t="shared" ref="J1603:J1666" si="75">(((I1603/60)/60)/24)+DATE(1970,1,1)</f>
        <v>40668.092974537038</v>
      </c>
      <c r="K1603">
        <v>1301969633</v>
      </c>
      <c r="L1603" s="16">
        <f t="shared" ref="L1603:L1666" si="76">(((K1603/60)/60)/24)+DATE(1970,1,1)</f>
        <v>40638.092974537038</v>
      </c>
      <c r="M1603" s="16" t="str">
        <f t="shared" ref="M1603:M1666" si="77">TEXT(L1603,"yyyy")</f>
        <v>2011</v>
      </c>
      <c r="N1603" t="b">
        <v>0</v>
      </c>
      <c r="O1603">
        <v>56</v>
      </c>
      <c r="P1603" t="b">
        <v>1</v>
      </c>
      <c r="Q1603" t="s">
        <v>8276</v>
      </c>
      <c r="R1603" s="10">
        <f>E1603/D1603*100</f>
        <v>108.2492</v>
      </c>
      <c r="S1603" s="7">
        <f>E1603/O1603</f>
        <v>48.325535714285714</v>
      </c>
      <c r="T1603" s="11" t="s">
        <v>8325</v>
      </c>
      <c r="U1603" t="s">
        <v>8326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5">
        <f t="shared" si="75"/>
        <v>40830.958333333336</v>
      </c>
      <c r="K1604">
        <v>1314947317</v>
      </c>
      <c r="L1604" s="16">
        <f t="shared" si="76"/>
        <v>40788.297650462962</v>
      </c>
      <c r="M1604" s="16" t="str">
        <f t="shared" si="77"/>
        <v>2011</v>
      </c>
      <c r="N1604" t="b">
        <v>0</v>
      </c>
      <c r="O1604">
        <v>32</v>
      </c>
      <c r="P1604" t="b">
        <v>1</v>
      </c>
      <c r="Q1604" t="s">
        <v>8276</v>
      </c>
      <c r="R1604" s="10">
        <f>E1604/D1604*100</f>
        <v>100.16666666666667</v>
      </c>
      <c r="S1604" s="7">
        <f>E1604/O1604</f>
        <v>46.953125</v>
      </c>
      <c r="T1604" s="11" t="s">
        <v>8325</v>
      </c>
      <c r="U1604" t="s">
        <v>8326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5">
        <f t="shared" si="75"/>
        <v>40936.169664351852</v>
      </c>
      <c r="K1605">
        <v>1322539459</v>
      </c>
      <c r="L1605" s="16">
        <f t="shared" si="76"/>
        <v>40876.169664351852</v>
      </c>
      <c r="M1605" s="16" t="str">
        <f t="shared" si="77"/>
        <v>2011</v>
      </c>
      <c r="N1605" t="b">
        <v>0</v>
      </c>
      <c r="O1605">
        <v>30</v>
      </c>
      <c r="P1605" t="b">
        <v>1</v>
      </c>
      <c r="Q1605" t="s">
        <v>8276</v>
      </c>
      <c r="R1605" s="10">
        <f>E1605/D1605*100</f>
        <v>100.03299999999999</v>
      </c>
      <c r="S1605" s="7">
        <f>E1605/O1605</f>
        <v>66.688666666666663</v>
      </c>
      <c r="T1605" s="11" t="s">
        <v>8325</v>
      </c>
      <c r="U1605" t="s">
        <v>8326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5">
        <f t="shared" si="75"/>
        <v>40985.80364583333</v>
      </c>
      <c r="K1606">
        <v>1328559435</v>
      </c>
      <c r="L1606" s="16">
        <f t="shared" si="76"/>
        <v>40945.845312500001</v>
      </c>
      <c r="M1606" s="16" t="str">
        <f t="shared" si="77"/>
        <v>2012</v>
      </c>
      <c r="N1606" t="b">
        <v>0</v>
      </c>
      <c r="O1606">
        <v>70</v>
      </c>
      <c r="P1606" t="b">
        <v>1</v>
      </c>
      <c r="Q1606" t="s">
        <v>8276</v>
      </c>
      <c r="R1606" s="10">
        <f>E1606/D1606*100</f>
        <v>122.10714285714286</v>
      </c>
      <c r="S1606" s="7">
        <f>E1606/O1606</f>
        <v>48.842857142857142</v>
      </c>
      <c r="T1606" s="11" t="s">
        <v>8325</v>
      </c>
      <c r="U1606" t="s">
        <v>8326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5">
        <f t="shared" si="75"/>
        <v>40756.291666666664</v>
      </c>
      <c r="K1607">
        <v>1311380313</v>
      </c>
      <c r="L1607" s="16">
        <f t="shared" si="76"/>
        <v>40747.012881944444</v>
      </c>
      <c r="M1607" s="16" t="str">
        <f t="shared" si="77"/>
        <v>2011</v>
      </c>
      <c r="N1607" t="b">
        <v>0</v>
      </c>
      <c r="O1607">
        <v>44</v>
      </c>
      <c r="P1607" t="b">
        <v>1</v>
      </c>
      <c r="Q1607" t="s">
        <v>8276</v>
      </c>
      <c r="R1607" s="10">
        <f>E1607/D1607*100</f>
        <v>100.69333333333334</v>
      </c>
      <c r="S1607" s="7">
        <f>E1607/O1607</f>
        <v>137.30909090909091</v>
      </c>
      <c r="T1607" s="11" t="s">
        <v>8325</v>
      </c>
      <c r="U1607" t="s">
        <v>8326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5">
        <f t="shared" si="75"/>
        <v>40626.069884259261</v>
      </c>
      <c r="K1608">
        <v>1293158438</v>
      </c>
      <c r="L1608" s="16">
        <f t="shared" si="76"/>
        <v>40536.111550925925</v>
      </c>
      <c r="M1608" s="16" t="str">
        <f t="shared" si="77"/>
        <v>2010</v>
      </c>
      <c r="N1608" t="b">
        <v>0</v>
      </c>
      <c r="O1608">
        <v>92</v>
      </c>
      <c r="P1608" t="b">
        <v>1</v>
      </c>
      <c r="Q1608" t="s">
        <v>8276</v>
      </c>
      <c r="R1608" s="10">
        <f>E1608/D1608*100</f>
        <v>101.004125</v>
      </c>
      <c r="S1608" s="7">
        <f>E1608/O1608</f>
        <v>87.829673913043479</v>
      </c>
      <c r="T1608" s="11" t="s">
        <v>8325</v>
      </c>
      <c r="U1608" t="s">
        <v>8326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5">
        <f t="shared" si="75"/>
        <v>41074.80846064815</v>
      </c>
      <c r="K1609">
        <v>1337887451</v>
      </c>
      <c r="L1609" s="16">
        <f t="shared" si="76"/>
        <v>41053.80846064815</v>
      </c>
      <c r="M1609" s="16" t="str">
        <f t="shared" si="77"/>
        <v>2012</v>
      </c>
      <c r="N1609" t="b">
        <v>0</v>
      </c>
      <c r="O1609">
        <v>205</v>
      </c>
      <c r="P1609" t="b">
        <v>1</v>
      </c>
      <c r="Q1609" t="s">
        <v>8276</v>
      </c>
      <c r="R1609" s="10">
        <f>E1609/D1609*100</f>
        <v>145.11000000000001</v>
      </c>
      <c r="S1609" s="7">
        <f>E1609/O1609</f>
        <v>70.785365853658533</v>
      </c>
      <c r="T1609" s="11" t="s">
        <v>8325</v>
      </c>
      <c r="U1609" t="s">
        <v>8326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5">
        <f t="shared" si="75"/>
        <v>41640.226388888892</v>
      </c>
      <c r="K1610">
        <v>1385754986</v>
      </c>
      <c r="L1610" s="16">
        <f t="shared" si="76"/>
        <v>41607.83085648148</v>
      </c>
      <c r="M1610" s="16" t="str">
        <f t="shared" si="77"/>
        <v>2013</v>
      </c>
      <c r="N1610" t="b">
        <v>0</v>
      </c>
      <c r="O1610">
        <v>23</v>
      </c>
      <c r="P1610" t="b">
        <v>1</v>
      </c>
      <c r="Q1610" t="s">
        <v>8276</v>
      </c>
      <c r="R1610" s="10">
        <f>E1610/D1610*100</f>
        <v>101.25</v>
      </c>
      <c r="S1610" s="7">
        <f>E1610/O1610</f>
        <v>52.826086956521742</v>
      </c>
      <c r="T1610" s="11" t="s">
        <v>8325</v>
      </c>
      <c r="U1610" t="s">
        <v>8326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5">
        <f t="shared" si="75"/>
        <v>40849.333333333336</v>
      </c>
      <c r="K1611">
        <v>1315612909</v>
      </c>
      <c r="L1611" s="16">
        <f t="shared" si="76"/>
        <v>40796.001261574071</v>
      </c>
      <c r="M1611" s="16" t="str">
        <f t="shared" si="77"/>
        <v>2011</v>
      </c>
      <c r="N1611" t="b">
        <v>0</v>
      </c>
      <c r="O1611">
        <v>4</v>
      </c>
      <c r="P1611" t="b">
        <v>1</v>
      </c>
      <c r="Q1611" t="s">
        <v>8276</v>
      </c>
      <c r="R1611" s="10">
        <f>E1611/D1611*100</f>
        <v>118.33333333333333</v>
      </c>
      <c r="S1611" s="7">
        <f>E1611/O1611</f>
        <v>443.75</v>
      </c>
      <c r="T1611" s="11" t="s">
        <v>8325</v>
      </c>
      <c r="U1611" t="s">
        <v>8326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5">
        <f t="shared" si="75"/>
        <v>41258.924884259257</v>
      </c>
      <c r="K1612">
        <v>1353017510</v>
      </c>
      <c r="L1612" s="16">
        <f t="shared" si="76"/>
        <v>41228.924884259257</v>
      </c>
      <c r="M1612" s="16" t="str">
        <f t="shared" si="77"/>
        <v>2012</v>
      </c>
      <c r="N1612" t="b">
        <v>0</v>
      </c>
      <c r="O1612">
        <v>112</v>
      </c>
      <c r="P1612" t="b">
        <v>1</v>
      </c>
      <c r="Q1612" t="s">
        <v>8276</v>
      </c>
      <c r="R1612" s="10">
        <f>E1612/D1612*100</f>
        <v>271.85000000000002</v>
      </c>
      <c r="S1612" s="7">
        <f>E1612/O1612</f>
        <v>48.544642857142854</v>
      </c>
      <c r="T1612" s="11" t="s">
        <v>8325</v>
      </c>
      <c r="U1612" t="s">
        <v>8326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5">
        <f t="shared" si="75"/>
        <v>41430.00037037037</v>
      </c>
      <c r="K1613">
        <v>1368576032</v>
      </c>
      <c r="L1613" s="16">
        <f t="shared" si="76"/>
        <v>41409.00037037037</v>
      </c>
      <c r="M1613" s="16" t="str">
        <f t="shared" si="77"/>
        <v>2013</v>
      </c>
      <c r="N1613" t="b">
        <v>0</v>
      </c>
      <c r="O1613">
        <v>27</v>
      </c>
      <c r="P1613" t="b">
        <v>1</v>
      </c>
      <c r="Q1613" t="s">
        <v>8276</v>
      </c>
      <c r="R1613" s="10">
        <f>E1613/D1613*100</f>
        <v>125.125</v>
      </c>
      <c r="S1613" s="7">
        <f>E1613/O1613</f>
        <v>37.074074074074076</v>
      </c>
      <c r="T1613" s="11" t="s">
        <v>8325</v>
      </c>
      <c r="U1613" t="s">
        <v>8326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5">
        <f t="shared" si="75"/>
        <v>41276.874814814815</v>
      </c>
      <c r="K1614">
        <v>1354568384</v>
      </c>
      <c r="L1614" s="16">
        <f t="shared" si="76"/>
        <v>41246.874814814815</v>
      </c>
      <c r="M1614" s="16" t="str">
        <f t="shared" si="77"/>
        <v>2012</v>
      </c>
      <c r="N1614" t="b">
        <v>0</v>
      </c>
      <c r="O1614">
        <v>11</v>
      </c>
      <c r="P1614" t="b">
        <v>1</v>
      </c>
      <c r="Q1614" t="s">
        <v>8276</v>
      </c>
      <c r="R1614" s="10">
        <f>E1614/D1614*100</f>
        <v>110.00000000000001</v>
      </c>
      <c r="S1614" s="7">
        <f>E1614/O1614</f>
        <v>50</v>
      </c>
      <c r="T1614" s="11" t="s">
        <v>8325</v>
      </c>
      <c r="U1614" t="s">
        <v>8326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5">
        <f t="shared" si="75"/>
        <v>41112.069467592592</v>
      </c>
      <c r="K1615">
        <v>1340329202</v>
      </c>
      <c r="L1615" s="16">
        <f t="shared" si="76"/>
        <v>41082.069467592592</v>
      </c>
      <c r="M1615" s="16" t="str">
        <f t="shared" si="77"/>
        <v>2012</v>
      </c>
      <c r="N1615" t="b">
        <v>0</v>
      </c>
      <c r="O1615">
        <v>26</v>
      </c>
      <c r="P1615" t="b">
        <v>1</v>
      </c>
      <c r="Q1615" t="s">
        <v>8276</v>
      </c>
      <c r="R1615" s="10">
        <f>E1615/D1615*100</f>
        <v>101.49999999999999</v>
      </c>
      <c r="S1615" s="7">
        <f>E1615/O1615</f>
        <v>39.03846153846154</v>
      </c>
      <c r="T1615" s="11" t="s">
        <v>8325</v>
      </c>
      <c r="U1615" t="s">
        <v>8326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5">
        <f t="shared" si="75"/>
        <v>41854.708333333336</v>
      </c>
      <c r="K1616">
        <v>1401924769</v>
      </c>
      <c r="L1616" s="16">
        <f t="shared" si="76"/>
        <v>41794.981122685182</v>
      </c>
      <c r="M1616" s="16" t="str">
        <f t="shared" si="77"/>
        <v>2014</v>
      </c>
      <c r="N1616" t="b">
        <v>0</v>
      </c>
      <c r="O1616">
        <v>77</v>
      </c>
      <c r="P1616" t="b">
        <v>1</v>
      </c>
      <c r="Q1616" t="s">
        <v>8276</v>
      </c>
      <c r="R1616" s="10">
        <f>E1616/D1616*100</f>
        <v>102.69999999999999</v>
      </c>
      <c r="S1616" s="7">
        <f>E1616/O1616</f>
        <v>66.688311688311686</v>
      </c>
      <c r="T1616" s="11" t="s">
        <v>8325</v>
      </c>
      <c r="U1616" t="s">
        <v>8326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5">
        <f t="shared" si="75"/>
        <v>40890.092546296299</v>
      </c>
      <c r="K1617">
        <v>1319850796</v>
      </c>
      <c r="L1617" s="16">
        <f t="shared" si="76"/>
        <v>40845.050879629627</v>
      </c>
      <c r="M1617" s="16" t="str">
        <f t="shared" si="77"/>
        <v>2011</v>
      </c>
      <c r="N1617" t="b">
        <v>0</v>
      </c>
      <c r="O1617">
        <v>136</v>
      </c>
      <c r="P1617" t="b">
        <v>1</v>
      </c>
      <c r="Q1617" t="s">
        <v>8276</v>
      </c>
      <c r="R1617" s="10">
        <f>E1617/D1617*100</f>
        <v>114.12500000000001</v>
      </c>
      <c r="S1617" s="7">
        <f>E1617/O1617</f>
        <v>67.132352941176464</v>
      </c>
      <c r="T1617" s="11" t="s">
        <v>8325</v>
      </c>
      <c r="U1617" t="s">
        <v>8326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5">
        <f t="shared" si="75"/>
        <v>41235.916666666664</v>
      </c>
      <c r="K1618">
        <v>1350061821</v>
      </c>
      <c r="L1618" s="16">
        <f t="shared" si="76"/>
        <v>41194.715520833335</v>
      </c>
      <c r="M1618" s="16" t="str">
        <f t="shared" si="77"/>
        <v>2012</v>
      </c>
      <c r="N1618" t="b">
        <v>0</v>
      </c>
      <c r="O1618">
        <v>157</v>
      </c>
      <c r="P1618" t="b">
        <v>1</v>
      </c>
      <c r="Q1618" t="s">
        <v>8276</v>
      </c>
      <c r="R1618" s="10">
        <f>E1618/D1618*100</f>
        <v>104.2</v>
      </c>
      <c r="S1618" s="7">
        <f>E1618/O1618</f>
        <v>66.369426751592357</v>
      </c>
      <c r="T1618" s="11" t="s">
        <v>8325</v>
      </c>
      <c r="U1618" t="s">
        <v>8326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5">
        <f t="shared" si="75"/>
        <v>41579.791666666664</v>
      </c>
      <c r="K1619">
        <v>1380470188</v>
      </c>
      <c r="L1619" s="16">
        <f t="shared" si="76"/>
        <v>41546.664212962962</v>
      </c>
      <c r="M1619" s="16" t="str">
        <f t="shared" si="77"/>
        <v>2013</v>
      </c>
      <c r="N1619" t="b">
        <v>0</v>
      </c>
      <c r="O1619">
        <v>158</v>
      </c>
      <c r="P1619" t="b">
        <v>1</v>
      </c>
      <c r="Q1619" t="s">
        <v>8276</v>
      </c>
      <c r="R1619" s="10">
        <f>E1619/D1619*100</f>
        <v>145.85714285714286</v>
      </c>
      <c r="S1619" s="7">
        <f>E1619/O1619</f>
        <v>64.620253164556956</v>
      </c>
      <c r="T1619" s="11" t="s">
        <v>8325</v>
      </c>
      <c r="U1619" t="s">
        <v>8326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5">
        <f t="shared" si="75"/>
        <v>41341.654340277775</v>
      </c>
      <c r="K1620">
        <v>1359301335</v>
      </c>
      <c r="L1620" s="16">
        <f t="shared" si="76"/>
        <v>41301.654340277775</v>
      </c>
      <c r="M1620" s="16" t="str">
        <f t="shared" si="77"/>
        <v>2013</v>
      </c>
      <c r="N1620" t="b">
        <v>0</v>
      </c>
      <c r="O1620">
        <v>27</v>
      </c>
      <c r="P1620" t="b">
        <v>1</v>
      </c>
      <c r="Q1620" t="s">
        <v>8276</v>
      </c>
      <c r="R1620" s="10">
        <f>E1620/D1620*100</f>
        <v>105.06666666666666</v>
      </c>
      <c r="S1620" s="7">
        <f>E1620/O1620</f>
        <v>58.370370370370374</v>
      </c>
      <c r="T1620" s="11" t="s">
        <v>8325</v>
      </c>
      <c r="U1620" t="s">
        <v>8326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5">
        <f t="shared" si="75"/>
        <v>41897.18618055556</v>
      </c>
      <c r="K1621">
        <v>1408940886</v>
      </c>
      <c r="L1621" s="16">
        <f t="shared" si="76"/>
        <v>41876.18618055556</v>
      </c>
      <c r="M1621" s="16" t="str">
        <f t="shared" si="77"/>
        <v>2014</v>
      </c>
      <c r="N1621" t="b">
        <v>0</v>
      </c>
      <c r="O1621">
        <v>23</v>
      </c>
      <c r="P1621" t="b">
        <v>1</v>
      </c>
      <c r="Q1621" t="s">
        <v>8276</v>
      </c>
      <c r="R1621" s="10">
        <f>E1621/D1621*100</f>
        <v>133.33333333333331</v>
      </c>
      <c r="S1621" s="7">
        <f>E1621/O1621</f>
        <v>86.956521739130437</v>
      </c>
      <c r="T1621" s="11" t="s">
        <v>8325</v>
      </c>
      <c r="U1621" t="s">
        <v>8326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5">
        <f t="shared" si="75"/>
        <v>41328.339583333334</v>
      </c>
      <c r="K1622">
        <v>1361002140</v>
      </c>
      <c r="L1622" s="16">
        <f t="shared" si="76"/>
        <v>41321.339583333334</v>
      </c>
      <c r="M1622" s="16" t="str">
        <f t="shared" si="77"/>
        <v>2013</v>
      </c>
      <c r="N1622" t="b">
        <v>0</v>
      </c>
      <c r="O1622">
        <v>17</v>
      </c>
      <c r="P1622" t="b">
        <v>1</v>
      </c>
      <c r="Q1622" t="s">
        <v>8276</v>
      </c>
      <c r="R1622" s="10">
        <f>E1622/D1622*100</f>
        <v>112.99999999999999</v>
      </c>
      <c r="S1622" s="7">
        <f>E1622/O1622</f>
        <v>66.470588235294116</v>
      </c>
      <c r="T1622" s="11" t="s">
        <v>8325</v>
      </c>
      <c r="U1622" t="s">
        <v>8326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5">
        <f t="shared" si="75"/>
        <v>41057.165972222225</v>
      </c>
      <c r="K1623">
        <v>1333550015</v>
      </c>
      <c r="L1623" s="16">
        <f t="shared" si="76"/>
        <v>41003.60665509259</v>
      </c>
      <c r="M1623" s="16" t="str">
        <f t="shared" si="77"/>
        <v>2012</v>
      </c>
      <c r="N1623" t="b">
        <v>0</v>
      </c>
      <c r="O1623">
        <v>37</v>
      </c>
      <c r="P1623" t="b">
        <v>1</v>
      </c>
      <c r="Q1623" t="s">
        <v>8276</v>
      </c>
      <c r="R1623" s="10">
        <f>E1623/D1623*100</f>
        <v>121.2</v>
      </c>
      <c r="S1623" s="7">
        <f>E1623/O1623</f>
        <v>163.78378378378378</v>
      </c>
      <c r="T1623" s="11" t="s">
        <v>8325</v>
      </c>
      <c r="U1623" t="s">
        <v>8326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5">
        <f t="shared" si="75"/>
        <v>41990.332638888889</v>
      </c>
      <c r="K1624">
        <v>1415343874</v>
      </c>
      <c r="L1624" s="16">
        <f t="shared" si="76"/>
        <v>41950.29483796296</v>
      </c>
      <c r="M1624" s="16" t="str">
        <f t="shared" si="77"/>
        <v>2014</v>
      </c>
      <c r="N1624" t="b">
        <v>0</v>
      </c>
      <c r="O1624">
        <v>65</v>
      </c>
      <c r="P1624" t="b">
        <v>1</v>
      </c>
      <c r="Q1624" t="s">
        <v>8276</v>
      </c>
      <c r="R1624" s="10">
        <f>E1624/D1624*100</f>
        <v>101.72463768115942</v>
      </c>
      <c r="S1624" s="7">
        <f>E1624/O1624</f>
        <v>107.98461538461538</v>
      </c>
      <c r="T1624" s="11" t="s">
        <v>8325</v>
      </c>
      <c r="U1624" t="s">
        <v>8326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5">
        <f t="shared" si="75"/>
        <v>41513.688530092593</v>
      </c>
      <c r="K1625">
        <v>1372437089</v>
      </c>
      <c r="L1625" s="16">
        <f t="shared" si="76"/>
        <v>41453.688530092593</v>
      </c>
      <c r="M1625" s="16" t="str">
        <f t="shared" si="77"/>
        <v>2013</v>
      </c>
      <c r="N1625" t="b">
        <v>0</v>
      </c>
      <c r="O1625">
        <v>18</v>
      </c>
      <c r="P1625" t="b">
        <v>1</v>
      </c>
      <c r="Q1625" t="s">
        <v>8276</v>
      </c>
      <c r="R1625" s="10">
        <f>E1625/D1625*100</f>
        <v>101.06666666666666</v>
      </c>
      <c r="S1625" s="7">
        <f>E1625/O1625</f>
        <v>42.111111111111114</v>
      </c>
      <c r="T1625" s="11" t="s">
        <v>8325</v>
      </c>
      <c r="U1625" t="s">
        <v>8326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5">
        <f t="shared" si="75"/>
        <v>41283.367303240739</v>
      </c>
      <c r="K1626">
        <v>1354265335</v>
      </c>
      <c r="L1626" s="16">
        <f t="shared" si="76"/>
        <v>41243.367303240739</v>
      </c>
      <c r="M1626" s="16" t="str">
        <f t="shared" si="77"/>
        <v>2012</v>
      </c>
      <c r="N1626" t="b">
        <v>0</v>
      </c>
      <c r="O1626">
        <v>25</v>
      </c>
      <c r="P1626" t="b">
        <v>1</v>
      </c>
      <c r="Q1626" t="s">
        <v>8276</v>
      </c>
      <c r="R1626" s="10">
        <f>E1626/D1626*100</f>
        <v>118</v>
      </c>
      <c r="S1626" s="7">
        <f>E1626/O1626</f>
        <v>47.2</v>
      </c>
      <c r="T1626" s="11" t="s">
        <v>8325</v>
      </c>
      <c r="U1626" t="s">
        <v>8326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5">
        <f t="shared" si="75"/>
        <v>41163.699687500004</v>
      </c>
      <c r="K1627">
        <v>1344962853</v>
      </c>
      <c r="L1627" s="16">
        <f t="shared" si="76"/>
        <v>41135.699687500004</v>
      </c>
      <c r="M1627" s="16" t="str">
        <f t="shared" si="77"/>
        <v>2012</v>
      </c>
      <c r="N1627" t="b">
        <v>0</v>
      </c>
      <c r="O1627">
        <v>104</v>
      </c>
      <c r="P1627" t="b">
        <v>1</v>
      </c>
      <c r="Q1627" t="s">
        <v>8276</v>
      </c>
      <c r="R1627" s="10">
        <f>E1627/D1627*100</f>
        <v>155.33333333333331</v>
      </c>
      <c r="S1627" s="7">
        <f>E1627/O1627</f>
        <v>112.01923076923077</v>
      </c>
      <c r="T1627" s="11" t="s">
        <v>8325</v>
      </c>
      <c r="U1627" t="s">
        <v>8326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5">
        <f t="shared" si="75"/>
        <v>41609.889664351853</v>
      </c>
      <c r="K1628">
        <v>1383337267</v>
      </c>
      <c r="L1628" s="16">
        <f t="shared" si="76"/>
        <v>41579.847997685189</v>
      </c>
      <c r="M1628" s="16" t="str">
        <f t="shared" si="77"/>
        <v>2013</v>
      </c>
      <c r="N1628" t="b">
        <v>0</v>
      </c>
      <c r="O1628">
        <v>108</v>
      </c>
      <c r="P1628" t="b">
        <v>1</v>
      </c>
      <c r="Q1628" t="s">
        <v>8276</v>
      </c>
      <c r="R1628" s="10">
        <f>E1628/D1628*100</f>
        <v>101.18750000000001</v>
      </c>
      <c r="S1628" s="7">
        <f>E1628/O1628</f>
        <v>74.953703703703709</v>
      </c>
      <c r="T1628" s="11" t="s">
        <v>8325</v>
      </c>
      <c r="U1628" t="s">
        <v>8326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5">
        <f t="shared" si="75"/>
        <v>41239.207638888889</v>
      </c>
      <c r="K1629">
        <v>1351011489</v>
      </c>
      <c r="L1629" s="16">
        <f t="shared" si="76"/>
        <v>41205.707048611112</v>
      </c>
      <c r="M1629" s="16" t="str">
        <f t="shared" si="77"/>
        <v>2012</v>
      </c>
      <c r="N1629" t="b">
        <v>0</v>
      </c>
      <c r="O1629">
        <v>38</v>
      </c>
      <c r="P1629" t="b">
        <v>1</v>
      </c>
      <c r="Q1629" t="s">
        <v>8276</v>
      </c>
      <c r="R1629" s="10">
        <f>E1629/D1629*100</f>
        <v>117</v>
      </c>
      <c r="S1629" s="7">
        <f>E1629/O1629</f>
        <v>61.578947368421055</v>
      </c>
      <c r="T1629" s="11" t="s">
        <v>8325</v>
      </c>
      <c r="U1629" t="s">
        <v>8326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5">
        <f t="shared" si="75"/>
        <v>41807.737060185187</v>
      </c>
      <c r="K1630">
        <v>1400175682</v>
      </c>
      <c r="L1630" s="16">
        <f t="shared" si="76"/>
        <v>41774.737060185187</v>
      </c>
      <c r="M1630" s="16" t="str">
        <f t="shared" si="77"/>
        <v>2014</v>
      </c>
      <c r="N1630" t="b">
        <v>0</v>
      </c>
      <c r="O1630">
        <v>88</v>
      </c>
      <c r="P1630" t="b">
        <v>1</v>
      </c>
      <c r="Q1630" t="s">
        <v>8276</v>
      </c>
      <c r="R1630" s="10">
        <f>E1630/D1630*100</f>
        <v>100.925</v>
      </c>
      <c r="S1630" s="7">
        <f>E1630/O1630</f>
        <v>45.875</v>
      </c>
      <c r="T1630" s="11" t="s">
        <v>8325</v>
      </c>
      <c r="U1630" t="s">
        <v>8326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5">
        <f t="shared" si="75"/>
        <v>41690.867280092592</v>
      </c>
      <c r="K1631">
        <v>1389041333</v>
      </c>
      <c r="L1631" s="16">
        <f t="shared" si="76"/>
        <v>41645.867280092592</v>
      </c>
      <c r="M1631" s="16" t="str">
        <f t="shared" si="77"/>
        <v>2014</v>
      </c>
      <c r="N1631" t="b">
        <v>0</v>
      </c>
      <c r="O1631">
        <v>82</v>
      </c>
      <c r="P1631" t="b">
        <v>1</v>
      </c>
      <c r="Q1631" t="s">
        <v>8276</v>
      </c>
      <c r="R1631" s="10">
        <f>E1631/D1631*100</f>
        <v>103.66666666666666</v>
      </c>
      <c r="S1631" s="7">
        <f>E1631/O1631</f>
        <v>75.853658536585371</v>
      </c>
      <c r="T1631" s="11" t="s">
        <v>8325</v>
      </c>
      <c r="U1631" t="s">
        <v>8326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5">
        <f t="shared" si="75"/>
        <v>40970.290972222225</v>
      </c>
      <c r="K1632">
        <v>1328040375</v>
      </c>
      <c r="L1632" s="16">
        <f t="shared" si="76"/>
        <v>40939.837673611109</v>
      </c>
      <c r="M1632" s="16" t="str">
        <f t="shared" si="77"/>
        <v>2012</v>
      </c>
      <c r="N1632" t="b">
        <v>0</v>
      </c>
      <c r="O1632">
        <v>126</v>
      </c>
      <c r="P1632" t="b">
        <v>1</v>
      </c>
      <c r="Q1632" t="s">
        <v>8276</v>
      </c>
      <c r="R1632" s="10">
        <f>E1632/D1632*100</f>
        <v>265.25</v>
      </c>
      <c r="S1632" s="7">
        <f>E1632/O1632</f>
        <v>84.206349206349202</v>
      </c>
      <c r="T1632" s="11" t="s">
        <v>8325</v>
      </c>
      <c r="U1632" t="s">
        <v>8326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5">
        <f t="shared" si="75"/>
        <v>41194.859502314815</v>
      </c>
      <c r="K1633">
        <v>1347482261</v>
      </c>
      <c r="L1633" s="16">
        <f t="shared" si="76"/>
        <v>41164.859502314815</v>
      </c>
      <c r="M1633" s="16" t="str">
        <f t="shared" si="77"/>
        <v>2012</v>
      </c>
      <c r="N1633" t="b">
        <v>0</v>
      </c>
      <c r="O1633">
        <v>133</v>
      </c>
      <c r="P1633" t="b">
        <v>1</v>
      </c>
      <c r="Q1633" t="s">
        <v>8276</v>
      </c>
      <c r="R1633" s="10">
        <f>E1633/D1633*100</f>
        <v>155.91</v>
      </c>
      <c r="S1633" s="7">
        <f>E1633/O1633</f>
        <v>117.22556390977444</v>
      </c>
      <c r="T1633" s="11" t="s">
        <v>8325</v>
      </c>
      <c r="U1633" t="s">
        <v>8326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5">
        <f t="shared" si="75"/>
        <v>40810.340902777774</v>
      </c>
      <c r="K1634">
        <v>1311667854</v>
      </c>
      <c r="L1634" s="16">
        <f t="shared" si="76"/>
        <v>40750.340902777774</v>
      </c>
      <c r="M1634" s="16" t="str">
        <f t="shared" si="77"/>
        <v>2011</v>
      </c>
      <c r="N1634" t="b">
        <v>0</v>
      </c>
      <c r="O1634">
        <v>47</v>
      </c>
      <c r="P1634" t="b">
        <v>1</v>
      </c>
      <c r="Q1634" t="s">
        <v>8276</v>
      </c>
      <c r="R1634" s="10">
        <f>E1634/D1634*100</f>
        <v>101.62500000000001</v>
      </c>
      <c r="S1634" s="7">
        <f>E1634/O1634</f>
        <v>86.489361702127653</v>
      </c>
      <c r="T1634" s="11" t="s">
        <v>8325</v>
      </c>
      <c r="U1634" t="s">
        <v>8326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5">
        <f t="shared" si="75"/>
        <v>40924.208333333336</v>
      </c>
      <c r="K1635">
        <v>1324329156</v>
      </c>
      <c r="L1635" s="16">
        <f t="shared" si="76"/>
        <v>40896.883750000001</v>
      </c>
      <c r="M1635" s="16" t="str">
        <f t="shared" si="77"/>
        <v>2011</v>
      </c>
      <c r="N1635" t="b">
        <v>0</v>
      </c>
      <c r="O1635">
        <v>58</v>
      </c>
      <c r="P1635" t="b">
        <v>1</v>
      </c>
      <c r="Q1635" t="s">
        <v>8276</v>
      </c>
      <c r="R1635" s="10">
        <f>E1635/D1635*100</f>
        <v>100</v>
      </c>
      <c r="S1635" s="7">
        <f>E1635/O1635</f>
        <v>172.41379310344828</v>
      </c>
      <c r="T1635" s="11" t="s">
        <v>8325</v>
      </c>
      <c r="U1635" t="s">
        <v>8326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5">
        <f t="shared" si="75"/>
        <v>40696.249305555553</v>
      </c>
      <c r="K1636">
        <v>1303706001</v>
      </c>
      <c r="L1636" s="16">
        <f t="shared" si="76"/>
        <v>40658.189826388887</v>
      </c>
      <c r="M1636" s="16" t="str">
        <f t="shared" si="77"/>
        <v>2011</v>
      </c>
      <c r="N1636" t="b">
        <v>0</v>
      </c>
      <c r="O1636">
        <v>32</v>
      </c>
      <c r="P1636" t="b">
        <v>1</v>
      </c>
      <c r="Q1636" t="s">
        <v>8276</v>
      </c>
      <c r="R1636" s="10">
        <f>E1636/D1636*100</f>
        <v>100.49999999999999</v>
      </c>
      <c r="S1636" s="7">
        <f>E1636/O1636</f>
        <v>62.8125</v>
      </c>
      <c r="T1636" s="11" t="s">
        <v>8325</v>
      </c>
      <c r="U1636" t="s">
        <v>8326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5">
        <f t="shared" si="75"/>
        <v>42562.868761574078</v>
      </c>
      <c r="K1637">
        <v>1463086261</v>
      </c>
      <c r="L1637" s="16">
        <f t="shared" si="76"/>
        <v>42502.868761574078</v>
      </c>
      <c r="M1637" s="16" t="str">
        <f t="shared" si="77"/>
        <v>2016</v>
      </c>
      <c r="N1637" t="b">
        <v>0</v>
      </c>
      <c r="O1637">
        <v>37</v>
      </c>
      <c r="P1637" t="b">
        <v>1</v>
      </c>
      <c r="Q1637" t="s">
        <v>8276</v>
      </c>
      <c r="R1637" s="10">
        <f>E1637/D1637*100</f>
        <v>125.29999999999998</v>
      </c>
      <c r="S1637" s="7">
        <f>E1637/O1637</f>
        <v>67.729729729729726</v>
      </c>
      <c r="T1637" s="11" t="s">
        <v>8325</v>
      </c>
      <c r="U1637" t="s">
        <v>8326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5">
        <f t="shared" si="75"/>
        <v>40706.166666666664</v>
      </c>
      <c r="K1638">
        <v>1304129088</v>
      </c>
      <c r="L1638" s="16">
        <f t="shared" si="76"/>
        <v>40663.08666666667</v>
      </c>
      <c r="M1638" s="16" t="str">
        <f t="shared" si="77"/>
        <v>2011</v>
      </c>
      <c r="N1638" t="b">
        <v>0</v>
      </c>
      <c r="O1638">
        <v>87</v>
      </c>
      <c r="P1638" t="b">
        <v>1</v>
      </c>
      <c r="Q1638" t="s">
        <v>8276</v>
      </c>
      <c r="R1638" s="10">
        <f>E1638/D1638*100</f>
        <v>103.55555555555556</v>
      </c>
      <c r="S1638" s="7">
        <f>E1638/O1638</f>
        <v>53.5632183908046</v>
      </c>
      <c r="T1638" s="11" t="s">
        <v>8325</v>
      </c>
      <c r="U1638" t="s">
        <v>8326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5">
        <f t="shared" si="75"/>
        <v>40178.98541666667</v>
      </c>
      <c r="K1639">
        <v>1257444140</v>
      </c>
      <c r="L1639" s="16">
        <f t="shared" si="76"/>
        <v>40122.751620370371</v>
      </c>
      <c r="M1639" s="16" t="str">
        <f t="shared" si="77"/>
        <v>2009</v>
      </c>
      <c r="N1639" t="b">
        <v>0</v>
      </c>
      <c r="O1639">
        <v>15</v>
      </c>
      <c r="P1639" t="b">
        <v>1</v>
      </c>
      <c r="Q1639" t="s">
        <v>8276</v>
      </c>
      <c r="R1639" s="10">
        <f>E1639/D1639*100</f>
        <v>103.8</v>
      </c>
      <c r="S1639" s="7">
        <f>E1639/O1639</f>
        <v>34.6</v>
      </c>
      <c r="T1639" s="11" t="s">
        <v>8325</v>
      </c>
      <c r="U1639" t="s">
        <v>8326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5">
        <f t="shared" si="75"/>
        <v>41333.892361111109</v>
      </c>
      <c r="K1640">
        <v>1358180968</v>
      </c>
      <c r="L1640" s="16">
        <f t="shared" si="76"/>
        <v>41288.68712962963</v>
      </c>
      <c r="M1640" s="16" t="str">
        <f t="shared" si="77"/>
        <v>2013</v>
      </c>
      <c r="N1640" t="b">
        <v>0</v>
      </c>
      <c r="O1640">
        <v>27</v>
      </c>
      <c r="P1640" t="b">
        <v>1</v>
      </c>
      <c r="Q1640" t="s">
        <v>8276</v>
      </c>
      <c r="R1640" s="10">
        <f>E1640/D1640*100</f>
        <v>105</v>
      </c>
      <c r="S1640" s="7">
        <f>E1640/O1640</f>
        <v>38.888888888888886</v>
      </c>
      <c r="T1640" s="11" t="s">
        <v>8325</v>
      </c>
      <c r="U1640" t="s">
        <v>8326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5">
        <f t="shared" si="75"/>
        <v>40971.652372685188</v>
      </c>
      <c r="K1641">
        <v>1328197165</v>
      </c>
      <c r="L1641" s="16">
        <f t="shared" si="76"/>
        <v>40941.652372685188</v>
      </c>
      <c r="M1641" s="16" t="str">
        <f t="shared" si="77"/>
        <v>2012</v>
      </c>
      <c r="N1641" t="b">
        <v>0</v>
      </c>
      <c r="O1641">
        <v>19</v>
      </c>
      <c r="P1641" t="b">
        <v>1</v>
      </c>
      <c r="Q1641" t="s">
        <v>8276</v>
      </c>
      <c r="R1641" s="10">
        <f>E1641/D1641*100</f>
        <v>100</v>
      </c>
      <c r="S1641" s="7">
        <f>E1641/O1641</f>
        <v>94.736842105263165</v>
      </c>
      <c r="T1641" s="11" t="s">
        <v>8325</v>
      </c>
      <c r="U1641" t="s">
        <v>8326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5">
        <f t="shared" si="75"/>
        <v>40393.082638888889</v>
      </c>
      <c r="K1642">
        <v>1279603955</v>
      </c>
      <c r="L1642" s="16">
        <f t="shared" si="76"/>
        <v>40379.23096064815</v>
      </c>
      <c r="M1642" s="16" t="str">
        <f t="shared" si="77"/>
        <v>2010</v>
      </c>
      <c r="N1642" t="b">
        <v>0</v>
      </c>
      <c r="O1642">
        <v>17</v>
      </c>
      <c r="P1642" t="b">
        <v>1</v>
      </c>
      <c r="Q1642" t="s">
        <v>8276</v>
      </c>
      <c r="R1642" s="10">
        <f>E1642/D1642*100</f>
        <v>169.86</v>
      </c>
      <c r="S1642" s="7">
        <f>E1642/O1642</f>
        <v>39.967058823529413</v>
      </c>
      <c r="T1642" s="11" t="s">
        <v>8325</v>
      </c>
      <c r="U1642" t="s">
        <v>8326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5">
        <f t="shared" si="75"/>
        <v>41992.596574074079</v>
      </c>
      <c r="K1643">
        <v>1416406744</v>
      </c>
      <c r="L1643" s="16">
        <f t="shared" si="76"/>
        <v>41962.596574074079</v>
      </c>
      <c r="M1643" s="16" t="str">
        <f t="shared" si="77"/>
        <v>2014</v>
      </c>
      <c r="N1643" t="b">
        <v>0</v>
      </c>
      <c r="O1643">
        <v>26</v>
      </c>
      <c r="P1643" t="b">
        <v>1</v>
      </c>
      <c r="Q1643" t="s">
        <v>8292</v>
      </c>
      <c r="R1643" s="10">
        <f>E1643/D1643*100</f>
        <v>101.4</v>
      </c>
      <c r="S1643" s="7">
        <f>E1643/O1643</f>
        <v>97.5</v>
      </c>
      <c r="T1643" s="11" t="s">
        <v>8325</v>
      </c>
      <c r="U1643" t="s">
        <v>8346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5">
        <f t="shared" si="75"/>
        <v>40708.024618055555</v>
      </c>
      <c r="K1644">
        <v>1306283727</v>
      </c>
      <c r="L1644" s="16">
        <f t="shared" si="76"/>
        <v>40688.024618055555</v>
      </c>
      <c r="M1644" s="16" t="str">
        <f t="shared" si="77"/>
        <v>2011</v>
      </c>
      <c r="N1644" t="b">
        <v>0</v>
      </c>
      <c r="O1644">
        <v>28</v>
      </c>
      <c r="P1644" t="b">
        <v>1</v>
      </c>
      <c r="Q1644" t="s">
        <v>8292</v>
      </c>
      <c r="R1644" s="10">
        <f>E1644/D1644*100</f>
        <v>100</v>
      </c>
      <c r="S1644" s="7">
        <f>E1644/O1644</f>
        <v>42.857142857142854</v>
      </c>
      <c r="T1644" s="11" t="s">
        <v>8325</v>
      </c>
      <c r="U1644" t="s">
        <v>8346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5">
        <f t="shared" si="75"/>
        <v>41176.824212962965</v>
      </c>
      <c r="K1645">
        <v>1345924012</v>
      </c>
      <c r="L1645" s="16">
        <f t="shared" si="76"/>
        <v>41146.824212962965</v>
      </c>
      <c r="M1645" s="16" t="str">
        <f t="shared" si="77"/>
        <v>2012</v>
      </c>
      <c r="N1645" t="b">
        <v>0</v>
      </c>
      <c r="O1645">
        <v>37</v>
      </c>
      <c r="P1645" t="b">
        <v>1</v>
      </c>
      <c r="Q1645" t="s">
        <v>8292</v>
      </c>
      <c r="R1645" s="10">
        <f>E1645/D1645*100</f>
        <v>124.70000000000002</v>
      </c>
      <c r="S1645" s="7">
        <f>E1645/O1645</f>
        <v>168.51351351351352</v>
      </c>
      <c r="T1645" s="11" t="s">
        <v>8325</v>
      </c>
      <c r="U1645" t="s">
        <v>8346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5">
        <f t="shared" si="75"/>
        <v>41235.101388888892</v>
      </c>
      <c r="K1646">
        <v>1348363560</v>
      </c>
      <c r="L1646" s="16">
        <f t="shared" si="76"/>
        <v>41175.05972222222</v>
      </c>
      <c r="M1646" s="16" t="str">
        <f t="shared" si="77"/>
        <v>2012</v>
      </c>
      <c r="N1646" t="b">
        <v>0</v>
      </c>
      <c r="O1646">
        <v>128</v>
      </c>
      <c r="P1646" t="b">
        <v>1</v>
      </c>
      <c r="Q1646" t="s">
        <v>8292</v>
      </c>
      <c r="R1646" s="10">
        <f>E1646/D1646*100</f>
        <v>109.5</v>
      </c>
      <c r="S1646" s="7">
        <f>E1646/O1646</f>
        <v>85.546875</v>
      </c>
      <c r="T1646" s="11" t="s">
        <v>8325</v>
      </c>
      <c r="U1646" t="s">
        <v>8346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5">
        <f t="shared" si="75"/>
        <v>41535.617361111108</v>
      </c>
      <c r="K1647">
        <v>1378306140</v>
      </c>
      <c r="L1647" s="16">
        <f t="shared" si="76"/>
        <v>41521.617361111108</v>
      </c>
      <c r="M1647" s="16" t="str">
        <f t="shared" si="77"/>
        <v>2013</v>
      </c>
      <c r="N1647" t="b">
        <v>0</v>
      </c>
      <c r="O1647">
        <v>10</v>
      </c>
      <c r="P1647" t="b">
        <v>1</v>
      </c>
      <c r="Q1647" t="s">
        <v>8292</v>
      </c>
      <c r="R1647" s="10">
        <f>E1647/D1647*100</f>
        <v>110.80000000000001</v>
      </c>
      <c r="S1647" s="7">
        <f>E1647/O1647</f>
        <v>554</v>
      </c>
      <c r="T1647" s="11" t="s">
        <v>8325</v>
      </c>
      <c r="U1647" t="s">
        <v>8346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5">
        <f t="shared" si="75"/>
        <v>41865.757638888892</v>
      </c>
      <c r="K1648">
        <v>1405248503</v>
      </c>
      <c r="L1648" s="16">
        <f t="shared" si="76"/>
        <v>41833.450266203705</v>
      </c>
      <c r="M1648" s="16" t="str">
        <f t="shared" si="77"/>
        <v>2014</v>
      </c>
      <c r="N1648" t="b">
        <v>0</v>
      </c>
      <c r="O1648">
        <v>83</v>
      </c>
      <c r="P1648" t="b">
        <v>1</v>
      </c>
      <c r="Q1648" t="s">
        <v>8292</v>
      </c>
      <c r="R1648" s="10">
        <f>E1648/D1648*100</f>
        <v>110.2</v>
      </c>
      <c r="S1648" s="7">
        <f>E1648/O1648</f>
        <v>26.554216867469879</v>
      </c>
      <c r="T1648" s="11" t="s">
        <v>8325</v>
      </c>
      <c r="U1648" t="s">
        <v>8346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5">
        <f t="shared" si="75"/>
        <v>41069.409456018519</v>
      </c>
      <c r="K1649">
        <v>1336643377</v>
      </c>
      <c r="L1649" s="16">
        <f t="shared" si="76"/>
        <v>41039.409456018519</v>
      </c>
      <c r="M1649" s="16" t="str">
        <f t="shared" si="77"/>
        <v>2012</v>
      </c>
      <c r="N1649" t="b">
        <v>0</v>
      </c>
      <c r="O1649">
        <v>46</v>
      </c>
      <c r="P1649" t="b">
        <v>1</v>
      </c>
      <c r="Q1649" t="s">
        <v>8292</v>
      </c>
      <c r="R1649" s="10">
        <f>E1649/D1649*100</f>
        <v>104.71999999999998</v>
      </c>
      <c r="S1649" s="7">
        <f>E1649/O1649</f>
        <v>113.82608695652173</v>
      </c>
      <c r="T1649" s="11" t="s">
        <v>8325</v>
      </c>
      <c r="U1649" t="s">
        <v>8346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5">
        <f t="shared" si="75"/>
        <v>40622.662986111114</v>
      </c>
      <c r="K1650">
        <v>1298048082</v>
      </c>
      <c r="L1650" s="16">
        <f t="shared" si="76"/>
        <v>40592.704652777778</v>
      </c>
      <c r="M1650" s="16" t="str">
        <f t="shared" si="77"/>
        <v>2011</v>
      </c>
      <c r="N1650" t="b">
        <v>0</v>
      </c>
      <c r="O1650">
        <v>90</v>
      </c>
      <c r="P1650" t="b">
        <v>1</v>
      </c>
      <c r="Q1650" t="s">
        <v>8292</v>
      </c>
      <c r="R1650" s="10">
        <f>E1650/D1650*100</f>
        <v>125.26086956521738</v>
      </c>
      <c r="S1650" s="7">
        <f>E1650/O1650</f>
        <v>32.011111111111113</v>
      </c>
      <c r="T1650" s="11" t="s">
        <v>8325</v>
      </c>
      <c r="U1650" t="s">
        <v>8346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5">
        <f t="shared" si="75"/>
        <v>41782.684664351851</v>
      </c>
      <c r="K1651">
        <v>1396974355</v>
      </c>
      <c r="L1651" s="16">
        <f t="shared" si="76"/>
        <v>41737.684664351851</v>
      </c>
      <c r="M1651" s="16" t="str">
        <f t="shared" si="77"/>
        <v>2014</v>
      </c>
      <c r="N1651" t="b">
        <v>0</v>
      </c>
      <c r="O1651">
        <v>81</v>
      </c>
      <c r="P1651" t="b">
        <v>1</v>
      </c>
      <c r="Q1651" t="s">
        <v>8292</v>
      </c>
      <c r="R1651" s="10">
        <f>E1651/D1651*100</f>
        <v>100.58763157894737</v>
      </c>
      <c r="S1651" s="7">
        <f>E1651/O1651</f>
        <v>47.189259259259259</v>
      </c>
      <c r="T1651" s="11" t="s">
        <v>8325</v>
      </c>
      <c r="U1651" t="s">
        <v>8346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5">
        <f t="shared" si="75"/>
        <v>41556.435613425929</v>
      </c>
      <c r="K1652">
        <v>1378722437</v>
      </c>
      <c r="L1652" s="16">
        <f t="shared" si="76"/>
        <v>41526.435613425929</v>
      </c>
      <c r="M1652" s="16" t="str">
        <f t="shared" si="77"/>
        <v>2013</v>
      </c>
      <c r="N1652" t="b">
        <v>0</v>
      </c>
      <c r="O1652">
        <v>32</v>
      </c>
      <c r="P1652" t="b">
        <v>1</v>
      </c>
      <c r="Q1652" t="s">
        <v>8292</v>
      </c>
      <c r="R1652" s="10">
        <f>E1652/D1652*100</f>
        <v>141.55000000000001</v>
      </c>
      <c r="S1652" s="7">
        <f>E1652/O1652</f>
        <v>88.46875</v>
      </c>
      <c r="T1652" s="11" t="s">
        <v>8325</v>
      </c>
      <c r="U1652" t="s">
        <v>8346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5">
        <f t="shared" si="75"/>
        <v>40659.290972222225</v>
      </c>
      <c r="K1653">
        <v>1300916220</v>
      </c>
      <c r="L1653" s="16">
        <f t="shared" si="76"/>
        <v>40625.900694444441</v>
      </c>
      <c r="M1653" s="16" t="str">
        <f t="shared" si="77"/>
        <v>2011</v>
      </c>
      <c r="N1653" t="b">
        <v>0</v>
      </c>
      <c r="O1653">
        <v>20</v>
      </c>
      <c r="P1653" t="b">
        <v>1</v>
      </c>
      <c r="Q1653" t="s">
        <v>8292</v>
      </c>
      <c r="R1653" s="10">
        <f>E1653/D1653*100</f>
        <v>100.75</v>
      </c>
      <c r="S1653" s="7">
        <f>E1653/O1653</f>
        <v>100.75</v>
      </c>
      <c r="T1653" s="11" t="s">
        <v>8325</v>
      </c>
      <c r="U1653" t="s">
        <v>8346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5">
        <f t="shared" si="75"/>
        <v>41602.534641203703</v>
      </c>
      <c r="K1654">
        <v>1382701793</v>
      </c>
      <c r="L1654" s="16">
        <f t="shared" si="76"/>
        <v>41572.492974537039</v>
      </c>
      <c r="M1654" s="16" t="str">
        <f t="shared" si="77"/>
        <v>2013</v>
      </c>
      <c r="N1654" t="b">
        <v>0</v>
      </c>
      <c r="O1654">
        <v>70</v>
      </c>
      <c r="P1654" t="b">
        <v>1</v>
      </c>
      <c r="Q1654" t="s">
        <v>8292</v>
      </c>
      <c r="R1654" s="10">
        <f>E1654/D1654*100</f>
        <v>100.66666666666666</v>
      </c>
      <c r="S1654" s="7">
        <f>E1654/O1654</f>
        <v>64.714285714285708</v>
      </c>
      <c r="T1654" s="11" t="s">
        <v>8325</v>
      </c>
      <c r="U1654" t="s">
        <v>8346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5">
        <f t="shared" si="75"/>
        <v>40657.834444444445</v>
      </c>
      <c r="K1655">
        <v>1300996896</v>
      </c>
      <c r="L1655" s="16">
        <f t="shared" si="76"/>
        <v>40626.834444444445</v>
      </c>
      <c r="M1655" s="16" t="str">
        <f t="shared" si="77"/>
        <v>2011</v>
      </c>
      <c r="N1655" t="b">
        <v>0</v>
      </c>
      <c r="O1655">
        <v>168</v>
      </c>
      <c r="P1655" t="b">
        <v>1</v>
      </c>
      <c r="Q1655" t="s">
        <v>8292</v>
      </c>
      <c r="R1655" s="10">
        <f>E1655/D1655*100</f>
        <v>174.2304</v>
      </c>
      <c r="S1655" s="7">
        <f>E1655/O1655</f>
        <v>51.854285714285716</v>
      </c>
      <c r="T1655" s="11" t="s">
        <v>8325</v>
      </c>
      <c r="U1655" t="s">
        <v>8346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5">
        <f t="shared" si="75"/>
        <v>41017.890740740739</v>
      </c>
      <c r="K1656">
        <v>1332192160</v>
      </c>
      <c r="L1656" s="16">
        <f t="shared" si="76"/>
        <v>40987.890740740739</v>
      </c>
      <c r="M1656" s="16" t="str">
        <f t="shared" si="77"/>
        <v>2012</v>
      </c>
      <c r="N1656" t="b">
        <v>0</v>
      </c>
      <c r="O1656">
        <v>34</v>
      </c>
      <c r="P1656" t="b">
        <v>1</v>
      </c>
      <c r="Q1656" t="s">
        <v>8292</v>
      </c>
      <c r="R1656" s="10">
        <f>E1656/D1656*100</f>
        <v>119.90909090909089</v>
      </c>
      <c r="S1656" s="7">
        <f>E1656/O1656</f>
        <v>38.794117647058826</v>
      </c>
      <c r="T1656" s="11" t="s">
        <v>8325</v>
      </c>
      <c r="U1656" t="s">
        <v>8346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5">
        <f t="shared" si="75"/>
        <v>41004.750231481477</v>
      </c>
      <c r="K1657">
        <v>1331060420</v>
      </c>
      <c r="L1657" s="16">
        <f t="shared" si="76"/>
        <v>40974.791898148149</v>
      </c>
      <c r="M1657" s="16" t="str">
        <f t="shared" si="77"/>
        <v>2012</v>
      </c>
      <c r="N1657" t="b">
        <v>0</v>
      </c>
      <c r="O1657">
        <v>48</v>
      </c>
      <c r="P1657" t="b">
        <v>1</v>
      </c>
      <c r="Q1657" t="s">
        <v>8292</v>
      </c>
      <c r="R1657" s="10">
        <f>E1657/D1657*100</f>
        <v>142.86666666666667</v>
      </c>
      <c r="S1657" s="7">
        <f>E1657/O1657</f>
        <v>44.645833333333336</v>
      </c>
      <c r="T1657" s="11" t="s">
        <v>8325</v>
      </c>
      <c r="U1657" t="s">
        <v>8346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5">
        <f t="shared" si="75"/>
        <v>41256.928842592592</v>
      </c>
      <c r="K1658">
        <v>1352845052</v>
      </c>
      <c r="L1658" s="16">
        <f t="shared" si="76"/>
        <v>41226.928842592592</v>
      </c>
      <c r="M1658" s="16" t="str">
        <f t="shared" si="77"/>
        <v>2012</v>
      </c>
      <c r="N1658" t="b">
        <v>0</v>
      </c>
      <c r="O1658">
        <v>48</v>
      </c>
      <c r="P1658" t="b">
        <v>1</v>
      </c>
      <c r="Q1658" t="s">
        <v>8292</v>
      </c>
      <c r="R1658" s="10">
        <f>E1658/D1658*100</f>
        <v>100.33493333333334</v>
      </c>
      <c r="S1658" s="7">
        <f>E1658/O1658</f>
        <v>156.77333333333334</v>
      </c>
      <c r="T1658" s="11" t="s">
        <v>8325</v>
      </c>
      <c r="U1658" t="s">
        <v>8346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5">
        <f t="shared" si="75"/>
        <v>41053.782037037039</v>
      </c>
      <c r="K1659">
        <v>1335293168</v>
      </c>
      <c r="L1659" s="16">
        <f t="shared" si="76"/>
        <v>41023.782037037039</v>
      </c>
      <c r="M1659" s="16" t="str">
        <f t="shared" si="77"/>
        <v>2012</v>
      </c>
      <c r="N1659" t="b">
        <v>0</v>
      </c>
      <c r="O1659">
        <v>221</v>
      </c>
      <c r="P1659" t="b">
        <v>1</v>
      </c>
      <c r="Q1659" t="s">
        <v>8292</v>
      </c>
      <c r="R1659" s="10">
        <f>E1659/D1659*100</f>
        <v>104.93380000000001</v>
      </c>
      <c r="S1659" s="7">
        <f>E1659/O1659</f>
        <v>118.70339366515837</v>
      </c>
      <c r="T1659" s="11" t="s">
        <v>8325</v>
      </c>
      <c r="U1659" t="s">
        <v>8346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5">
        <f t="shared" si="75"/>
        <v>41261.597222222219</v>
      </c>
      <c r="K1660">
        <v>1352524767</v>
      </c>
      <c r="L1660" s="16">
        <f t="shared" si="76"/>
        <v>41223.22184027778</v>
      </c>
      <c r="M1660" s="16" t="str">
        <f t="shared" si="77"/>
        <v>2012</v>
      </c>
      <c r="N1660" t="b">
        <v>0</v>
      </c>
      <c r="O1660">
        <v>107</v>
      </c>
      <c r="P1660" t="b">
        <v>1</v>
      </c>
      <c r="Q1660" t="s">
        <v>8292</v>
      </c>
      <c r="R1660" s="10">
        <f>E1660/D1660*100</f>
        <v>132.23333333333335</v>
      </c>
      <c r="S1660" s="7">
        <f>E1660/O1660</f>
        <v>74.149532710280369</v>
      </c>
      <c r="T1660" s="11" t="s">
        <v>8325</v>
      </c>
      <c r="U1660" t="s">
        <v>8346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5">
        <f t="shared" si="75"/>
        <v>41625.5</v>
      </c>
      <c r="K1661">
        <v>1384811721</v>
      </c>
      <c r="L1661" s="16">
        <f t="shared" si="76"/>
        <v>41596.913437499999</v>
      </c>
      <c r="M1661" s="16" t="str">
        <f t="shared" si="77"/>
        <v>2013</v>
      </c>
      <c r="N1661" t="b">
        <v>0</v>
      </c>
      <c r="O1661">
        <v>45</v>
      </c>
      <c r="P1661" t="b">
        <v>1</v>
      </c>
      <c r="Q1661" t="s">
        <v>8292</v>
      </c>
      <c r="R1661" s="10">
        <f>E1661/D1661*100</f>
        <v>112.79999999999998</v>
      </c>
      <c r="S1661" s="7">
        <f>E1661/O1661</f>
        <v>12.533333333333333</v>
      </c>
      <c r="T1661" s="11" t="s">
        <v>8325</v>
      </c>
      <c r="U1661" t="s">
        <v>8346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5">
        <f t="shared" si="75"/>
        <v>42490.915972222225</v>
      </c>
      <c r="K1662">
        <v>1459355950</v>
      </c>
      <c r="L1662" s="16">
        <f t="shared" si="76"/>
        <v>42459.693865740745</v>
      </c>
      <c r="M1662" s="16" t="str">
        <f t="shared" si="77"/>
        <v>2016</v>
      </c>
      <c r="N1662" t="b">
        <v>0</v>
      </c>
      <c r="O1662">
        <v>36</v>
      </c>
      <c r="P1662" t="b">
        <v>1</v>
      </c>
      <c r="Q1662" t="s">
        <v>8292</v>
      </c>
      <c r="R1662" s="10">
        <f>E1662/D1662*100</f>
        <v>1253.75</v>
      </c>
      <c r="S1662" s="7">
        <f>E1662/O1662</f>
        <v>27.861111111111111</v>
      </c>
      <c r="T1662" s="11" t="s">
        <v>8325</v>
      </c>
      <c r="U1662" t="s">
        <v>8346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5">
        <f t="shared" si="75"/>
        <v>42386.875</v>
      </c>
      <c r="K1663">
        <v>1449359831</v>
      </c>
      <c r="L1663" s="16">
        <f t="shared" si="76"/>
        <v>42343.998043981483</v>
      </c>
      <c r="M1663" s="16" t="str">
        <f t="shared" si="77"/>
        <v>2015</v>
      </c>
      <c r="N1663" t="b">
        <v>0</v>
      </c>
      <c r="O1663">
        <v>101</v>
      </c>
      <c r="P1663" t="b">
        <v>1</v>
      </c>
      <c r="Q1663" t="s">
        <v>8292</v>
      </c>
      <c r="R1663" s="10">
        <f>E1663/D1663*100</f>
        <v>102.50632911392405</v>
      </c>
      <c r="S1663" s="7">
        <f>E1663/O1663</f>
        <v>80.178217821782184</v>
      </c>
      <c r="T1663" s="11" t="s">
        <v>8325</v>
      </c>
      <c r="U1663" t="s">
        <v>8346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5">
        <f t="shared" si="75"/>
        <v>40908.239999999998</v>
      </c>
      <c r="K1664">
        <v>1320122736</v>
      </c>
      <c r="L1664" s="16">
        <f t="shared" si="76"/>
        <v>40848.198333333334</v>
      </c>
      <c r="M1664" s="16" t="str">
        <f t="shared" si="77"/>
        <v>2011</v>
      </c>
      <c r="N1664" t="b">
        <v>0</v>
      </c>
      <c r="O1664">
        <v>62</v>
      </c>
      <c r="P1664" t="b">
        <v>1</v>
      </c>
      <c r="Q1664" t="s">
        <v>8292</v>
      </c>
      <c r="R1664" s="10">
        <f>E1664/D1664*100</f>
        <v>102.6375</v>
      </c>
      <c r="S1664" s="7">
        <f>E1664/O1664</f>
        <v>132.43548387096774</v>
      </c>
      <c r="T1664" s="11" t="s">
        <v>8325</v>
      </c>
      <c r="U1664" t="s">
        <v>8346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5">
        <f t="shared" si="75"/>
        <v>42036.02207175926</v>
      </c>
      <c r="K1665">
        <v>1420158707</v>
      </c>
      <c r="L1665" s="16">
        <f t="shared" si="76"/>
        <v>42006.02207175926</v>
      </c>
      <c r="M1665" s="16" t="str">
        <f t="shared" si="77"/>
        <v>2015</v>
      </c>
      <c r="N1665" t="b">
        <v>0</v>
      </c>
      <c r="O1665">
        <v>32</v>
      </c>
      <c r="P1665" t="b">
        <v>1</v>
      </c>
      <c r="Q1665" t="s">
        <v>8292</v>
      </c>
      <c r="R1665" s="10">
        <f>E1665/D1665*100</f>
        <v>108</v>
      </c>
      <c r="S1665" s="7">
        <f>E1665/O1665</f>
        <v>33.75</v>
      </c>
      <c r="T1665" s="11" t="s">
        <v>8325</v>
      </c>
      <c r="U1665" t="s">
        <v>8346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5">
        <f t="shared" si="75"/>
        <v>40984.165972222225</v>
      </c>
      <c r="K1666">
        <v>1328033818</v>
      </c>
      <c r="L1666" s="16">
        <f t="shared" si="76"/>
        <v>40939.761782407404</v>
      </c>
      <c r="M1666" s="16" t="str">
        <f t="shared" si="77"/>
        <v>2012</v>
      </c>
      <c r="N1666" t="b">
        <v>0</v>
      </c>
      <c r="O1666">
        <v>89</v>
      </c>
      <c r="P1666" t="b">
        <v>1</v>
      </c>
      <c r="Q1666" t="s">
        <v>8292</v>
      </c>
      <c r="R1666" s="10">
        <f>E1666/D1666*100</f>
        <v>122.40879999999999</v>
      </c>
      <c r="S1666" s="7">
        <f>E1666/O1666</f>
        <v>34.384494382022467</v>
      </c>
      <c r="T1666" s="11" t="s">
        <v>8325</v>
      </c>
      <c r="U1666" t="s">
        <v>8346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5">
        <f t="shared" ref="J1667:J1730" si="78">(((I1667/60)/60)/24)+DATE(1970,1,1)</f>
        <v>40596.125</v>
      </c>
      <c r="K1667">
        <v>1295624113</v>
      </c>
      <c r="L1667" s="16">
        <f t="shared" ref="L1667:L1730" si="79">(((K1667/60)/60)/24)+DATE(1970,1,1)</f>
        <v>40564.649456018517</v>
      </c>
      <c r="M1667" s="16" t="str">
        <f t="shared" ref="M1667:M1730" si="80">TEXT(L1667,"yyyy")</f>
        <v>2011</v>
      </c>
      <c r="N1667" t="b">
        <v>0</v>
      </c>
      <c r="O1667">
        <v>93</v>
      </c>
      <c r="P1667" t="b">
        <v>1</v>
      </c>
      <c r="Q1667" t="s">
        <v>8292</v>
      </c>
      <c r="R1667" s="10">
        <f>E1667/D1667*100</f>
        <v>119.45714285714286</v>
      </c>
      <c r="S1667" s="7">
        <f>E1667/O1667</f>
        <v>44.956989247311824</v>
      </c>
      <c r="T1667" s="11" t="s">
        <v>8325</v>
      </c>
      <c r="U1667" t="s">
        <v>8346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5">
        <f t="shared" si="78"/>
        <v>41361.211493055554</v>
      </c>
      <c r="K1668">
        <v>1361858673</v>
      </c>
      <c r="L1668" s="16">
        <f t="shared" si="79"/>
        <v>41331.253159722226</v>
      </c>
      <c r="M1668" s="16" t="str">
        <f t="shared" si="80"/>
        <v>2013</v>
      </c>
      <c r="N1668" t="b">
        <v>0</v>
      </c>
      <c r="O1668">
        <v>98</v>
      </c>
      <c r="P1668" t="b">
        <v>1</v>
      </c>
      <c r="Q1668" t="s">
        <v>8292</v>
      </c>
      <c r="R1668" s="10">
        <f>E1668/D1668*100</f>
        <v>160.88</v>
      </c>
      <c r="S1668" s="7">
        <f>E1668/O1668</f>
        <v>41.04081632653061</v>
      </c>
      <c r="T1668" s="11" t="s">
        <v>8325</v>
      </c>
      <c r="U1668" t="s">
        <v>8346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5">
        <f t="shared" si="78"/>
        <v>41709.290972222225</v>
      </c>
      <c r="K1669">
        <v>1392169298</v>
      </c>
      <c r="L1669" s="16">
        <f t="shared" si="79"/>
        <v>41682.0705787037</v>
      </c>
      <c r="M1669" s="16" t="str">
        <f t="shared" si="80"/>
        <v>2014</v>
      </c>
      <c r="N1669" t="b">
        <v>0</v>
      </c>
      <c r="O1669">
        <v>82</v>
      </c>
      <c r="P1669" t="b">
        <v>1</v>
      </c>
      <c r="Q1669" t="s">
        <v>8292</v>
      </c>
      <c r="R1669" s="10">
        <f>E1669/D1669*100</f>
        <v>126.85294117647059</v>
      </c>
      <c r="S1669" s="7">
        <f>E1669/O1669</f>
        <v>52.597560975609753</v>
      </c>
      <c r="T1669" s="11" t="s">
        <v>8325</v>
      </c>
      <c r="U1669" t="s">
        <v>8346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5">
        <f t="shared" si="78"/>
        <v>40875.191423611112</v>
      </c>
      <c r="K1670">
        <v>1319859339</v>
      </c>
      <c r="L1670" s="16">
        <f t="shared" si="79"/>
        <v>40845.14975694444</v>
      </c>
      <c r="M1670" s="16" t="str">
        <f t="shared" si="80"/>
        <v>2011</v>
      </c>
      <c r="N1670" t="b">
        <v>0</v>
      </c>
      <c r="O1670">
        <v>116</v>
      </c>
      <c r="P1670" t="b">
        <v>1</v>
      </c>
      <c r="Q1670" t="s">
        <v>8292</v>
      </c>
      <c r="R1670" s="10">
        <f>E1670/D1670*100</f>
        <v>102.6375</v>
      </c>
      <c r="S1670" s="7">
        <f>E1670/O1670</f>
        <v>70.784482758620683</v>
      </c>
      <c r="T1670" s="11" t="s">
        <v>8325</v>
      </c>
      <c r="U1670" t="s">
        <v>8346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5">
        <f t="shared" si="78"/>
        <v>42521.885138888887</v>
      </c>
      <c r="K1671">
        <v>1459545276</v>
      </c>
      <c r="L1671" s="16">
        <f t="shared" si="79"/>
        <v>42461.885138888887</v>
      </c>
      <c r="M1671" s="16" t="str">
        <f t="shared" si="80"/>
        <v>2016</v>
      </c>
      <c r="N1671" t="b">
        <v>0</v>
      </c>
      <c r="O1671">
        <v>52</v>
      </c>
      <c r="P1671" t="b">
        <v>1</v>
      </c>
      <c r="Q1671" t="s">
        <v>8292</v>
      </c>
      <c r="R1671" s="10">
        <f>E1671/D1671*100</f>
        <v>139.75</v>
      </c>
      <c r="S1671" s="7">
        <f>E1671/O1671</f>
        <v>53.75</v>
      </c>
      <c r="T1671" s="11" t="s">
        <v>8325</v>
      </c>
      <c r="U1671" t="s">
        <v>8346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5">
        <f t="shared" si="78"/>
        <v>40364.166666666664</v>
      </c>
      <c r="K1672">
        <v>1273961999</v>
      </c>
      <c r="L1672" s="16">
        <f t="shared" si="79"/>
        <v>40313.930543981485</v>
      </c>
      <c r="M1672" s="16" t="str">
        <f t="shared" si="80"/>
        <v>2010</v>
      </c>
      <c r="N1672" t="b">
        <v>0</v>
      </c>
      <c r="O1672">
        <v>23</v>
      </c>
      <c r="P1672" t="b">
        <v>1</v>
      </c>
      <c r="Q1672" t="s">
        <v>8292</v>
      </c>
      <c r="R1672" s="10">
        <f>E1672/D1672*100</f>
        <v>102.60000000000001</v>
      </c>
      <c r="S1672" s="7">
        <f>E1672/O1672</f>
        <v>44.608695652173914</v>
      </c>
      <c r="T1672" s="11" t="s">
        <v>8325</v>
      </c>
      <c r="U1672" t="s">
        <v>8346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5">
        <f t="shared" si="78"/>
        <v>42583.54414351852</v>
      </c>
      <c r="K1673">
        <v>1467464614</v>
      </c>
      <c r="L1673" s="16">
        <f t="shared" si="79"/>
        <v>42553.54414351852</v>
      </c>
      <c r="M1673" s="16" t="str">
        <f t="shared" si="80"/>
        <v>2016</v>
      </c>
      <c r="N1673" t="b">
        <v>0</v>
      </c>
      <c r="O1673">
        <v>77</v>
      </c>
      <c r="P1673" t="b">
        <v>1</v>
      </c>
      <c r="Q1673" t="s">
        <v>8292</v>
      </c>
      <c r="R1673" s="10">
        <f>E1673/D1673*100</f>
        <v>100.67349999999999</v>
      </c>
      <c r="S1673" s="7">
        <f>E1673/O1673</f>
        <v>26.148961038961041</v>
      </c>
      <c r="T1673" s="11" t="s">
        <v>8325</v>
      </c>
      <c r="U1673" t="s">
        <v>8346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5">
        <f t="shared" si="78"/>
        <v>41064.656597222223</v>
      </c>
      <c r="K1674">
        <v>1336232730</v>
      </c>
      <c r="L1674" s="16">
        <f t="shared" si="79"/>
        <v>41034.656597222223</v>
      </c>
      <c r="M1674" s="16" t="str">
        <f t="shared" si="80"/>
        <v>2012</v>
      </c>
      <c r="N1674" t="b">
        <v>0</v>
      </c>
      <c r="O1674">
        <v>49</v>
      </c>
      <c r="P1674" t="b">
        <v>1</v>
      </c>
      <c r="Q1674" t="s">
        <v>8292</v>
      </c>
      <c r="R1674" s="10">
        <f>E1674/D1674*100</f>
        <v>112.94117647058823</v>
      </c>
      <c r="S1674" s="7">
        <f>E1674/O1674</f>
        <v>39.183673469387756</v>
      </c>
      <c r="T1674" s="11" t="s">
        <v>8325</v>
      </c>
      <c r="U1674" t="s">
        <v>8346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5">
        <f t="shared" si="78"/>
        <v>42069.878379629634</v>
      </c>
      <c r="K1675">
        <v>1423083892</v>
      </c>
      <c r="L1675" s="16">
        <f t="shared" si="79"/>
        <v>42039.878379629634</v>
      </c>
      <c r="M1675" s="16" t="str">
        <f t="shared" si="80"/>
        <v>2015</v>
      </c>
      <c r="N1675" t="b">
        <v>0</v>
      </c>
      <c r="O1675">
        <v>59</v>
      </c>
      <c r="P1675" t="b">
        <v>1</v>
      </c>
      <c r="Q1675" t="s">
        <v>8292</v>
      </c>
      <c r="R1675" s="10">
        <f>E1675/D1675*100</f>
        <v>128.09523809523807</v>
      </c>
      <c r="S1675" s="7">
        <f>E1675/O1675</f>
        <v>45.593220338983052</v>
      </c>
      <c r="T1675" s="11" t="s">
        <v>8325</v>
      </c>
      <c r="U1675" t="s">
        <v>8346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5">
        <f t="shared" si="78"/>
        <v>42600.290972222225</v>
      </c>
      <c r="K1676">
        <v>1468852306</v>
      </c>
      <c r="L1676" s="16">
        <f t="shared" si="79"/>
        <v>42569.605393518519</v>
      </c>
      <c r="M1676" s="16" t="str">
        <f t="shared" si="80"/>
        <v>2016</v>
      </c>
      <c r="N1676" t="b">
        <v>0</v>
      </c>
      <c r="O1676">
        <v>113</v>
      </c>
      <c r="P1676" t="b">
        <v>1</v>
      </c>
      <c r="Q1676" t="s">
        <v>8292</v>
      </c>
      <c r="R1676" s="10">
        <f>E1676/D1676*100</f>
        <v>201.7</v>
      </c>
      <c r="S1676" s="7">
        <f>E1676/O1676</f>
        <v>89.247787610619469</v>
      </c>
      <c r="T1676" s="11" t="s">
        <v>8325</v>
      </c>
      <c r="U1676" t="s">
        <v>8346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5">
        <f t="shared" si="78"/>
        <v>40832.918749999997</v>
      </c>
      <c r="K1677">
        <v>1316194540</v>
      </c>
      <c r="L1677" s="16">
        <f t="shared" si="79"/>
        <v>40802.733101851853</v>
      </c>
      <c r="M1677" s="16" t="str">
        <f t="shared" si="80"/>
        <v>2011</v>
      </c>
      <c r="N1677" t="b">
        <v>0</v>
      </c>
      <c r="O1677">
        <v>34</v>
      </c>
      <c r="P1677" t="b">
        <v>1</v>
      </c>
      <c r="Q1677" t="s">
        <v>8292</v>
      </c>
      <c r="R1677" s="10">
        <f>E1677/D1677*100</f>
        <v>137.416</v>
      </c>
      <c r="S1677" s="7">
        <f>E1677/O1677</f>
        <v>40.416470588235299</v>
      </c>
      <c r="T1677" s="11" t="s">
        <v>8325</v>
      </c>
      <c r="U1677" t="s">
        <v>8346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5">
        <f t="shared" si="78"/>
        <v>41020.165972222225</v>
      </c>
      <c r="K1678">
        <v>1330968347</v>
      </c>
      <c r="L1678" s="16">
        <f t="shared" si="79"/>
        <v>40973.72623842593</v>
      </c>
      <c r="M1678" s="16" t="str">
        <f t="shared" si="80"/>
        <v>2012</v>
      </c>
      <c r="N1678" t="b">
        <v>0</v>
      </c>
      <c r="O1678">
        <v>42</v>
      </c>
      <c r="P1678" t="b">
        <v>1</v>
      </c>
      <c r="Q1678" t="s">
        <v>8292</v>
      </c>
      <c r="R1678" s="10">
        <f>E1678/D1678*100</f>
        <v>115.33333333333333</v>
      </c>
      <c r="S1678" s="7">
        <f>E1678/O1678</f>
        <v>82.38095238095238</v>
      </c>
      <c r="T1678" s="11" t="s">
        <v>8325</v>
      </c>
      <c r="U1678" t="s">
        <v>8346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5">
        <f t="shared" si="78"/>
        <v>42476.249305555553</v>
      </c>
      <c r="K1679">
        <v>1455615976</v>
      </c>
      <c r="L1679" s="16">
        <f t="shared" si="79"/>
        <v>42416.407129629632</v>
      </c>
      <c r="M1679" s="16" t="str">
        <f t="shared" si="80"/>
        <v>2016</v>
      </c>
      <c r="N1679" t="b">
        <v>0</v>
      </c>
      <c r="O1679">
        <v>42</v>
      </c>
      <c r="P1679" t="b">
        <v>1</v>
      </c>
      <c r="Q1679" t="s">
        <v>8292</v>
      </c>
      <c r="R1679" s="10">
        <f>E1679/D1679*100</f>
        <v>111.66666666666667</v>
      </c>
      <c r="S1679" s="7">
        <f>E1679/O1679</f>
        <v>159.52380952380952</v>
      </c>
      <c r="T1679" s="11" t="s">
        <v>8325</v>
      </c>
      <c r="U1679" t="s">
        <v>8346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5">
        <f t="shared" si="78"/>
        <v>41676.854988425926</v>
      </c>
      <c r="K1680">
        <v>1390509071</v>
      </c>
      <c r="L1680" s="16">
        <f t="shared" si="79"/>
        <v>41662.854988425926</v>
      </c>
      <c r="M1680" s="16" t="str">
        <f t="shared" si="80"/>
        <v>2014</v>
      </c>
      <c r="N1680" t="b">
        <v>0</v>
      </c>
      <c r="O1680">
        <v>49</v>
      </c>
      <c r="P1680" t="b">
        <v>1</v>
      </c>
      <c r="Q1680" t="s">
        <v>8292</v>
      </c>
      <c r="R1680" s="10">
        <f>E1680/D1680*100</f>
        <v>118.39999999999999</v>
      </c>
      <c r="S1680" s="7">
        <f>E1680/O1680</f>
        <v>36.244897959183675</v>
      </c>
      <c r="T1680" s="11" t="s">
        <v>8325</v>
      </c>
      <c r="U1680" t="s">
        <v>8346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5">
        <f t="shared" si="78"/>
        <v>40746.068807870368</v>
      </c>
      <c r="K1681">
        <v>1309311545</v>
      </c>
      <c r="L1681" s="16">
        <f t="shared" si="79"/>
        <v>40723.068807870368</v>
      </c>
      <c r="M1681" s="16" t="str">
        <f t="shared" si="80"/>
        <v>2011</v>
      </c>
      <c r="N1681" t="b">
        <v>0</v>
      </c>
      <c r="O1681">
        <v>56</v>
      </c>
      <c r="P1681" t="b">
        <v>1</v>
      </c>
      <c r="Q1681" t="s">
        <v>8292</v>
      </c>
      <c r="R1681" s="10">
        <f>E1681/D1681*100</f>
        <v>175</v>
      </c>
      <c r="S1681" s="7">
        <f>E1681/O1681</f>
        <v>62.5</v>
      </c>
      <c r="T1681" s="11" t="s">
        <v>8325</v>
      </c>
      <c r="U1681" t="s">
        <v>8346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5">
        <f t="shared" si="78"/>
        <v>41832.757719907408</v>
      </c>
      <c r="K1682">
        <v>1402596667</v>
      </c>
      <c r="L1682" s="16">
        <f t="shared" si="79"/>
        <v>41802.757719907408</v>
      </c>
      <c r="M1682" s="16" t="str">
        <f t="shared" si="80"/>
        <v>2014</v>
      </c>
      <c r="N1682" t="b">
        <v>0</v>
      </c>
      <c r="O1682">
        <v>25</v>
      </c>
      <c r="P1682" t="b">
        <v>1</v>
      </c>
      <c r="Q1682" t="s">
        <v>8292</v>
      </c>
      <c r="R1682" s="10">
        <f>E1682/D1682*100</f>
        <v>117.5</v>
      </c>
      <c r="S1682" s="7">
        <f>E1682/O1682</f>
        <v>47</v>
      </c>
      <c r="T1682" s="11" t="s">
        <v>8325</v>
      </c>
      <c r="U1682" t="s">
        <v>8346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5">
        <f t="shared" si="78"/>
        <v>42823.083333333328</v>
      </c>
      <c r="K1683">
        <v>1486522484</v>
      </c>
      <c r="L1683" s="16">
        <f t="shared" si="79"/>
        <v>42774.121342592596</v>
      </c>
      <c r="M1683" s="16" t="str">
        <f t="shared" si="80"/>
        <v>2017</v>
      </c>
      <c r="N1683" t="b">
        <v>0</v>
      </c>
      <c r="O1683">
        <v>884</v>
      </c>
      <c r="P1683" t="b">
        <v>0</v>
      </c>
      <c r="Q1683" t="s">
        <v>8293</v>
      </c>
      <c r="R1683" s="10">
        <f>E1683/D1683*100</f>
        <v>101.42212307692309</v>
      </c>
      <c r="S1683" s="7">
        <f>E1683/O1683</f>
        <v>74.575090497737563</v>
      </c>
      <c r="T1683" s="11" t="s">
        <v>8325</v>
      </c>
      <c r="U1683" t="s">
        <v>8347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5">
        <f t="shared" si="78"/>
        <v>42839.171990740739</v>
      </c>
      <c r="K1684">
        <v>1486962460</v>
      </c>
      <c r="L1684" s="16">
        <f t="shared" si="79"/>
        <v>42779.21365740741</v>
      </c>
      <c r="M1684" s="16" t="str">
        <f t="shared" si="80"/>
        <v>2017</v>
      </c>
      <c r="N1684" t="b">
        <v>0</v>
      </c>
      <c r="O1684">
        <v>0</v>
      </c>
      <c r="P1684" t="b">
        <v>0</v>
      </c>
      <c r="Q1684" t="s">
        <v>8293</v>
      </c>
      <c r="R1684" s="10">
        <f>E1684/D1684*100</f>
        <v>0</v>
      </c>
      <c r="S1684" s="7" t="e">
        <f>E1684/O1684</f>
        <v>#DIV/0!</v>
      </c>
      <c r="T1684" s="11" t="s">
        <v>8325</v>
      </c>
      <c r="U1684" t="s">
        <v>8347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5">
        <f t="shared" si="78"/>
        <v>42832.781689814816</v>
      </c>
      <c r="K1685">
        <v>1489517138</v>
      </c>
      <c r="L1685" s="16">
        <f t="shared" si="79"/>
        <v>42808.781689814816</v>
      </c>
      <c r="M1685" s="16" t="str">
        <f t="shared" si="80"/>
        <v>2017</v>
      </c>
      <c r="N1685" t="b">
        <v>0</v>
      </c>
      <c r="O1685">
        <v>10</v>
      </c>
      <c r="P1685" t="b">
        <v>0</v>
      </c>
      <c r="Q1685" t="s">
        <v>8293</v>
      </c>
      <c r="R1685" s="10">
        <f>E1685/D1685*100</f>
        <v>21.714285714285715</v>
      </c>
      <c r="S1685" s="7">
        <f>E1685/O1685</f>
        <v>76</v>
      </c>
      <c r="T1685" s="11" t="s">
        <v>8325</v>
      </c>
      <c r="U1685" t="s">
        <v>8347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5">
        <f t="shared" si="78"/>
        <v>42811.773622685185</v>
      </c>
      <c r="K1686">
        <v>1487360041</v>
      </c>
      <c r="L1686" s="16">
        <f t="shared" si="79"/>
        <v>42783.815289351856</v>
      </c>
      <c r="M1686" s="16" t="str">
        <f t="shared" si="80"/>
        <v>2017</v>
      </c>
      <c r="N1686" t="b">
        <v>0</v>
      </c>
      <c r="O1686">
        <v>101</v>
      </c>
      <c r="P1686" t="b">
        <v>0</v>
      </c>
      <c r="Q1686" t="s">
        <v>8293</v>
      </c>
      <c r="R1686" s="10">
        <f>E1686/D1686*100</f>
        <v>109.125</v>
      </c>
      <c r="S1686" s="7">
        <f>E1686/O1686</f>
        <v>86.43564356435644</v>
      </c>
      <c r="T1686" s="11" t="s">
        <v>8325</v>
      </c>
      <c r="U1686" t="s">
        <v>8347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5">
        <f t="shared" si="78"/>
        <v>42818.208599537036</v>
      </c>
      <c r="K1687">
        <v>1487743223</v>
      </c>
      <c r="L1687" s="16">
        <f t="shared" si="79"/>
        <v>42788.2502662037</v>
      </c>
      <c r="M1687" s="16" t="str">
        <f t="shared" si="80"/>
        <v>2017</v>
      </c>
      <c r="N1687" t="b">
        <v>0</v>
      </c>
      <c r="O1687">
        <v>15</v>
      </c>
      <c r="P1687" t="b">
        <v>0</v>
      </c>
      <c r="Q1687" t="s">
        <v>8293</v>
      </c>
      <c r="R1687" s="10">
        <f>E1687/D1687*100</f>
        <v>102.85714285714285</v>
      </c>
      <c r="S1687" s="7">
        <f>E1687/O1687</f>
        <v>24</v>
      </c>
      <c r="T1687" s="11" t="s">
        <v>8325</v>
      </c>
      <c r="U1687" t="s">
        <v>8347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5">
        <f t="shared" si="78"/>
        <v>42852.802303240736</v>
      </c>
      <c r="K1688">
        <v>1488140119</v>
      </c>
      <c r="L1688" s="16">
        <f t="shared" si="79"/>
        <v>42792.843969907408</v>
      </c>
      <c r="M1688" s="16" t="str">
        <f t="shared" si="80"/>
        <v>2017</v>
      </c>
      <c r="N1688" t="b">
        <v>0</v>
      </c>
      <c r="O1688">
        <v>1</v>
      </c>
      <c r="P1688" t="b">
        <v>0</v>
      </c>
      <c r="Q1688" t="s">
        <v>8293</v>
      </c>
      <c r="R1688" s="10">
        <f>E1688/D1688*100</f>
        <v>0.36</v>
      </c>
      <c r="S1688" s="7">
        <f>E1688/O1688</f>
        <v>18</v>
      </c>
      <c r="T1688" s="11" t="s">
        <v>8325</v>
      </c>
      <c r="U1688" t="s">
        <v>8347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5">
        <f t="shared" si="78"/>
        <v>42835.84375</v>
      </c>
      <c r="K1689">
        <v>1488935245</v>
      </c>
      <c r="L1689" s="16">
        <f t="shared" si="79"/>
        <v>42802.046817129631</v>
      </c>
      <c r="M1689" s="16" t="str">
        <f t="shared" si="80"/>
        <v>2017</v>
      </c>
      <c r="N1689" t="b">
        <v>0</v>
      </c>
      <c r="O1689">
        <v>39</v>
      </c>
      <c r="P1689" t="b">
        <v>0</v>
      </c>
      <c r="Q1689" t="s">
        <v>8293</v>
      </c>
      <c r="R1689" s="10">
        <f>E1689/D1689*100</f>
        <v>31.25</v>
      </c>
      <c r="S1689" s="7">
        <f>E1689/O1689</f>
        <v>80.128205128205124</v>
      </c>
      <c r="T1689" s="11" t="s">
        <v>8325</v>
      </c>
      <c r="U1689" t="s">
        <v>8347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5">
        <f t="shared" si="78"/>
        <v>42834.492986111116</v>
      </c>
      <c r="K1690">
        <v>1489150194</v>
      </c>
      <c r="L1690" s="16">
        <f t="shared" si="79"/>
        <v>42804.534652777773</v>
      </c>
      <c r="M1690" s="16" t="str">
        <f t="shared" si="80"/>
        <v>2017</v>
      </c>
      <c r="N1690" t="b">
        <v>0</v>
      </c>
      <c r="O1690">
        <v>7</v>
      </c>
      <c r="P1690" t="b">
        <v>0</v>
      </c>
      <c r="Q1690" t="s">
        <v>8293</v>
      </c>
      <c r="R1690" s="10">
        <f>E1690/D1690*100</f>
        <v>44.3</v>
      </c>
      <c r="S1690" s="7">
        <f>E1690/O1690</f>
        <v>253.14285714285714</v>
      </c>
      <c r="T1690" s="11" t="s">
        <v>8325</v>
      </c>
      <c r="U1690" t="s">
        <v>8347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5">
        <f t="shared" si="78"/>
        <v>42810.900810185187</v>
      </c>
      <c r="K1691">
        <v>1487111830</v>
      </c>
      <c r="L1691" s="16">
        <f t="shared" si="79"/>
        <v>42780.942476851851</v>
      </c>
      <c r="M1691" s="16" t="str">
        <f t="shared" si="80"/>
        <v>2017</v>
      </c>
      <c r="N1691" t="b">
        <v>0</v>
      </c>
      <c r="O1691">
        <v>14</v>
      </c>
      <c r="P1691" t="b">
        <v>0</v>
      </c>
      <c r="Q1691" t="s">
        <v>8293</v>
      </c>
      <c r="R1691" s="10">
        <f>E1691/D1691*100</f>
        <v>100</v>
      </c>
      <c r="S1691" s="7">
        <f>E1691/O1691</f>
        <v>171.42857142857142</v>
      </c>
      <c r="T1691" s="11" t="s">
        <v>8325</v>
      </c>
      <c r="U1691" t="s">
        <v>8347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5">
        <f t="shared" si="78"/>
        <v>42831.389374999999</v>
      </c>
      <c r="K1692">
        <v>1488882042</v>
      </c>
      <c r="L1692" s="16">
        <f t="shared" si="79"/>
        <v>42801.43104166667</v>
      </c>
      <c r="M1692" s="16" t="str">
        <f t="shared" si="80"/>
        <v>2017</v>
      </c>
      <c r="N1692" t="b">
        <v>0</v>
      </c>
      <c r="O1692">
        <v>11</v>
      </c>
      <c r="P1692" t="b">
        <v>0</v>
      </c>
      <c r="Q1692" t="s">
        <v>8293</v>
      </c>
      <c r="R1692" s="10">
        <f>E1692/D1692*100</f>
        <v>25.4</v>
      </c>
      <c r="S1692" s="7">
        <f>E1692/O1692</f>
        <v>57.727272727272727</v>
      </c>
      <c r="T1692" s="11" t="s">
        <v>8325</v>
      </c>
      <c r="U1692" t="s">
        <v>8347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5">
        <f t="shared" si="78"/>
        <v>42828.041666666672</v>
      </c>
      <c r="K1693">
        <v>1488387008</v>
      </c>
      <c r="L1693" s="16">
        <f t="shared" si="79"/>
        <v>42795.701481481476</v>
      </c>
      <c r="M1693" s="16" t="str">
        <f t="shared" si="80"/>
        <v>2017</v>
      </c>
      <c r="N1693" t="b">
        <v>0</v>
      </c>
      <c r="O1693">
        <v>38</v>
      </c>
      <c r="P1693" t="b">
        <v>0</v>
      </c>
      <c r="Q1693" t="s">
        <v>8293</v>
      </c>
      <c r="R1693" s="10">
        <f>E1693/D1693*100</f>
        <v>33.473333333333329</v>
      </c>
      <c r="S1693" s="7">
        <f>E1693/O1693</f>
        <v>264.26315789473682</v>
      </c>
      <c r="T1693" s="11" t="s">
        <v>8325</v>
      </c>
      <c r="U1693" t="s">
        <v>8347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5">
        <f t="shared" si="78"/>
        <v>42820.999305555553</v>
      </c>
      <c r="K1694">
        <v>1487734667</v>
      </c>
      <c r="L1694" s="16">
        <f t="shared" si="79"/>
        <v>42788.151238425926</v>
      </c>
      <c r="M1694" s="16" t="str">
        <f t="shared" si="80"/>
        <v>2017</v>
      </c>
      <c r="N1694" t="b">
        <v>0</v>
      </c>
      <c r="O1694">
        <v>15</v>
      </c>
      <c r="P1694" t="b">
        <v>0</v>
      </c>
      <c r="Q1694" t="s">
        <v>8293</v>
      </c>
      <c r="R1694" s="10">
        <f>E1694/D1694*100</f>
        <v>47.8</v>
      </c>
      <c r="S1694" s="7">
        <f>E1694/O1694</f>
        <v>159.33333333333334</v>
      </c>
      <c r="T1694" s="11" t="s">
        <v>8325</v>
      </c>
      <c r="U1694" t="s">
        <v>8347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5">
        <f t="shared" si="78"/>
        <v>42834.833333333328</v>
      </c>
      <c r="K1695">
        <v>1489097112</v>
      </c>
      <c r="L1695" s="16">
        <f t="shared" si="79"/>
        <v>42803.920277777783</v>
      </c>
      <c r="M1695" s="16" t="str">
        <f t="shared" si="80"/>
        <v>2017</v>
      </c>
      <c r="N1695" t="b">
        <v>0</v>
      </c>
      <c r="O1695">
        <v>8</v>
      </c>
      <c r="P1695" t="b">
        <v>0</v>
      </c>
      <c r="Q1695" t="s">
        <v>8293</v>
      </c>
      <c r="R1695" s="10">
        <f>E1695/D1695*100</f>
        <v>9.3333333333333339</v>
      </c>
      <c r="S1695" s="7">
        <f>E1695/O1695</f>
        <v>35</v>
      </c>
      <c r="T1695" s="11" t="s">
        <v>8325</v>
      </c>
      <c r="U1695" t="s">
        <v>8347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5">
        <f t="shared" si="78"/>
        <v>42821.191666666666</v>
      </c>
      <c r="K1696">
        <v>1488038674</v>
      </c>
      <c r="L1696" s="16">
        <f t="shared" si="79"/>
        <v>42791.669837962967</v>
      </c>
      <c r="M1696" s="16" t="str">
        <f t="shared" si="80"/>
        <v>2017</v>
      </c>
      <c r="N1696" t="b">
        <v>0</v>
      </c>
      <c r="O1696">
        <v>1</v>
      </c>
      <c r="P1696" t="b">
        <v>0</v>
      </c>
      <c r="Q1696" t="s">
        <v>8293</v>
      </c>
      <c r="R1696" s="10">
        <f>E1696/D1696*100</f>
        <v>0.05</v>
      </c>
      <c r="S1696" s="7">
        <f>E1696/O1696</f>
        <v>5</v>
      </c>
      <c r="T1696" s="11" t="s">
        <v>8325</v>
      </c>
      <c r="U1696" t="s">
        <v>8347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5">
        <f t="shared" si="78"/>
        <v>42835.041666666672</v>
      </c>
      <c r="K1697">
        <v>1488847514</v>
      </c>
      <c r="L1697" s="16">
        <f t="shared" si="79"/>
        <v>42801.031412037039</v>
      </c>
      <c r="M1697" s="16" t="str">
        <f t="shared" si="80"/>
        <v>2017</v>
      </c>
      <c r="N1697" t="b">
        <v>0</v>
      </c>
      <c r="O1697">
        <v>23</v>
      </c>
      <c r="P1697" t="b">
        <v>0</v>
      </c>
      <c r="Q1697" t="s">
        <v>8293</v>
      </c>
      <c r="R1697" s="10">
        <f>E1697/D1697*100</f>
        <v>11.708333333333334</v>
      </c>
      <c r="S1697" s="7">
        <f>E1697/O1697</f>
        <v>61.086956521739133</v>
      </c>
      <c r="T1697" s="11" t="s">
        <v>8325</v>
      </c>
      <c r="U1697" t="s">
        <v>8347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5">
        <f t="shared" si="78"/>
        <v>42826.027905092589</v>
      </c>
      <c r="K1698">
        <v>1488418811</v>
      </c>
      <c r="L1698" s="16">
        <f t="shared" si="79"/>
        <v>42796.069571759261</v>
      </c>
      <c r="M1698" s="16" t="str">
        <f t="shared" si="80"/>
        <v>2017</v>
      </c>
      <c r="N1698" t="b">
        <v>0</v>
      </c>
      <c r="O1698">
        <v>0</v>
      </c>
      <c r="P1698" t="b">
        <v>0</v>
      </c>
      <c r="Q1698" t="s">
        <v>8293</v>
      </c>
      <c r="R1698" s="10">
        <f>E1698/D1698*100</f>
        <v>0</v>
      </c>
      <c r="S1698" s="7" t="e">
        <f>E1698/O1698</f>
        <v>#DIV/0!</v>
      </c>
      <c r="T1698" s="11" t="s">
        <v>8325</v>
      </c>
      <c r="U1698" t="s">
        <v>8347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5">
        <f t="shared" si="78"/>
        <v>42834.991296296299</v>
      </c>
      <c r="K1699">
        <v>1489193248</v>
      </c>
      <c r="L1699" s="16">
        <f t="shared" si="79"/>
        <v>42805.032962962956</v>
      </c>
      <c r="M1699" s="16" t="str">
        <f t="shared" si="80"/>
        <v>2017</v>
      </c>
      <c r="N1699" t="b">
        <v>0</v>
      </c>
      <c r="O1699">
        <v>22</v>
      </c>
      <c r="P1699" t="b">
        <v>0</v>
      </c>
      <c r="Q1699" t="s">
        <v>8293</v>
      </c>
      <c r="R1699" s="10">
        <f>E1699/D1699*100</f>
        <v>20.208000000000002</v>
      </c>
      <c r="S1699" s="7">
        <f>E1699/O1699</f>
        <v>114.81818181818181</v>
      </c>
      <c r="T1699" s="11" t="s">
        <v>8325</v>
      </c>
      <c r="U1699" t="s">
        <v>8347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5">
        <f t="shared" si="78"/>
        <v>42820.147916666669</v>
      </c>
      <c r="K1700">
        <v>1488430760</v>
      </c>
      <c r="L1700" s="16">
        <f t="shared" si="79"/>
        <v>42796.207870370374</v>
      </c>
      <c r="M1700" s="16" t="str">
        <f t="shared" si="80"/>
        <v>2017</v>
      </c>
      <c r="N1700" t="b">
        <v>0</v>
      </c>
      <c r="O1700">
        <v>0</v>
      </c>
      <c r="P1700" t="b">
        <v>0</v>
      </c>
      <c r="Q1700" t="s">
        <v>8293</v>
      </c>
      <c r="R1700" s="10">
        <f>E1700/D1700*100</f>
        <v>0</v>
      </c>
      <c r="S1700" s="7" t="e">
        <f>E1700/O1700</f>
        <v>#DIV/0!</v>
      </c>
      <c r="T1700" s="11" t="s">
        <v>8325</v>
      </c>
      <c r="U1700" t="s">
        <v>8347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5">
        <f t="shared" si="78"/>
        <v>42836.863946759258</v>
      </c>
      <c r="K1701">
        <v>1489351445</v>
      </c>
      <c r="L1701" s="16">
        <f t="shared" si="79"/>
        <v>42806.863946759258</v>
      </c>
      <c r="M1701" s="16" t="str">
        <f t="shared" si="80"/>
        <v>2017</v>
      </c>
      <c r="N1701" t="b">
        <v>0</v>
      </c>
      <c r="O1701">
        <v>4</v>
      </c>
      <c r="P1701" t="b">
        <v>0</v>
      </c>
      <c r="Q1701" t="s">
        <v>8293</v>
      </c>
      <c r="R1701" s="10">
        <f>E1701/D1701*100</f>
        <v>4.2311459353574925</v>
      </c>
      <c r="S1701" s="7">
        <f>E1701/O1701</f>
        <v>54</v>
      </c>
      <c r="T1701" s="11" t="s">
        <v>8325</v>
      </c>
      <c r="U1701" t="s">
        <v>8347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5">
        <f t="shared" si="78"/>
        <v>42826.166666666672</v>
      </c>
      <c r="K1702">
        <v>1488418990</v>
      </c>
      <c r="L1702" s="16">
        <f t="shared" si="79"/>
        <v>42796.071643518517</v>
      </c>
      <c r="M1702" s="16" t="str">
        <f t="shared" si="80"/>
        <v>2017</v>
      </c>
      <c r="N1702" t="b">
        <v>0</v>
      </c>
      <c r="O1702">
        <v>79</v>
      </c>
      <c r="P1702" t="b">
        <v>0</v>
      </c>
      <c r="Q1702" t="s">
        <v>8293</v>
      </c>
      <c r="R1702" s="10">
        <f>E1702/D1702*100</f>
        <v>26.06</v>
      </c>
      <c r="S1702" s="7">
        <f>E1702/O1702</f>
        <v>65.974683544303801</v>
      </c>
      <c r="T1702" s="11" t="s">
        <v>8325</v>
      </c>
      <c r="U1702" t="s">
        <v>8347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5">
        <f t="shared" si="78"/>
        <v>42019.664409722223</v>
      </c>
      <c r="K1703">
        <v>1418745405</v>
      </c>
      <c r="L1703" s="16">
        <f t="shared" si="79"/>
        <v>41989.664409722223</v>
      </c>
      <c r="M1703" s="16" t="str">
        <f t="shared" si="80"/>
        <v>2014</v>
      </c>
      <c r="N1703" t="b">
        <v>0</v>
      </c>
      <c r="O1703">
        <v>2</v>
      </c>
      <c r="P1703" t="b">
        <v>0</v>
      </c>
      <c r="Q1703" t="s">
        <v>8293</v>
      </c>
      <c r="R1703" s="10">
        <f>E1703/D1703*100</f>
        <v>0.19801980198019803</v>
      </c>
      <c r="S1703" s="7">
        <f>E1703/O1703</f>
        <v>5</v>
      </c>
      <c r="T1703" s="11" t="s">
        <v>8325</v>
      </c>
      <c r="U1703" t="s">
        <v>8347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5">
        <f t="shared" si="78"/>
        <v>42093.828125</v>
      </c>
      <c r="K1704">
        <v>1425156750</v>
      </c>
      <c r="L1704" s="16">
        <f t="shared" si="79"/>
        <v>42063.869791666672</v>
      </c>
      <c r="M1704" s="16" t="str">
        <f t="shared" si="80"/>
        <v>2015</v>
      </c>
      <c r="N1704" t="b">
        <v>0</v>
      </c>
      <c r="O1704">
        <v>1</v>
      </c>
      <c r="P1704" t="b">
        <v>0</v>
      </c>
      <c r="Q1704" t="s">
        <v>8293</v>
      </c>
      <c r="R1704" s="10">
        <f>E1704/D1704*100</f>
        <v>6.0606060606060606E-3</v>
      </c>
      <c r="S1704" s="7">
        <f>E1704/O1704</f>
        <v>1</v>
      </c>
      <c r="T1704" s="11" t="s">
        <v>8325</v>
      </c>
      <c r="U1704" t="s">
        <v>8347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5">
        <f t="shared" si="78"/>
        <v>42247.281678240746</v>
      </c>
      <c r="K1705">
        <v>1435819537</v>
      </c>
      <c r="L1705" s="16">
        <f t="shared" si="79"/>
        <v>42187.281678240746</v>
      </c>
      <c r="M1705" s="16" t="str">
        <f t="shared" si="80"/>
        <v>2015</v>
      </c>
      <c r="N1705" t="b">
        <v>0</v>
      </c>
      <c r="O1705">
        <v>2</v>
      </c>
      <c r="P1705" t="b">
        <v>0</v>
      </c>
      <c r="Q1705" t="s">
        <v>8293</v>
      </c>
      <c r="R1705" s="10">
        <f>E1705/D1705*100</f>
        <v>1.02</v>
      </c>
      <c r="S1705" s="7">
        <f>E1705/O1705</f>
        <v>25.5</v>
      </c>
      <c r="T1705" s="11" t="s">
        <v>8325</v>
      </c>
      <c r="U1705" t="s">
        <v>8347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5">
        <f t="shared" si="78"/>
        <v>42051.139733796299</v>
      </c>
      <c r="K1706">
        <v>1421464873</v>
      </c>
      <c r="L1706" s="16">
        <f t="shared" si="79"/>
        <v>42021.139733796299</v>
      </c>
      <c r="M1706" s="16" t="str">
        <f t="shared" si="80"/>
        <v>2015</v>
      </c>
      <c r="N1706" t="b">
        <v>0</v>
      </c>
      <c r="O1706">
        <v>11</v>
      </c>
      <c r="P1706" t="b">
        <v>0</v>
      </c>
      <c r="Q1706" t="s">
        <v>8293</v>
      </c>
      <c r="R1706" s="10">
        <f>E1706/D1706*100</f>
        <v>65.100000000000009</v>
      </c>
      <c r="S1706" s="7">
        <f>E1706/O1706</f>
        <v>118.36363636363636</v>
      </c>
      <c r="T1706" s="11" t="s">
        <v>8325</v>
      </c>
      <c r="U1706" t="s">
        <v>8347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5">
        <f t="shared" si="78"/>
        <v>42256.666666666672</v>
      </c>
      <c r="K1707">
        <v>1440807846</v>
      </c>
      <c r="L1707" s="16">
        <f t="shared" si="79"/>
        <v>42245.016736111109</v>
      </c>
      <c r="M1707" s="16" t="str">
        <f t="shared" si="80"/>
        <v>2015</v>
      </c>
      <c r="N1707" t="b">
        <v>0</v>
      </c>
      <c r="O1707">
        <v>0</v>
      </c>
      <c r="P1707" t="b">
        <v>0</v>
      </c>
      <c r="Q1707" t="s">
        <v>8293</v>
      </c>
      <c r="R1707" s="10">
        <f>E1707/D1707*100</f>
        <v>0</v>
      </c>
      <c r="S1707" s="7" t="e">
        <f>E1707/O1707</f>
        <v>#DIV/0!</v>
      </c>
      <c r="T1707" s="11" t="s">
        <v>8325</v>
      </c>
      <c r="U1707" t="s">
        <v>8347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5">
        <f t="shared" si="78"/>
        <v>42239.306388888886</v>
      </c>
      <c r="K1708">
        <v>1435130472</v>
      </c>
      <c r="L1708" s="16">
        <f t="shared" si="79"/>
        <v>42179.306388888886</v>
      </c>
      <c r="M1708" s="16" t="str">
        <f t="shared" si="80"/>
        <v>2015</v>
      </c>
      <c r="N1708" t="b">
        <v>0</v>
      </c>
      <c r="O1708">
        <v>0</v>
      </c>
      <c r="P1708" t="b">
        <v>0</v>
      </c>
      <c r="Q1708" t="s">
        <v>8293</v>
      </c>
      <c r="R1708" s="10">
        <f>E1708/D1708*100</f>
        <v>0</v>
      </c>
      <c r="S1708" s="7" t="e">
        <f>E1708/O1708</f>
        <v>#DIV/0!</v>
      </c>
      <c r="T1708" s="11" t="s">
        <v>8325</v>
      </c>
      <c r="U1708" t="s">
        <v>8347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5">
        <f t="shared" si="78"/>
        <v>42457.679340277777</v>
      </c>
      <c r="K1709">
        <v>1456593495</v>
      </c>
      <c r="L1709" s="16">
        <f t="shared" si="79"/>
        <v>42427.721006944441</v>
      </c>
      <c r="M1709" s="16" t="str">
        <f t="shared" si="80"/>
        <v>2016</v>
      </c>
      <c r="N1709" t="b">
        <v>0</v>
      </c>
      <c r="O1709">
        <v>9</v>
      </c>
      <c r="P1709" t="b">
        <v>0</v>
      </c>
      <c r="Q1709" t="s">
        <v>8293</v>
      </c>
      <c r="R1709" s="10">
        <f>E1709/D1709*100</f>
        <v>9.74</v>
      </c>
      <c r="S1709" s="7">
        <f>E1709/O1709</f>
        <v>54.111111111111114</v>
      </c>
      <c r="T1709" s="11" t="s">
        <v>8325</v>
      </c>
      <c r="U1709" t="s">
        <v>8347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5">
        <f t="shared" si="78"/>
        <v>42491.866967592592</v>
      </c>
      <c r="K1710">
        <v>1458679706</v>
      </c>
      <c r="L1710" s="16">
        <f t="shared" si="79"/>
        <v>42451.866967592592</v>
      </c>
      <c r="M1710" s="16" t="str">
        <f t="shared" si="80"/>
        <v>2016</v>
      </c>
      <c r="N1710" t="b">
        <v>0</v>
      </c>
      <c r="O1710">
        <v>0</v>
      </c>
      <c r="P1710" t="b">
        <v>0</v>
      </c>
      <c r="Q1710" t="s">
        <v>8293</v>
      </c>
      <c r="R1710" s="10">
        <f>E1710/D1710*100</f>
        <v>0</v>
      </c>
      <c r="S1710" s="7" t="e">
        <f>E1710/O1710</f>
        <v>#DIV/0!</v>
      </c>
      <c r="T1710" s="11" t="s">
        <v>8325</v>
      </c>
      <c r="U1710" t="s">
        <v>8347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5">
        <f t="shared" si="78"/>
        <v>41882.818749999999</v>
      </c>
      <c r="K1711">
        <v>1405949514</v>
      </c>
      <c r="L1711" s="16">
        <f t="shared" si="79"/>
        <v>41841.56381944444</v>
      </c>
      <c r="M1711" s="16" t="str">
        <f t="shared" si="80"/>
        <v>2014</v>
      </c>
      <c r="N1711" t="b">
        <v>0</v>
      </c>
      <c r="O1711">
        <v>4</v>
      </c>
      <c r="P1711" t="b">
        <v>0</v>
      </c>
      <c r="Q1711" t="s">
        <v>8293</v>
      </c>
      <c r="R1711" s="10">
        <f>E1711/D1711*100</f>
        <v>4.8571428571428568</v>
      </c>
      <c r="S1711" s="7">
        <f>E1711/O1711</f>
        <v>21.25</v>
      </c>
      <c r="T1711" s="11" t="s">
        <v>8325</v>
      </c>
      <c r="U1711" t="s">
        <v>8347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5">
        <f t="shared" si="78"/>
        <v>42387.541666666672</v>
      </c>
      <c r="K1712">
        <v>1449151888</v>
      </c>
      <c r="L1712" s="16">
        <f t="shared" si="79"/>
        <v>42341.59129629629</v>
      </c>
      <c r="M1712" s="16" t="str">
        <f t="shared" si="80"/>
        <v>2015</v>
      </c>
      <c r="N1712" t="b">
        <v>0</v>
      </c>
      <c r="O1712">
        <v>1</v>
      </c>
      <c r="P1712" t="b">
        <v>0</v>
      </c>
      <c r="Q1712" t="s">
        <v>8293</v>
      </c>
      <c r="R1712" s="10">
        <f>E1712/D1712*100</f>
        <v>0.67999999999999994</v>
      </c>
      <c r="S1712" s="7">
        <f>E1712/O1712</f>
        <v>34</v>
      </c>
      <c r="T1712" s="11" t="s">
        <v>8325</v>
      </c>
      <c r="U1712" t="s">
        <v>8347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5">
        <f t="shared" si="78"/>
        <v>41883.646226851852</v>
      </c>
      <c r="K1713">
        <v>1406907034</v>
      </c>
      <c r="L1713" s="16">
        <f t="shared" si="79"/>
        <v>41852.646226851852</v>
      </c>
      <c r="M1713" s="16" t="str">
        <f t="shared" si="80"/>
        <v>2014</v>
      </c>
      <c r="N1713" t="b">
        <v>0</v>
      </c>
      <c r="O1713">
        <v>2</v>
      </c>
      <c r="P1713" t="b">
        <v>0</v>
      </c>
      <c r="Q1713" t="s">
        <v>8293</v>
      </c>
      <c r="R1713" s="10">
        <f>E1713/D1713*100</f>
        <v>10.5</v>
      </c>
      <c r="S1713" s="7">
        <f>E1713/O1713</f>
        <v>525</v>
      </c>
      <c r="T1713" s="11" t="s">
        <v>8325</v>
      </c>
      <c r="U1713" t="s">
        <v>8347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5">
        <f t="shared" si="78"/>
        <v>42185.913807870369</v>
      </c>
      <c r="K1714">
        <v>1430517353</v>
      </c>
      <c r="L1714" s="16">
        <f t="shared" si="79"/>
        <v>42125.913807870369</v>
      </c>
      <c r="M1714" s="16" t="str">
        <f t="shared" si="80"/>
        <v>2015</v>
      </c>
      <c r="N1714" t="b">
        <v>0</v>
      </c>
      <c r="O1714">
        <v>0</v>
      </c>
      <c r="P1714" t="b">
        <v>0</v>
      </c>
      <c r="Q1714" t="s">
        <v>8293</v>
      </c>
      <c r="R1714" s="10">
        <f>E1714/D1714*100</f>
        <v>0</v>
      </c>
      <c r="S1714" s="7" t="e">
        <f>E1714/O1714</f>
        <v>#DIV/0!</v>
      </c>
      <c r="T1714" s="11" t="s">
        <v>8325</v>
      </c>
      <c r="U1714" t="s">
        <v>8347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5">
        <f t="shared" si="78"/>
        <v>41917.801064814819</v>
      </c>
      <c r="K1715">
        <v>1409944412</v>
      </c>
      <c r="L1715" s="16">
        <f t="shared" si="79"/>
        <v>41887.801064814819</v>
      </c>
      <c r="M1715" s="16" t="str">
        <f t="shared" si="80"/>
        <v>2014</v>
      </c>
      <c r="N1715" t="b">
        <v>0</v>
      </c>
      <c r="O1715">
        <v>1</v>
      </c>
      <c r="P1715" t="b">
        <v>0</v>
      </c>
      <c r="Q1715" t="s">
        <v>8293</v>
      </c>
      <c r="R1715" s="10">
        <f>E1715/D1715*100</f>
        <v>1.6666666666666667</v>
      </c>
      <c r="S1715" s="7">
        <f>E1715/O1715</f>
        <v>50</v>
      </c>
      <c r="T1715" s="11" t="s">
        <v>8325</v>
      </c>
      <c r="U1715" t="s">
        <v>8347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5">
        <f t="shared" si="78"/>
        <v>42125.918530092589</v>
      </c>
      <c r="K1716">
        <v>1427925761</v>
      </c>
      <c r="L1716" s="16">
        <f t="shared" si="79"/>
        <v>42095.918530092589</v>
      </c>
      <c r="M1716" s="16" t="str">
        <f t="shared" si="80"/>
        <v>2015</v>
      </c>
      <c r="N1716" t="b">
        <v>0</v>
      </c>
      <c r="O1716">
        <v>17</v>
      </c>
      <c r="P1716" t="b">
        <v>0</v>
      </c>
      <c r="Q1716" t="s">
        <v>8293</v>
      </c>
      <c r="R1716" s="10">
        <f>E1716/D1716*100</f>
        <v>7.8680000000000003</v>
      </c>
      <c r="S1716" s="7">
        <f>E1716/O1716</f>
        <v>115.70588235294117</v>
      </c>
      <c r="T1716" s="11" t="s">
        <v>8325</v>
      </c>
      <c r="U1716" t="s">
        <v>8347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5">
        <f t="shared" si="78"/>
        <v>42094.140277777777</v>
      </c>
      <c r="K1717">
        <v>1425186785</v>
      </c>
      <c r="L1717" s="16">
        <f t="shared" si="79"/>
        <v>42064.217418981483</v>
      </c>
      <c r="M1717" s="16" t="str">
        <f t="shared" si="80"/>
        <v>2015</v>
      </c>
      <c r="N1717" t="b">
        <v>0</v>
      </c>
      <c r="O1717">
        <v>2</v>
      </c>
      <c r="P1717" t="b">
        <v>0</v>
      </c>
      <c r="Q1717" t="s">
        <v>8293</v>
      </c>
      <c r="R1717" s="10">
        <f>E1717/D1717*100</f>
        <v>0.22</v>
      </c>
      <c r="S1717" s="7">
        <f>E1717/O1717</f>
        <v>5.5</v>
      </c>
      <c r="T1717" s="11" t="s">
        <v>8325</v>
      </c>
      <c r="U1717" t="s">
        <v>8347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5">
        <f t="shared" si="78"/>
        <v>42713.619201388887</v>
      </c>
      <c r="K1718">
        <v>1477835499</v>
      </c>
      <c r="L1718" s="16">
        <f t="shared" si="79"/>
        <v>42673.577534722222</v>
      </c>
      <c r="M1718" s="16" t="str">
        <f t="shared" si="80"/>
        <v>2016</v>
      </c>
      <c r="N1718" t="b">
        <v>0</v>
      </c>
      <c r="O1718">
        <v>3</v>
      </c>
      <c r="P1718" t="b">
        <v>0</v>
      </c>
      <c r="Q1718" t="s">
        <v>8293</v>
      </c>
      <c r="R1718" s="10">
        <f>E1718/D1718*100</f>
        <v>7.5</v>
      </c>
      <c r="S1718" s="7">
        <f>E1718/O1718</f>
        <v>50</v>
      </c>
      <c r="T1718" s="11" t="s">
        <v>8325</v>
      </c>
      <c r="U1718" t="s">
        <v>8347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5">
        <f t="shared" si="78"/>
        <v>42481.166666666672</v>
      </c>
      <c r="K1719">
        <v>1459467238</v>
      </c>
      <c r="L1719" s="16">
        <f t="shared" si="79"/>
        <v>42460.98192129629</v>
      </c>
      <c r="M1719" s="16" t="str">
        <f t="shared" si="80"/>
        <v>2016</v>
      </c>
      <c r="N1719" t="b">
        <v>0</v>
      </c>
      <c r="O1719">
        <v>41</v>
      </c>
      <c r="P1719" t="b">
        <v>0</v>
      </c>
      <c r="Q1719" t="s">
        <v>8293</v>
      </c>
      <c r="R1719" s="10">
        <f>E1719/D1719*100</f>
        <v>42.725880551301685</v>
      </c>
      <c r="S1719" s="7">
        <f>E1719/O1719</f>
        <v>34.024390243902438</v>
      </c>
      <c r="T1719" s="11" t="s">
        <v>8325</v>
      </c>
      <c r="U1719" t="s">
        <v>8347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5">
        <f t="shared" si="78"/>
        <v>42504.207638888889</v>
      </c>
      <c r="K1720">
        <v>1459435149</v>
      </c>
      <c r="L1720" s="16">
        <f t="shared" si="79"/>
        <v>42460.610520833332</v>
      </c>
      <c r="M1720" s="16" t="str">
        <f t="shared" si="80"/>
        <v>2016</v>
      </c>
      <c r="N1720" t="b">
        <v>0</v>
      </c>
      <c r="O1720">
        <v>2</v>
      </c>
      <c r="P1720" t="b">
        <v>0</v>
      </c>
      <c r="Q1720" t="s">
        <v>8293</v>
      </c>
      <c r="R1720" s="10">
        <f>E1720/D1720*100</f>
        <v>0.2142857142857143</v>
      </c>
      <c r="S1720" s="7">
        <f>E1720/O1720</f>
        <v>37.5</v>
      </c>
      <c r="T1720" s="11" t="s">
        <v>8325</v>
      </c>
      <c r="U1720" t="s">
        <v>8347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5">
        <f t="shared" si="78"/>
        <v>41899.534618055557</v>
      </c>
      <c r="K1721">
        <v>1408366191</v>
      </c>
      <c r="L1721" s="16">
        <f t="shared" si="79"/>
        <v>41869.534618055557</v>
      </c>
      <c r="M1721" s="16" t="str">
        <f t="shared" si="80"/>
        <v>2014</v>
      </c>
      <c r="N1721" t="b">
        <v>0</v>
      </c>
      <c r="O1721">
        <v>3</v>
      </c>
      <c r="P1721" t="b">
        <v>0</v>
      </c>
      <c r="Q1721" t="s">
        <v>8293</v>
      </c>
      <c r="R1721" s="10">
        <f>E1721/D1721*100</f>
        <v>0.87500000000000011</v>
      </c>
      <c r="S1721" s="7">
        <f>E1721/O1721</f>
        <v>11.666666666666666</v>
      </c>
      <c r="T1721" s="11" t="s">
        <v>8325</v>
      </c>
      <c r="U1721" t="s">
        <v>8347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5">
        <f t="shared" si="78"/>
        <v>41952.824895833335</v>
      </c>
      <c r="K1722">
        <v>1412966871</v>
      </c>
      <c r="L1722" s="16">
        <f t="shared" si="79"/>
        <v>41922.783229166671</v>
      </c>
      <c r="M1722" s="16" t="str">
        <f t="shared" si="80"/>
        <v>2014</v>
      </c>
      <c r="N1722" t="b">
        <v>0</v>
      </c>
      <c r="O1722">
        <v>8</v>
      </c>
      <c r="P1722" t="b">
        <v>0</v>
      </c>
      <c r="Q1722" t="s">
        <v>8293</v>
      </c>
      <c r="R1722" s="10">
        <f>E1722/D1722*100</f>
        <v>5.625</v>
      </c>
      <c r="S1722" s="7">
        <f>E1722/O1722</f>
        <v>28.125</v>
      </c>
      <c r="T1722" s="11" t="s">
        <v>8325</v>
      </c>
      <c r="U1722" t="s">
        <v>8347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5">
        <f t="shared" si="78"/>
        <v>42349.461377314816</v>
      </c>
      <c r="K1723">
        <v>1447239863</v>
      </c>
      <c r="L1723" s="16">
        <f t="shared" si="79"/>
        <v>42319.461377314816</v>
      </c>
      <c r="M1723" s="16" t="str">
        <f t="shared" si="80"/>
        <v>2015</v>
      </c>
      <c r="N1723" t="b">
        <v>0</v>
      </c>
      <c r="O1723">
        <v>0</v>
      </c>
      <c r="P1723" t="b">
        <v>0</v>
      </c>
      <c r="Q1723" t="s">
        <v>8293</v>
      </c>
      <c r="R1723" s="10">
        <f>E1723/D1723*100</f>
        <v>0</v>
      </c>
      <c r="S1723" s="7" t="e">
        <f>E1723/O1723</f>
        <v>#DIV/0!</v>
      </c>
      <c r="T1723" s="11" t="s">
        <v>8325</v>
      </c>
      <c r="U1723" t="s">
        <v>8347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5">
        <f t="shared" si="78"/>
        <v>42463.006944444445</v>
      </c>
      <c r="K1724">
        <v>1456441429</v>
      </c>
      <c r="L1724" s="16">
        <f t="shared" si="79"/>
        <v>42425.960983796293</v>
      </c>
      <c r="M1724" s="16" t="str">
        <f t="shared" si="80"/>
        <v>2016</v>
      </c>
      <c r="N1724" t="b">
        <v>0</v>
      </c>
      <c r="O1724">
        <v>1</v>
      </c>
      <c r="P1724" t="b">
        <v>0</v>
      </c>
      <c r="Q1724" t="s">
        <v>8293</v>
      </c>
      <c r="R1724" s="10">
        <f>E1724/D1724*100</f>
        <v>3.4722222222222224E-2</v>
      </c>
      <c r="S1724" s="7">
        <f>E1724/O1724</f>
        <v>1</v>
      </c>
      <c r="T1724" s="11" t="s">
        <v>8325</v>
      </c>
      <c r="U1724" t="s">
        <v>8347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5">
        <f t="shared" si="78"/>
        <v>42186.25</v>
      </c>
      <c r="K1725">
        <v>1430855315</v>
      </c>
      <c r="L1725" s="16">
        <f t="shared" si="79"/>
        <v>42129.82540509259</v>
      </c>
      <c r="M1725" s="16" t="str">
        <f t="shared" si="80"/>
        <v>2015</v>
      </c>
      <c r="N1725" t="b">
        <v>0</v>
      </c>
      <c r="O1725">
        <v>3</v>
      </c>
      <c r="P1725" t="b">
        <v>0</v>
      </c>
      <c r="Q1725" t="s">
        <v>8293</v>
      </c>
      <c r="R1725" s="10">
        <f>E1725/D1725*100</f>
        <v>6.5</v>
      </c>
      <c r="S1725" s="7">
        <f>E1725/O1725</f>
        <v>216.66666666666666</v>
      </c>
      <c r="T1725" s="11" t="s">
        <v>8325</v>
      </c>
      <c r="U1725" t="s">
        <v>8347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5">
        <f t="shared" si="78"/>
        <v>41942.932430555556</v>
      </c>
      <c r="K1726">
        <v>1412115762</v>
      </c>
      <c r="L1726" s="16">
        <f t="shared" si="79"/>
        <v>41912.932430555556</v>
      </c>
      <c r="M1726" s="16" t="str">
        <f t="shared" si="80"/>
        <v>2014</v>
      </c>
      <c r="N1726" t="b">
        <v>0</v>
      </c>
      <c r="O1726">
        <v>4</v>
      </c>
      <c r="P1726" t="b">
        <v>0</v>
      </c>
      <c r="Q1726" t="s">
        <v>8293</v>
      </c>
      <c r="R1726" s="10">
        <f>E1726/D1726*100</f>
        <v>0.58333333333333337</v>
      </c>
      <c r="S1726" s="7">
        <f>E1726/O1726</f>
        <v>8.75</v>
      </c>
      <c r="T1726" s="11" t="s">
        <v>8325</v>
      </c>
      <c r="U1726" t="s">
        <v>8347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5">
        <f t="shared" si="78"/>
        <v>41875.968159722222</v>
      </c>
      <c r="K1727">
        <v>1406330049</v>
      </c>
      <c r="L1727" s="16">
        <f t="shared" si="79"/>
        <v>41845.968159722222</v>
      </c>
      <c r="M1727" s="16" t="str">
        <f t="shared" si="80"/>
        <v>2014</v>
      </c>
      <c r="N1727" t="b">
        <v>0</v>
      </c>
      <c r="O1727">
        <v>9</v>
      </c>
      <c r="P1727" t="b">
        <v>0</v>
      </c>
      <c r="Q1727" t="s">
        <v>8293</v>
      </c>
      <c r="R1727" s="10">
        <f>E1727/D1727*100</f>
        <v>10.181818181818182</v>
      </c>
      <c r="S1727" s="7">
        <f>E1727/O1727</f>
        <v>62.222222222222221</v>
      </c>
      <c r="T1727" s="11" t="s">
        <v>8325</v>
      </c>
      <c r="U1727" t="s">
        <v>8347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5">
        <f t="shared" si="78"/>
        <v>41817.919722222221</v>
      </c>
      <c r="K1728">
        <v>1401401064</v>
      </c>
      <c r="L1728" s="16">
        <f t="shared" si="79"/>
        <v>41788.919722222221</v>
      </c>
      <c r="M1728" s="16" t="str">
        <f t="shared" si="80"/>
        <v>2014</v>
      </c>
      <c r="N1728" t="b">
        <v>0</v>
      </c>
      <c r="O1728">
        <v>16</v>
      </c>
      <c r="P1728" t="b">
        <v>0</v>
      </c>
      <c r="Q1728" t="s">
        <v>8293</v>
      </c>
      <c r="R1728" s="10">
        <f>E1728/D1728*100</f>
        <v>33.784615384615385</v>
      </c>
      <c r="S1728" s="7">
        <f>E1728/O1728</f>
        <v>137.25</v>
      </c>
      <c r="T1728" s="11" t="s">
        <v>8325</v>
      </c>
      <c r="U1728" t="s">
        <v>8347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5">
        <f t="shared" si="78"/>
        <v>42099.458333333328</v>
      </c>
      <c r="K1729">
        <v>1423520177</v>
      </c>
      <c r="L1729" s="16">
        <f t="shared" si="79"/>
        <v>42044.927974537044</v>
      </c>
      <c r="M1729" s="16" t="str">
        <f t="shared" si="80"/>
        <v>2015</v>
      </c>
      <c r="N1729" t="b">
        <v>0</v>
      </c>
      <c r="O1729">
        <v>1</v>
      </c>
      <c r="P1729" t="b">
        <v>0</v>
      </c>
      <c r="Q1729" t="s">
        <v>8293</v>
      </c>
      <c r="R1729" s="10">
        <f>E1729/D1729*100</f>
        <v>3.3333333333333333E-2</v>
      </c>
      <c r="S1729" s="7">
        <f>E1729/O1729</f>
        <v>1</v>
      </c>
      <c r="T1729" s="11" t="s">
        <v>8325</v>
      </c>
      <c r="U1729" t="s">
        <v>8347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5">
        <f t="shared" si="78"/>
        <v>42298.625856481478</v>
      </c>
      <c r="K1730">
        <v>1442847674</v>
      </c>
      <c r="L1730" s="16">
        <f t="shared" si="79"/>
        <v>42268.625856481478</v>
      </c>
      <c r="M1730" s="16" t="str">
        <f t="shared" si="80"/>
        <v>2015</v>
      </c>
      <c r="N1730" t="b">
        <v>0</v>
      </c>
      <c r="O1730">
        <v>7</v>
      </c>
      <c r="P1730" t="b">
        <v>0</v>
      </c>
      <c r="Q1730" t="s">
        <v>8293</v>
      </c>
      <c r="R1730" s="10">
        <f>E1730/D1730*100</f>
        <v>68.400000000000006</v>
      </c>
      <c r="S1730" s="7">
        <f>E1730/O1730</f>
        <v>122.14285714285714</v>
      </c>
      <c r="T1730" s="11" t="s">
        <v>8325</v>
      </c>
      <c r="U1730" t="s">
        <v>8347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5">
        <f t="shared" ref="J1731:J1794" si="81">(((I1731/60)/60)/24)+DATE(1970,1,1)</f>
        <v>42531.052152777775</v>
      </c>
      <c r="K1731">
        <v>1460337306</v>
      </c>
      <c r="L1731" s="16">
        <f t="shared" ref="L1731:L1794" si="82">(((K1731/60)/60)/24)+DATE(1970,1,1)</f>
        <v>42471.052152777775</v>
      </c>
      <c r="M1731" s="16" t="str">
        <f t="shared" ref="M1731:M1794" si="83">TEXT(L1731,"yyyy")</f>
        <v>2016</v>
      </c>
      <c r="N1731" t="b">
        <v>0</v>
      </c>
      <c r="O1731">
        <v>0</v>
      </c>
      <c r="P1731" t="b">
        <v>0</v>
      </c>
      <c r="Q1731" t="s">
        <v>8293</v>
      </c>
      <c r="R1731" s="10">
        <f>E1731/D1731*100</f>
        <v>0</v>
      </c>
      <c r="S1731" s="7" t="e">
        <f>E1731/O1731</f>
        <v>#DIV/0!</v>
      </c>
      <c r="T1731" s="11" t="s">
        <v>8325</v>
      </c>
      <c r="U1731" t="s">
        <v>8347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5">
        <f t="shared" si="81"/>
        <v>42302.087766203709</v>
      </c>
      <c r="K1732">
        <v>1443146783</v>
      </c>
      <c r="L1732" s="16">
        <f t="shared" si="82"/>
        <v>42272.087766203709</v>
      </c>
      <c r="M1732" s="16" t="str">
        <f t="shared" si="83"/>
        <v>2015</v>
      </c>
      <c r="N1732" t="b">
        <v>0</v>
      </c>
      <c r="O1732">
        <v>0</v>
      </c>
      <c r="P1732" t="b">
        <v>0</v>
      </c>
      <c r="Q1732" t="s">
        <v>8293</v>
      </c>
      <c r="R1732" s="10">
        <f>E1732/D1732*100</f>
        <v>0</v>
      </c>
      <c r="S1732" s="7" t="e">
        <f>E1732/O1732</f>
        <v>#DIV/0!</v>
      </c>
      <c r="T1732" s="11" t="s">
        <v>8325</v>
      </c>
      <c r="U1732" t="s">
        <v>8347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5">
        <f t="shared" si="81"/>
        <v>42166.625</v>
      </c>
      <c r="K1733">
        <v>1432849552</v>
      </c>
      <c r="L1733" s="16">
        <f t="shared" si="82"/>
        <v>42152.906851851847</v>
      </c>
      <c r="M1733" s="16" t="str">
        <f t="shared" si="83"/>
        <v>2015</v>
      </c>
      <c r="N1733" t="b">
        <v>0</v>
      </c>
      <c r="O1733">
        <v>0</v>
      </c>
      <c r="P1733" t="b">
        <v>0</v>
      </c>
      <c r="Q1733" t="s">
        <v>8293</v>
      </c>
      <c r="R1733" s="10">
        <f>E1733/D1733*100</f>
        <v>0</v>
      </c>
      <c r="S1733" s="7" t="e">
        <f>E1733/O1733</f>
        <v>#DIV/0!</v>
      </c>
      <c r="T1733" s="11" t="s">
        <v>8325</v>
      </c>
      <c r="U1733" t="s">
        <v>8347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5">
        <f t="shared" si="81"/>
        <v>42385.208333333328</v>
      </c>
      <c r="K1734">
        <v>1447777481</v>
      </c>
      <c r="L1734" s="16">
        <f t="shared" si="82"/>
        <v>42325.683807870373</v>
      </c>
      <c r="M1734" s="16" t="str">
        <f t="shared" si="83"/>
        <v>2015</v>
      </c>
      <c r="N1734" t="b">
        <v>0</v>
      </c>
      <c r="O1734">
        <v>0</v>
      </c>
      <c r="P1734" t="b">
        <v>0</v>
      </c>
      <c r="Q1734" t="s">
        <v>8293</v>
      </c>
      <c r="R1734" s="10">
        <f>E1734/D1734*100</f>
        <v>0</v>
      </c>
      <c r="S1734" s="7" t="e">
        <f>E1734/O1734</f>
        <v>#DIV/0!</v>
      </c>
      <c r="T1734" s="11" t="s">
        <v>8325</v>
      </c>
      <c r="U1734" t="s">
        <v>8347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5">
        <f t="shared" si="81"/>
        <v>42626.895833333328</v>
      </c>
      <c r="K1735">
        <v>1472746374</v>
      </c>
      <c r="L1735" s="16">
        <f t="shared" si="82"/>
        <v>42614.675625000003</v>
      </c>
      <c r="M1735" s="16" t="str">
        <f t="shared" si="83"/>
        <v>2016</v>
      </c>
      <c r="N1735" t="b">
        <v>0</v>
      </c>
      <c r="O1735">
        <v>0</v>
      </c>
      <c r="P1735" t="b">
        <v>0</v>
      </c>
      <c r="Q1735" t="s">
        <v>8293</v>
      </c>
      <c r="R1735" s="10">
        <f>E1735/D1735*100</f>
        <v>0</v>
      </c>
      <c r="S1735" s="7" t="e">
        <f>E1735/O1735</f>
        <v>#DIV/0!</v>
      </c>
      <c r="T1735" s="11" t="s">
        <v>8325</v>
      </c>
      <c r="U1735" t="s">
        <v>8347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5">
        <f t="shared" si="81"/>
        <v>42132.036527777775</v>
      </c>
      <c r="K1736">
        <v>1428454356</v>
      </c>
      <c r="L1736" s="16">
        <f t="shared" si="82"/>
        <v>42102.036527777775</v>
      </c>
      <c r="M1736" s="16" t="str">
        <f t="shared" si="83"/>
        <v>2015</v>
      </c>
      <c r="N1736" t="b">
        <v>0</v>
      </c>
      <c r="O1736">
        <v>1</v>
      </c>
      <c r="P1736" t="b">
        <v>0</v>
      </c>
      <c r="Q1736" t="s">
        <v>8293</v>
      </c>
      <c r="R1736" s="10">
        <f>E1736/D1736*100</f>
        <v>2.2222222222222223E-2</v>
      </c>
      <c r="S1736" s="7">
        <f>E1736/O1736</f>
        <v>1</v>
      </c>
      <c r="T1736" s="11" t="s">
        <v>8325</v>
      </c>
      <c r="U1736" t="s">
        <v>8347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5">
        <f t="shared" si="81"/>
        <v>42589.814178240747</v>
      </c>
      <c r="K1737">
        <v>1468006345</v>
      </c>
      <c r="L1737" s="16">
        <f t="shared" si="82"/>
        <v>42559.814178240747</v>
      </c>
      <c r="M1737" s="16" t="str">
        <f t="shared" si="83"/>
        <v>2016</v>
      </c>
      <c r="N1737" t="b">
        <v>0</v>
      </c>
      <c r="O1737">
        <v>2</v>
      </c>
      <c r="P1737" t="b">
        <v>0</v>
      </c>
      <c r="Q1737" t="s">
        <v>8293</v>
      </c>
      <c r="R1737" s="10">
        <f>E1737/D1737*100</f>
        <v>11</v>
      </c>
      <c r="S1737" s="7">
        <f>E1737/O1737</f>
        <v>55</v>
      </c>
      <c r="T1737" s="11" t="s">
        <v>8325</v>
      </c>
      <c r="U1737" t="s">
        <v>8347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5">
        <f t="shared" si="81"/>
        <v>42316.90315972222</v>
      </c>
      <c r="K1738">
        <v>1444423233</v>
      </c>
      <c r="L1738" s="16">
        <f t="shared" si="82"/>
        <v>42286.861493055556</v>
      </c>
      <c r="M1738" s="16" t="str">
        <f t="shared" si="83"/>
        <v>2015</v>
      </c>
      <c r="N1738" t="b">
        <v>0</v>
      </c>
      <c r="O1738">
        <v>1</v>
      </c>
      <c r="P1738" t="b">
        <v>0</v>
      </c>
      <c r="Q1738" t="s">
        <v>8293</v>
      </c>
      <c r="R1738" s="10">
        <f>E1738/D1738*100</f>
        <v>0.73333333333333328</v>
      </c>
      <c r="S1738" s="7">
        <f>E1738/O1738</f>
        <v>22</v>
      </c>
      <c r="T1738" s="11" t="s">
        <v>8325</v>
      </c>
      <c r="U1738" t="s">
        <v>8347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5">
        <f t="shared" si="81"/>
        <v>42205.948981481488</v>
      </c>
      <c r="K1739">
        <v>1434840392</v>
      </c>
      <c r="L1739" s="16">
        <f t="shared" si="82"/>
        <v>42175.948981481488</v>
      </c>
      <c r="M1739" s="16" t="str">
        <f t="shared" si="83"/>
        <v>2015</v>
      </c>
      <c r="N1739" t="b">
        <v>0</v>
      </c>
      <c r="O1739">
        <v>15</v>
      </c>
      <c r="P1739" t="b">
        <v>0</v>
      </c>
      <c r="Q1739" t="s">
        <v>8293</v>
      </c>
      <c r="R1739" s="10">
        <f>E1739/D1739*100</f>
        <v>21.25</v>
      </c>
      <c r="S1739" s="7">
        <f>E1739/O1739</f>
        <v>56.666666666666664</v>
      </c>
      <c r="T1739" s="11" t="s">
        <v>8325</v>
      </c>
      <c r="U1739" t="s">
        <v>8347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5">
        <f t="shared" si="81"/>
        <v>41914.874328703707</v>
      </c>
      <c r="K1740">
        <v>1409691542</v>
      </c>
      <c r="L1740" s="16">
        <f t="shared" si="82"/>
        <v>41884.874328703707</v>
      </c>
      <c r="M1740" s="16" t="str">
        <f t="shared" si="83"/>
        <v>2014</v>
      </c>
      <c r="N1740" t="b">
        <v>0</v>
      </c>
      <c r="O1740">
        <v>1</v>
      </c>
      <c r="P1740" t="b">
        <v>0</v>
      </c>
      <c r="Q1740" t="s">
        <v>8293</v>
      </c>
      <c r="R1740" s="10">
        <f>E1740/D1740*100</f>
        <v>0.4</v>
      </c>
      <c r="S1740" s="7">
        <f>E1740/O1740</f>
        <v>20</v>
      </c>
      <c r="T1740" s="11" t="s">
        <v>8325</v>
      </c>
      <c r="U1740" t="s">
        <v>8347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5">
        <f t="shared" si="81"/>
        <v>42494.832546296297</v>
      </c>
      <c r="K1741">
        <v>1457297932</v>
      </c>
      <c r="L1741" s="16">
        <f t="shared" si="82"/>
        <v>42435.874212962968</v>
      </c>
      <c r="M1741" s="16" t="str">
        <f t="shared" si="83"/>
        <v>2016</v>
      </c>
      <c r="N1741" t="b">
        <v>0</v>
      </c>
      <c r="O1741">
        <v>1</v>
      </c>
      <c r="P1741" t="b">
        <v>0</v>
      </c>
      <c r="Q1741" t="s">
        <v>8293</v>
      </c>
      <c r="R1741" s="10">
        <f>E1741/D1741*100</f>
        <v>0.1</v>
      </c>
      <c r="S1741" s="7">
        <f>E1741/O1741</f>
        <v>1</v>
      </c>
      <c r="T1741" s="11" t="s">
        <v>8325</v>
      </c>
      <c r="U1741" t="s">
        <v>8347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5">
        <f t="shared" si="81"/>
        <v>42201.817384259266</v>
      </c>
      <c r="K1742">
        <v>1434483422</v>
      </c>
      <c r="L1742" s="16">
        <f t="shared" si="82"/>
        <v>42171.817384259266</v>
      </c>
      <c r="M1742" s="16" t="str">
        <f t="shared" si="83"/>
        <v>2015</v>
      </c>
      <c r="N1742" t="b">
        <v>0</v>
      </c>
      <c r="O1742">
        <v>0</v>
      </c>
      <c r="P1742" t="b">
        <v>0</v>
      </c>
      <c r="Q1742" t="s">
        <v>8293</v>
      </c>
      <c r="R1742" s="10">
        <f>E1742/D1742*100</f>
        <v>0</v>
      </c>
      <c r="S1742" s="7" t="e">
        <f>E1742/O1742</f>
        <v>#DIV/0!</v>
      </c>
      <c r="T1742" s="11" t="s">
        <v>8325</v>
      </c>
      <c r="U1742" t="s">
        <v>8347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5">
        <f t="shared" si="81"/>
        <v>42165.628136574072</v>
      </c>
      <c r="K1743">
        <v>1430060671</v>
      </c>
      <c r="L1743" s="16">
        <f t="shared" si="82"/>
        <v>42120.628136574072</v>
      </c>
      <c r="M1743" s="16" t="str">
        <f t="shared" si="83"/>
        <v>2015</v>
      </c>
      <c r="N1743" t="b">
        <v>0</v>
      </c>
      <c r="O1743">
        <v>52</v>
      </c>
      <c r="P1743" t="b">
        <v>1</v>
      </c>
      <c r="Q1743" t="s">
        <v>8285</v>
      </c>
      <c r="R1743" s="10">
        <f>E1743/D1743*100</f>
        <v>110.83333333333334</v>
      </c>
      <c r="S1743" s="7">
        <f>E1743/O1743</f>
        <v>25.576923076923077</v>
      </c>
      <c r="T1743" s="11" t="s">
        <v>8338</v>
      </c>
      <c r="U1743" t="s">
        <v>8339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5">
        <f t="shared" si="81"/>
        <v>42742.875</v>
      </c>
      <c r="K1744">
        <v>1481058170</v>
      </c>
      <c r="L1744" s="16">
        <f t="shared" si="82"/>
        <v>42710.876967592587</v>
      </c>
      <c r="M1744" s="16" t="str">
        <f t="shared" si="83"/>
        <v>2016</v>
      </c>
      <c r="N1744" t="b">
        <v>0</v>
      </c>
      <c r="O1744">
        <v>34</v>
      </c>
      <c r="P1744" t="b">
        <v>1</v>
      </c>
      <c r="Q1744" t="s">
        <v>8285</v>
      </c>
      <c r="R1744" s="10">
        <f>E1744/D1744*100</f>
        <v>108.74999999999999</v>
      </c>
      <c r="S1744" s="7">
        <f>E1744/O1744</f>
        <v>63.970588235294116</v>
      </c>
      <c r="T1744" s="11" t="s">
        <v>8338</v>
      </c>
      <c r="U1744" t="s">
        <v>8339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5">
        <f t="shared" si="81"/>
        <v>42609.165972222225</v>
      </c>
      <c r="K1745">
        <v>1470348775</v>
      </c>
      <c r="L1745" s="16">
        <f t="shared" si="82"/>
        <v>42586.925636574073</v>
      </c>
      <c r="M1745" s="16" t="str">
        <f t="shared" si="83"/>
        <v>2016</v>
      </c>
      <c r="N1745" t="b">
        <v>0</v>
      </c>
      <c r="O1745">
        <v>67</v>
      </c>
      <c r="P1745" t="b">
        <v>1</v>
      </c>
      <c r="Q1745" t="s">
        <v>8285</v>
      </c>
      <c r="R1745" s="10">
        <f>E1745/D1745*100</f>
        <v>100.41666666666667</v>
      </c>
      <c r="S1745" s="7">
        <f>E1745/O1745</f>
        <v>89.925373134328353</v>
      </c>
      <c r="T1745" s="11" t="s">
        <v>8338</v>
      </c>
      <c r="U1745" t="s">
        <v>8339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5">
        <f t="shared" si="81"/>
        <v>42071.563391203701</v>
      </c>
      <c r="K1746">
        <v>1421937077</v>
      </c>
      <c r="L1746" s="16">
        <f t="shared" si="82"/>
        <v>42026.605057870373</v>
      </c>
      <c r="M1746" s="16" t="str">
        <f t="shared" si="83"/>
        <v>2015</v>
      </c>
      <c r="N1746" t="b">
        <v>0</v>
      </c>
      <c r="O1746">
        <v>70</v>
      </c>
      <c r="P1746" t="b">
        <v>1</v>
      </c>
      <c r="Q1746" t="s">
        <v>8285</v>
      </c>
      <c r="R1746" s="10">
        <f>E1746/D1746*100</f>
        <v>118.45454545454545</v>
      </c>
      <c r="S1746" s="7">
        <f>E1746/O1746</f>
        <v>93.071428571428569</v>
      </c>
      <c r="T1746" s="11" t="s">
        <v>8338</v>
      </c>
      <c r="U1746" t="s">
        <v>8339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5">
        <f t="shared" si="81"/>
        <v>42726.083333333328</v>
      </c>
      <c r="K1747">
        <v>1479276838</v>
      </c>
      <c r="L1747" s="16">
        <f t="shared" si="82"/>
        <v>42690.259699074071</v>
      </c>
      <c r="M1747" s="16" t="str">
        <f t="shared" si="83"/>
        <v>2016</v>
      </c>
      <c r="N1747" t="b">
        <v>0</v>
      </c>
      <c r="O1747">
        <v>89</v>
      </c>
      <c r="P1747" t="b">
        <v>1</v>
      </c>
      <c r="Q1747" t="s">
        <v>8285</v>
      </c>
      <c r="R1747" s="10">
        <f>E1747/D1747*100</f>
        <v>114.01428571428571</v>
      </c>
      <c r="S1747" s="7">
        <f>E1747/O1747</f>
        <v>89.674157303370791</v>
      </c>
      <c r="T1747" s="11" t="s">
        <v>8338</v>
      </c>
      <c r="U1747" t="s">
        <v>8339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5">
        <f t="shared" si="81"/>
        <v>42698.083333333328</v>
      </c>
      <c r="K1748">
        <v>1477368867</v>
      </c>
      <c r="L1748" s="16">
        <f t="shared" si="82"/>
        <v>42668.176701388889</v>
      </c>
      <c r="M1748" s="16" t="str">
        <f t="shared" si="83"/>
        <v>2016</v>
      </c>
      <c r="N1748" t="b">
        <v>0</v>
      </c>
      <c r="O1748">
        <v>107</v>
      </c>
      <c r="P1748" t="b">
        <v>1</v>
      </c>
      <c r="Q1748" t="s">
        <v>8285</v>
      </c>
      <c r="R1748" s="10">
        <f>E1748/D1748*100</f>
        <v>148.10000000000002</v>
      </c>
      <c r="S1748" s="7">
        <f>E1748/O1748</f>
        <v>207.61682242990653</v>
      </c>
      <c r="T1748" s="11" t="s">
        <v>8338</v>
      </c>
      <c r="U1748" t="s">
        <v>8339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5">
        <f t="shared" si="81"/>
        <v>42321.625</v>
      </c>
      <c r="K1749">
        <v>1444904830</v>
      </c>
      <c r="L1749" s="16">
        <f t="shared" si="82"/>
        <v>42292.435532407413</v>
      </c>
      <c r="M1749" s="16" t="str">
        <f t="shared" si="83"/>
        <v>2015</v>
      </c>
      <c r="N1749" t="b">
        <v>0</v>
      </c>
      <c r="O1749">
        <v>159</v>
      </c>
      <c r="P1749" t="b">
        <v>1</v>
      </c>
      <c r="Q1749" t="s">
        <v>8285</v>
      </c>
      <c r="R1749" s="10">
        <f>E1749/D1749*100</f>
        <v>104.95555555555556</v>
      </c>
      <c r="S1749" s="7">
        <f>E1749/O1749</f>
        <v>59.408805031446541</v>
      </c>
      <c r="T1749" s="11" t="s">
        <v>8338</v>
      </c>
      <c r="U1749" t="s">
        <v>8339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5">
        <f t="shared" si="81"/>
        <v>42249.950729166667</v>
      </c>
      <c r="K1750">
        <v>1438642143</v>
      </c>
      <c r="L1750" s="16">
        <f t="shared" si="82"/>
        <v>42219.950729166667</v>
      </c>
      <c r="M1750" s="16" t="str">
        <f t="shared" si="83"/>
        <v>2015</v>
      </c>
      <c r="N1750" t="b">
        <v>0</v>
      </c>
      <c r="O1750">
        <v>181</v>
      </c>
      <c r="P1750" t="b">
        <v>1</v>
      </c>
      <c r="Q1750" t="s">
        <v>8285</v>
      </c>
      <c r="R1750" s="10">
        <f>E1750/D1750*100</f>
        <v>129.94800000000001</v>
      </c>
      <c r="S1750" s="7">
        <f>E1750/O1750</f>
        <v>358.97237569060775</v>
      </c>
      <c r="T1750" s="11" t="s">
        <v>8338</v>
      </c>
      <c r="U1750" t="s">
        <v>8339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5">
        <f t="shared" si="81"/>
        <v>42795.791666666672</v>
      </c>
      <c r="K1751">
        <v>1485213921</v>
      </c>
      <c r="L1751" s="16">
        <f t="shared" si="82"/>
        <v>42758.975937499999</v>
      </c>
      <c r="M1751" s="16" t="str">
        <f t="shared" si="83"/>
        <v>2017</v>
      </c>
      <c r="N1751" t="b">
        <v>0</v>
      </c>
      <c r="O1751">
        <v>131</v>
      </c>
      <c r="P1751" t="b">
        <v>1</v>
      </c>
      <c r="Q1751" t="s">
        <v>8285</v>
      </c>
      <c r="R1751" s="10">
        <f>E1751/D1751*100</f>
        <v>123.48756218905473</v>
      </c>
      <c r="S1751" s="7">
        <f>E1751/O1751</f>
        <v>94.736641221374043</v>
      </c>
      <c r="T1751" s="11" t="s">
        <v>8338</v>
      </c>
      <c r="U1751" t="s">
        <v>8339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5">
        <f t="shared" si="81"/>
        <v>42479.836851851855</v>
      </c>
      <c r="K1752">
        <v>1458936304</v>
      </c>
      <c r="L1752" s="16">
        <f t="shared" si="82"/>
        <v>42454.836851851855</v>
      </c>
      <c r="M1752" s="16" t="str">
        <f t="shared" si="83"/>
        <v>2016</v>
      </c>
      <c r="N1752" t="b">
        <v>0</v>
      </c>
      <c r="O1752">
        <v>125</v>
      </c>
      <c r="P1752" t="b">
        <v>1</v>
      </c>
      <c r="Q1752" t="s">
        <v>8285</v>
      </c>
      <c r="R1752" s="10">
        <f>E1752/D1752*100</f>
        <v>201.62</v>
      </c>
      <c r="S1752" s="7">
        <f>E1752/O1752</f>
        <v>80.647999999999996</v>
      </c>
      <c r="T1752" s="11" t="s">
        <v>8338</v>
      </c>
      <c r="U1752" t="s">
        <v>8339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5">
        <f t="shared" si="81"/>
        <v>42082.739849537036</v>
      </c>
      <c r="K1753">
        <v>1424198723</v>
      </c>
      <c r="L1753" s="16">
        <f t="shared" si="82"/>
        <v>42052.7815162037</v>
      </c>
      <c r="M1753" s="16" t="str">
        <f t="shared" si="83"/>
        <v>2015</v>
      </c>
      <c r="N1753" t="b">
        <v>0</v>
      </c>
      <c r="O1753">
        <v>61</v>
      </c>
      <c r="P1753" t="b">
        <v>1</v>
      </c>
      <c r="Q1753" t="s">
        <v>8285</v>
      </c>
      <c r="R1753" s="10">
        <f>E1753/D1753*100</f>
        <v>102.89999999999999</v>
      </c>
      <c r="S1753" s="7">
        <f>E1753/O1753</f>
        <v>168.68852459016392</v>
      </c>
      <c r="T1753" s="11" t="s">
        <v>8338</v>
      </c>
      <c r="U1753" t="s">
        <v>8339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5">
        <f t="shared" si="81"/>
        <v>42657.253263888888</v>
      </c>
      <c r="K1754">
        <v>1473833082</v>
      </c>
      <c r="L1754" s="16">
        <f t="shared" si="82"/>
        <v>42627.253263888888</v>
      </c>
      <c r="M1754" s="16" t="str">
        <f t="shared" si="83"/>
        <v>2016</v>
      </c>
      <c r="N1754" t="b">
        <v>0</v>
      </c>
      <c r="O1754">
        <v>90</v>
      </c>
      <c r="P1754" t="b">
        <v>1</v>
      </c>
      <c r="Q1754" t="s">
        <v>8285</v>
      </c>
      <c r="R1754" s="10">
        <f>E1754/D1754*100</f>
        <v>260.16666666666663</v>
      </c>
      <c r="S1754" s="7">
        <f>E1754/O1754</f>
        <v>34.68888888888889</v>
      </c>
      <c r="T1754" s="11" t="s">
        <v>8338</v>
      </c>
      <c r="U1754" t="s">
        <v>8339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5">
        <f t="shared" si="81"/>
        <v>42450.707962962959</v>
      </c>
      <c r="K1755">
        <v>1455991168</v>
      </c>
      <c r="L1755" s="16">
        <f t="shared" si="82"/>
        <v>42420.74962962963</v>
      </c>
      <c r="M1755" s="16" t="str">
        <f t="shared" si="83"/>
        <v>2016</v>
      </c>
      <c r="N1755" t="b">
        <v>0</v>
      </c>
      <c r="O1755">
        <v>35</v>
      </c>
      <c r="P1755" t="b">
        <v>1</v>
      </c>
      <c r="Q1755" t="s">
        <v>8285</v>
      </c>
      <c r="R1755" s="10">
        <f>E1755/D1755*100</f>
        <v>108</v>
      </c>
      <c r="S1755" s="7">
        <f>E1755/O1755</f>
        <v>462.85714285714283</v>
      </c>
      <c r="T1755" s="11" t="s">
        <v>8338</v>
      </c>
      <c r="U1755" t="s">
        <v>8339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5">
        <f t="shared" si="81"/>
        <v>42097.835104166668</v>
      </c>
      <c r="K1756">
        <v>1425502953</v>
      </c>
      <c r="L1756" s="16">
        <f t="shared" si="82"/>
        <v>42067.876770833333</v>
      </c>
      <c r="M1756" s="16" t="str">
        <f t="shared" si="83"/>
        <v>2015</v>
      </c>
      <c r="N1756" t="b">
        <v>0</v>
      </c>
      <c r="O1756">
        <v>90</v>
      </c>
      <c r="P1756" t="b">
        <v>1</v>
      </c>
      <c r="Q1756" t="s">
        <v>8285</v>
      </c>
      <c r="R1756" s="10">
        <f>E1756/D1756*100</f>
        <v>110.52941176470587</v>
      </c>
      <c r="S1756" s="7">
        <f>E1756/O1756</f>
        <v>104.38888888888889</v>
      </c>
      <c r="T1756" s="11" t="s">
        <v>8338</v>
      </c>
      <c r="U1756" t="s">
        <v>8339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5">
        <f t="shared" si="81"/>
        <v>42282.788900462961</v>
      </c>
      <c r="K1757">
        <v>1441479361</v>
      </c>
      <c r="L1757" s="16">
        <f t="shared" si="82"/>
        <v>42252.788900462961</v>
      </c>
      <c r="M1757" s="16" t="str">
        <f t="shared" si="83"/>
        <v>2015</v>
      </c>
      <c r="N1757" t="b">
        <v>0</v>
      </c>
      <c r="O1757">
        <v>4</v>
      </c>
      <c r="P1757" t="b">
        <v>1</v>
      </c>
      <c r="Q1757" t="s">
        <v>8285</v>
      </c>
      <c r="R1757" s="10">
        <f>E1757/D1757*100</f>
        <v>120</v>
      </c>
      <c r="S1757" s="7">
        <f>E1757/O1757</f>
        <v>7.5</v>
      </c>
      <c r="T1757" s="11" t="s">
        <v>8338</v>
      </c>
      <c r="U1757" t="s">
        <v>8339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5">
        <f t="shared" si="81"/>
        <v>42611.167465277773</v>
      </c>
      <c r="K1758">
        <v>1468987269</v>
      </c>
      <c r="L1758" s="16">
        <f t="shared" si="82"/>
        <v>42571.167465277773</v>
      </c>
      <c r="M1758" s="16" t="str">
        <f t="shared" si="83"/>
        <v>2016</v>
      </c>
      <c r="N1758" t="b">
        <v>0</v>
      </c>
      <c r="O1758">
        <v>120</v>
      </c>
      <c r="P1758" t="b">
        <v>1</v>
      </c>
      <c r="Q1758" t="s">
        <v>8285</v>
      </c>
      <c r="R1758" s="10">
        <f>E1758/D1758*100</f>
        <v>102.82909090909091</v>
      </c>
      <c r="S1758" s="7">
        <f>E1758/O1758</f>
        <v>47.13</v>
      </c>
      <c r="T1758" s="11" t="s">
        <v>8338</v>
      </c>
      <c r="U1758" t="s">
        <v>8339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5">
        <f t="shared" si="81"/>
        <v>42763.811805555553</v>
      </c>
      <c r="K1759">
        <v>1483041083</v>
      </c>
      <c r="L1759" s="16">
        <f t="shared" si="82"/>
        <v>42733.827349537038</v>
      </c>
      <c r="M1759" s="16" t="str">
        <f t="shared" si="83"/>
        <v>2016</v>
      </c>
      <c r="N1759" t="b">
        <v>0</v>
      </c>
      <c r="O1759">
        <v>14</v>
      </c>
      <c r="P1759" t="b">
        <v>1</v>
      </c>
      <c r="Q1759" t="s">
        <v>8285</v>
      </c>
      <c r="R1759" s="10">
        <f>E1759/D1759*100</f>
        <v>115.99999999999999</v>
      </c>
      <c r="S1759" s="7">
        <f>E1759/O1759</f>
        <v>414.28571428571428</v>
      </c>
      <c r="T1759" s="11" t="s">
        <v>8338</v>
      </c>
      <c r="U1759" t="s">
        <v>8339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5">
        <f t="shared" si="81"/>
        <v>42565.955925925926</v>
      </c>
      <c r="K1760">
        <v>1463352992</v>
      </c>
      <c r="L1760" s="16">
        <f t="shared" si="82"/>
        <v>42505.955925925926</v>
      </c>
      <c r="M1760" s="16" t="str">
        <f t="shared" si="83"/>
        <v>2016</v>
      </c>
      <c r="N1760" t="b">
        <v>0</v>
      </c>
      <c r="O1760">
        <v>27</v>
      </c>
      <c r="P1760" t="b">
        <v>1</v>
      </c>
      <c r="Q1760" t="s">
        <v>8285</v>
      </c>
      <c r="R1760" s="10">
        <f>E1760/D1760*100</f>
        <v>114.7</v>
      </c>
      <c r="S1760" s="7">
        <f>E1760/O1760</f>
        <v>42.481481481481481</v>
      </c>
      <c r="T1760" s="11" t="s">
        <v>8338</v>
      </c>
      <c r="U1760" t="s">
        <v>8339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5">
        <f t="shared" si="81"/>
        <v>42088.787372685183</v>
      </c>
      <c r="K1761">
        <v>1425585229</v>
      </c>
      <c r="L1761" s="16">
        <f t="shared" si="82"/>
        <v>42068.829039351855</v>
      </c>
      <c r="M1761" s="16" t="str">
        <f t="shared" si="83"/>
        <v>2015</v>
      </c>
      <c r="N1761" t="b">
        <v>0</v>
      </c>
      <c r="O1761">
        <v>49</v>
      </c>
      <c r="P1761" t="b">
        <v>1</v>
      </c>
      <c r="Q1761" t="s">
        <v>8285</v>
      </c>
      <c r="R1761" s="10">
        <f>E1761/D1761*100</f>
        <v>106.60000000000001</v>
      </c>
      <c r="S1761" s="7">
        <f>E1761/O1761</f>
        <v>108.77551020408163</v>
      </c>
      <c r="T1761" s="11" t="s">
        <v>8338</v>
      </c>
      <c r="U1761" t="s">
        <v>8339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5">
        <f t="shared" si="81"/>
        <v>42425.67260416667</v>
      </c>
      <c r="K1762">
        <v>1454688513</v>
      </c>
      <c r="L1762" s="16">
        <f t="shared" si="82"/>
        <v>42405.67260416667</v>
      </c>
      <c r="M1762" s="16" t="str">
        <f t="shared" si="83"/>
        <v>2016</v>
      </c>
      <c r="N1762" t="b">
        <v>0</v>
      </c>
      <c r="O1762">
        <v>102</v>
      </c>
      <c r="P1762" t="b">
        <v>1</v>
      </c>
      <c r="Q1762" t="s">
        <v>8285</v>
      </c>
      <c r="R1762" s="10">
        <f>E1762/D1762*100</f>
        <v>165.44</v>
      </c>
      <c r="S1762" s="7">
        <f>E1762/O1762</f>
        <v>81.098039215686271</v>
      </c>
      <c r="T1762" s="11" t="s">
        <v>8338</v>
      </c>
      <c r="U1762" t="s">
        <v>8339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5">
        <f t="shared" si="81"/>
        <v>42259.567824074074</v>
      </c>
      <c r="K1763">
        <v>1437745060</v>
      </c>
      <c r="L1763" s="16">
        <f t="shared" si="82"/>
        <v>42209.567824074074</v>
      </c>
      <c r="M1763" s="16" t="str">
        <f t="shared" si="83"/>
        <v>2015</v>
      </c>
      <c r="N1763" t="b">
        <v>0</v>
      </c>
      <c r="O1763">
        <v>3</v>
      </c>
      <c r="P1763" t="b">
        <v>1</v>
      </c>
      <c r="Q1763" t="s">
        <v>8285</v>
      </c>
      <c r="R1763" s="10">
        <f>E1763/D1763*100</f>
        <v>155</v>
      </c>
      <c r="S1763" s="7">
        <f>E1763/O1763</f>
        <v>51.666666666666664</v>
      </c>
      <c r="T1763" s="11" t="s">
        <v>8338</v>
      </c>
      <c r="U1763" t="s">
        <v>8339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5">
        <f t="shared" si="81"/>
        <v>42440.982002314813</v>
      </c>
      <c r="K1764">
        <v>1455147245</v>
      </c>
      <c r="L1764" s="16">
        <f t="shared" si="82"/>
        <v>42410.982002314813</v>
      </c>
      <c r="M1764" s="16" t="str">
        <f t="shared" si="83"/>
        <v>2016</v>
      </c>
      <c r="N1764" t="b">
        <v>0</v>
      </c>
      <c r="O1764">
        <v>25</v>
      </c>
      <c r="P1764" t="b">
        <v>1</v>
      </c>
      <c r="Q1764" t="s">
        <v>8285</v>
      </c>
      <c r="R1764" s="10">
        <f>E1764/D1764*100</f>
        <v>885</v>
      </c>
      <c r="S1764" s="7">
        <f>E1764/O1764</f>
        <v>35.4</v>
      </c>
      <c r="T1764" s="11" t="s">
        <v>8338</v>
      </c>
      <c r="U1764" t="s">
        <v>8339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5">
        <f t="shared" si="81"/>
        <v>42666.868518518517</v>
      </c>
      <c r="K1765">
        <v>1474663840</v>
      </c>
      <c r="L1765" s="16">
        <f t="shared" si="82"/>
        <v>42636.868518518517</v>
      </c>
      <c r="M1765" s="16" t="str">
        <f t="shared" si="83"/>
        <v>2016</v>
      </c>
      <c r="N1765" t="b">
        <v>0</v>
      </c>
      <c r="O1765">
        <v>118</v>
      </c>
      <c r="P1765" t="b">
        <v>1</v>
      </c>
      <c r="Q1765" t="s">
        <v>8285</v>
      </c>
      <c r="R1765" s="10">
        <f>E1765/D1765*100</f>
        <v>101.90833333333333</v>
      </c>
      <c r="S1765" s="7">
        <f>E1765/O1765</f>
        <v>103.63559322033899</v>
      </c>
      <c r="T1765" s="11" t="s">
        <v>8338</v>
      </c>
      <c r="U1765" t="s">
        <v>8339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5">
        <f t="shared" si="81"/>
        <v>41854.485868055555</v>
      </c>
      <c r="K1766">
        <v>1404560379</v>
      </c>
      <c r="L1766" s="16">
        <f t="shared" si="82"/>
        <v>41825.485868055555</v>
      </c>
      <c r="M1766" s="16" t="str">
        <f t="shared" si="83"/>
        <v>2014</v>
      </c>
      <c r="N1766" t="b">
        <v>1</v>
      </c>
      <c r="O1766">
        <v>39</v>
      </c>
      <c r="P1766" t="b">
        <v>0</v>
      </c>
      <c r="Q1766" t="s">
        <v>8285</v>
      </c>
      <c r="R1766" s="10">
        <f>E1766/D1766*100</f>
        <v>19.600000000000001</v>
      </c>
      <c r="S1766" s="7">
        <f>E1766/O1766</f>
        <v>55.282051282051285</v>
      </c>
      <c r="T1766" s="11" t="s">
        <v>8338</v>
      </c>
      <c r="U1766" t="s">
        <v>8339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5">
        <f t="shared" si="81"/>
        <v>41864.980462962965</v>
      </c>
      <c r="K1767">
        <v>1405380712</v>
      </c>
      <c r="L1767" s="16">
        <f t="shared" si="82"/>
        <v>41834.980462962965</v>
      </c>
      <c r="M1767" s="16" t="str">
        <f t="shared" si="83"/>
        <v>2014</v>
      </c>
      <c r="N1767" t="b">
        <v>1</v>
      </c>
      <c r="O1767">
        <v>103</v>
      </c>
      <c r="P1767" t="b">
        <v>0</v>
      </c>
      <c r="Q1767" t="s">
        <v>8285</v>
      </c>
      <c r="R1767" s="10">
        <f>E1767/D1767*100</f>
        <v>59.467839999999995</v>
      </c>
      <c r="S1767" s="7">
        <f>E1767/O1767</f>
        <v>72.16970873786407</v>
      </c>
      <c r="T1767" s="11" t="s">
        <v>8338</v>
      </c>
      <c r="U1767" t="s">
        <v>8339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5">
        <f t="shared" si="81"/>
        <v>41876.859814814816</v>
      </c>
      <c r="K1768">
        <v>1407184688</v>
      </c>
      <c r="L1768" s="16">
        <f t="shared" si="82"/>
        <v>41855.859814814816</v>
      </c>
      <c r="M1768" s="16" t="str">
        <f t="shared" si="83"/>
        <v>2014</v>
      </c>
      <c r="N1768" t="b">
        <v>1</v>
      </c>
      <c r="O1768">
        <v>0</v>
      </c>
      <c r="P1768" t="b">
        <v>0</v>
      </c>
      <c r="Q1768" t="s">
        <v>8285</v>
      </c>
      <c r="R1768" s="10">
        <f>E1768/D1768*100</f>
        <v>0</v>
      </c>
      <c r="S1768" s="7" t="e">
        <f>E1768/O1768</f>
        <v>#DIV/0!</v>
      </c>
      <c r="T1768" s="11" t="s">
        <v>8338</v>
      </c>
      <c r="U1768" t="s">
        <v>8339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5">
        <f t="shared" si="81"/>
        <v>41854.658379629633</v>
      </c>
      <c r="K1769">
        <v>1404488884</v>
      </c>
      <c r="L1769" s="16">
        <f t="shared" si="82"/>
        <v>41824.658379629633</v>
      </c>
      <c r="M1769" s="16" t="str">
        <f t="shared" si="83"/>
        <v>2014</v>
      </c>
      <c r="N1769" t="b">
        <v>1</v>
      </c>
      <c r="O1769">
        <v>39</v>
      </c>
      <c r="P1769" t="b">
        <v>0</v>
      </c>
      <c r="Q1769" t="s">
        <v>8285</v>
      </c>
      <c r="R1769" s="10">
        <f>E1769/D1769*100</f>
        <v>45.72</v>
      </c>
      <c r="S1769" s="7">
        <f>E1769/O1769</f>
        <v>58.615384615384613</v>
      </c>
      <c r="T1769" s="11" t="s">
        <v>8338</v>
      </c>
      <c r="U1769" t="s">
        <v>8339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5">
        <f t="shared" si="81"/>
        <v>41909.560694444444</v>
      </c>
      <c r="K1770">
        <v>1406640444</v>
      </c>
      <c r="L1770" s="16">
        <f t="shared" si="82"/>
        <v>41849.560694444444</v>
      </c>
      <c r="M1770" s="16" t="str">
        <f t="shared" si="83"/>
        <v>2014</v>
      </c>
      <c r="N1770" t="b">
        <v>1</v>
      </c>
      <c r="O1770">
        <v>15</v>
      </c>
      <c r="P1770" t="b">
        <v>0</v>
      </c>
      <c r="Q1770" t="s">
        <v>8285</v>
      </c>
      <c r="R1770" s="10">
        <f>E1770/D1770*100</f>
        <v>3.74</v>
      </c>
      <c r="S1770" s="7">
        <f>E1770/O1770</f>
        <v>12.466666666666667</v>
      </c>
      <c r="T1770" s="11" t="s">
        <v>8338</v>
      </c>
      <c r="U1770" t="s">
        <v>8339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5">
        <f t="shared" si="81"/>
        <v>42017.818969907406</v>
      </c>
      <c r="K1771">
        <v>1418585959</v>
      </c>
      <c r="L1771" s="16">
        <f t="shared" si="82"/>
        <v>41987.818969907406</v>
      </c>
      <c r="M1771" s="16" t="str">
        <f t="shared" si="83"/>
        <v>2014</v>
      </c>
      <c r="N1771" t="b">
        <v>1</v>
      </c>
      <c r="O1771">
        <v>22</v>
      </c>
      <c r="P1771" t="b">
        <v>0</v>
      </c>
      <c r="Q1771" t="s">
        <v>8285</v>
      </c>
      <c r="R1771" s="10">
        <f>E1771/D1771*100</f>
        <v>2.7025000000000001</v>
      </c>
      <c r="S1771" s="7">
        <f>E1771/O1771</f>
        <v>49.136363636363633</v>
      </c>
      <c r="T1771" s="11" t="s">
        <v>8338</v>
      </c>
      <c r="U1771" t="s">
        <v>8339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5">
        <f t="shared" si="81"/>
        <v>41926.780023148152</v>
      </c>
      <c r="K1772">
        <v>1410288194</v>
      </c>
      <c r="L1772" s="16">
        <f t="shared" si="82"/>
        <v>41891.780023148152</v>
      </c>
      <c r="M1772" s="16" t="str">
        <f t="shared" si="83"/>
        <v>2014</v>
      </c>
      <c r="N1772" t="b">
        <v>1</v>
      </c>
      <c r="O1772">
        <v>92</v>
      </c>
      <c r="P1772" t="b">
        <v>0</v>
      </c>
      <c r="Q1772" t="s">
        <v>8285</v>
      </c>
      <c r="R1772" s="10">
        <f>E1772/D1772*100</f>
        <v>56.51428571428572</v>
      </c>
      <c r="S1772" s="7">
        <f>E1772/O1772</f>
        <v>150.5</v>
      </c>
      <c r="T1772" s="11" t="s">
        <v>8338</v>
      </c>
      <c r="U1772" t="s">
        <v>8339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5">
        <f t="shared" si="81"/>
        <v>41935.979629629634</v>
      </c>
      <c r="K1773">
        <v>1411515040</v>
      </c>
      <c r="L1773" s="16">
        <f t="shared" si="82"/>
        <v>41905.979629629634</v>
      </c>
      <c r="M1773" s="16" t="str">
        <f t="shared" si="83"/>
        <v>2014</v>
      </c>
      <c r="N1773" t="b">
        <v>1</v>
      </c>
      <c r="O1773">
        <v>25</v>
      </c>
      <c r="P1773" t="b">
        <v>0</v>
      </c>
      <c r="Q1773" t="s">
        <v>8285</v>
      </c>
      <c r="R1773" s="10">
        <f>E1773/D1773*100</f>
        <v>21.30952380952381</v>
      </c>
      <c r="S1773" s="7">
        <f>E1773/O1773</f>
        <v>35.799999999999997</v>
      </c>
      <c r="T1773" s="11" t="s">
        <v>8338</v>
      </c>
      <c r="U1773" t="s">
        <v>8339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5">
        <f t="shared" si="81"/>
        <v>41826.718009259261</v>
      </c>
      <c r="K1774">
        <v>1399482836</v>
      </c>
      <c r="L1774" s="16">
        <f t="shared" si="82"/>
        <v>41766.718009259261</v>
      </c>
      <c r="M1774" s="16" t="str">
        <f t="shared" si="83"/>
        <v>2014</v>
      </c>
      <c r="N1774" t="b">
        <v>1</v>
      </c>
      <c r="O1774">
        <v>19</v>
      </c>
      <c r="P1774" t="b">
        <v>0</v>
      </c>
      <c r="Q1774" t="s">
        <v>8285</v>
      </c>
      <c r="R1774" s="10">
        <f>E1774/D1774*100</f>
        <v>15.6</v>
      </c>
      <c r="S1774" s="7">
        <f>E1774/O1774</f>
        <v>45.157894736842103</v>
      </c>
      <c r="T1774" s="11" t="s">
        <v>8338</v>
      </c>
      <c r="U1774" t="s">
        <v>8339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5">
        <f t="shared" si="81"/>
        <v>42023.760393518518</v>
      </c>
      <c r="K1775">
        <v>1417803298</v>
      </c>
      <c r="L1775" s="16">
        <f t="shared" si="82"/>
        <v>41978.760393518518</v>
      </c>
      <c r="M1775" s="16" t="str">
        <f t="shared" si="83"/>
        <v>2014</v>
      </c>
      <c r="N1775" t="b">
        <v>1</v>
      </c>
      <c r="O1775">
        <v>19</v>
      </c>
      <c r="P1775" t="b">
        <v>0</v>
      </c>
      <c r="Q1775" t="s">
        <v>8285</v>
      </c>
      <c r="R1775" s="10">
        <f>E1775/D1775*100</f>
        <v>6.2566666666666677</v>
      </c>
      <c r="S1775" s="7">
        <f>E1775/O1775</f>
        <v>98.78947368421052</v>
      </c>
      <c r="T1775" s="11" t="s">
        <v>8338</v>
      </c>
      <c r="U1775" t="s">
        <v>8339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5">
        <f t="shared" si="81"/>
        <v>41972.624305555553</v>
      </c>
      <c r="K1776">
        <v>1413609292</v>
      </c>
      <c r="L1776" s="16">
        <f t="shared" si="82"/>
        <v>41930.218657407408</v>
      </c>
      <c r="M1776" s="16" t="str">
        <f t="shared" si="83"/>
        <v>2014</v>
      </c>
      <c r="N1776" t="b">
        <v>1</v>
      </c>
      <c r="O1776">
        <v>13</v>
      </c>
      <c r="P1776" t="b">
        <v>0</v>
      </c>
      <c r="Q1776" t="s">
        <v>8285</v>
      </c>
      <c r="R1776" s="10">
        <f>E1776/D1776*100</f>
        <v>45.92</v>
      </c>
      <c r="S1776" s="7">
        <f>E1776/O1776</f>
        <v>88.307692307692307</v>
      </c>
      <c r="T1776" s="11" t="s">
        <v>8338</v>
      </c>
      <c r="U1776" t="s">
        <v>8339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5">
        <f t="shared" si="81"/>
        <v>41936.976388888892</v>
      </c>
      <c r="K1777">
        <v>1410305160</v>
      </c>
      <c r="L1777" s="16">
        <f t="shared" si="82"/>
        <v>41891.976388888892</v>
      </c>
      <c r="M1777" s="16" t="str">
        <f t="shared" si="83"/>
        <v>2014</v>
      </c>
      <c r="N1777" t="b">
        <v>1</v>
      </c>
      <c r="O1777">
        <v>124</v>
      </c>
      <c r="P1777" t="b">
        <v>0</v>
      </c>
      <c r="Q1777" t="s">
        <v>8285</v>
      </c>
      <c r="R1777" s="10">
        <f>E1777/D1777*100</f>
        <v>65.101538461538468</v>
      </c>
      <c r="S1777" s="7">
        <f>E1777/O1777</f>
        <v>170.62903225806451</v>
      </c>
      <c r="T1777" s="11" t="s">
        <v>8338</v>
      </c>
      <c r="U1777" t="s">
        <v>8339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5">
        <f t="shared" si="81"/>
        <v>41941.95684027778</v>
      </c>
      <c r="K1778">
        <v>1411513071</v>
      </c>
      <c r="L1778" s="16">
        <f t="shared" si="82"/>
        <v>41905.95684027778</v>
      </c>
      <c r="M1778" s="16" t="str">
        <f t="shared" si="83"/>
        <v>2014</v>
      </c>
      <c r="N1778" t="b">
        <v>1</v>
      </c>
      <c r="O1778">
        <v>4</v>
      </c>
      <c r="P1778" t="b">
        <v>0</v>
      </c>
      <c r="Q1778" t="s">
        <v>8285</v>
      </c>
      <c r="R1778" s="10">
        <f>E1778/D1778*100</f>
        <v>6.7</v>
      </c>
      <c r="S1778" s="7">
        <f>E1778/O1778</f>
        <v>83.75</v>
      </c>
      <c r="T1778" s="11" t="s">
        <v>8338</v>
      </c>
      <c r="U1778" t="s">
        <v>8339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5">
        <f t="shared" si="81"/>
        <v>42055.357094907406</v>
      </c>
      <c r="K1779">
        <v>1421829253</v>
      </c>
      <c r="L1779" s="16">
        <f t="shared" si="82"/>
        <v>42025.357094907406</v>
      </c>
      <c r="M1779" s="16" t="str">
        <f t="shared" si="83"/>
        <v>2015</v>
      </c>
      <c r="N1779" t="b">
        <v>1</v>
      </c>
      <c r="O1779">
        <v>10</v>
      </c>
      <c r="P1779" t="b">
        <v>0</v>
      </c>
      <c r="Q1779" t="s">
        <v>8285</v>
      </c>
      <c r="R1779" s="10">
        <f>E1779/D1779*100</f>
        <v>13.5625</v>
      </c>
      <c r="S1779" s="7">
        <f>E1779/O1779</f>
        <v>65.099999999999994</v>
      </c>
      <c r="T1779" s="11" t="s">
        <v>8338</v>
      </c>
      <c r="U1779" t="s">
        <v>8339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5">
        <f t="shared" si="81"/>
        <v>42090.821701388893</v>
      </c>
      <c r="K1780">
        <v>1423600995</v>
      </c>
      <c r="L1780" s="16">
        <f t="shared" si="82"/>
        <v>42045.86336805555</v>
      </c>
      <c r="M1780" s="16" t="str">
        <f t="shared" si="83"/>
        <v>2015</v>
      </c>
      <c r="N1780" t="b">
        <v>1</v>
      </c>
      <c r="O1780">
        <v>15</v>
      </c>
      <c r="P1780" t="b">
        <v>0</v>
      </c>
      <c r="Q1780" t="s">
        <v>8285</v>
      </c>
      <c r="R1780" s="10">
        <f>E1780/D1780*100</f>
        <v>1.9900000000000002</v>
      </c>
      <c r="S1780" s="7">
        <f>E1780/O1780</f>
        <v>66.333333333333329</v>
      </c>
      <c r="T1780" s="11" t="s">
        <v>8338</v>
      </c>
      <c r="U1780" t="s">
        <v>8339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5">
        <f t="shared" si="81"/>
        <v>42615.691898148143</v>
      </c>
      <c r="K1781">
        <v>1470242180</v>
      </c>
      <c r="L1781" s="16">
        <f t="shared" si="82"/>
        <v>42585.691898148143</v>
      </c>
      <c r="M1781" s="16" t="str">
        <f t="shared" si="83"/>
        <v>2016</v>
      </c>
      <c r="N1781" t="b">
        <v>1</v>
      </c>
      <c r="O1781">
        <v>38</v>
      </c>
      <c r="P1781" t="b">
        <v>0</v>
      </c>
      <c r="Q1781" t="s">
        <v>8285</v>
      </c>
      <c r="R1781" s="10">
        <f>E1781/D1781*100</f>
        <v>36.236363636363642</v>
      </c>
      <c r="S1781" s="7">
        <f>E1781/O1781</f>
        <v>104.89473684210526</v>
      </c>
      <c r="T1781" s="11" t="s">
        <v>8338</v>
      </c>
      <c r="U1781" t="s">
        <v>8339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5">
        <f t="shared" si="81"/>
        <v>42553.600810185191</v>
      </c>
      <c r="K1782">
        <v>1462285510</v>
      </c>
      <c r="L1782" s="16">
        <f t="shared" si="82"/>
        <v>42493.600810185191</v>
      </c>
      <c r="M1782" s="16" t="str">
        <f t="shared" si="83"/>
        <v>2016</v>
      </c>
      <c r="N1782" t="b">
        <v>1</v>
      </c>
      <c r="O1782">
        <v>152</v>
      </c>
      <c r="P1782" t="b">
        <v>0</v>
      </c>
      <c r="Q1782" t="s">
        <v>8285</v>
      </c>
      <c r="R1782" s="10">
        <f>E1782/D1782*100</f>
        <v>39.743333333333339</v>
      </c>
      <c r="S1782" s="7">
        <f>E1782/O1782</f>
        <v>78.440789473684205</v>
      </c>
      <c r="T1782" s="11" t="s">
        <v>8338</v>
      </c>
      <c r="U1782" t="s">
        <v>8339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5">
        <f t="shared" si="81"/>
        <v>42628.617418981477</v>
      </c>
      <c r="K1783">
        <v>1471272545</v>
      </c>
      <c r="L1783" s="16">
        <f t="shared" si="82"/>
        <v>42597.617418981477</v>
      </c>
      <c r="M1783" s="16" t="str">
        <f t="shared" si="83"/>
        <v>2016</v>
      </c>
      <c r="N1783" t="b">
        <v>1</v>
      </c>
      <c r="O1783">
        <v>24</v>
      </c>
      <c r="P1783" t="b">
        <v>0</v>
      </c>
      <c r="Q1783" t="s">
        <v>8285</v>
      </c>
      <c r="R1783" s="10">
        <f>E1783/D1783*100</f>
        <v>25.763636363636365</v>
      </c>
      <c r="S1783" s="7">
        <f>E1783/O1783</f>
        <v>59.041666666666664</v>
      </c>
      <c r="T1783" s="11" t="s">
        <v>8338</v>
      </c>
      <c r="U1783" t="s">
        <v>8339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5">
        <f t="shared" si="81"/>
        <v>42421.575104166666</v>
      </c>
      <c r="K1784">
        <v>1453211289</v>
      </c>
      <c r="L1784" s="16">
        <f t="shared" si="82"/>
        <v>42388.575104166666</v>
      </c>
      <c r="M1784" s="16" t="str">
        <f t="shared" si="83"/>
        <v>2016</v>
      </c>
      <c r="N1784" t="b">
        <v>1</v>
      </c>
      <c r="O1784">
        <v>76</v>
      </c>
      <c r="P1784" t="b">
        <v>0</v>
      </c>
      <c r="Q1784" t="s">
        <v>8285</v>
      </c>
      <c r="R1784" s="10">
        <f>E1784/D1784*100</f>
        <v>15.491428571428573</v>
      </c>
      <c r="S1784" s="7">
        <f>E1784/O1784</f>
        <v>71.34210526315789</v>
      </c>
      <c r="T1784" s="11" t="s">
        <v>8338</v>
      </c>
      <c r="U1784" t="s">
        <v>8339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5">
        <f t="shared" si="81"/>
        <v>42145.949976851851</v>
      </c>
      <c r="K1785">
        <v>1429656478</v>
      </c>
      <c r="L1785" s="16">
        <f t="shared" si="82"/>
        <v>42115.949976851851</v>
      </c>
      <c r="M1785" s="16" t="str">
        <f t="shared" si="83"/>
        <v>2015</v>
      </c>
      <c r="N1785" t="b">
        <v>1</v>
      </c>
      <c r="O1785">
        <v>185</v>
      </c>
      <c r="P1785" t="b">
        <v>0</v>
      </c>
      <c r="Q1785" t="s">
        <v>8285</v>
      </c>
      <c r="R1785" s="10">
        <f>E1785/D1785*100</f>
        <v>23.692499999999999</v>
      </c>
      <c r="S1785" s="7">
        <f>E1785/O1785</f>
        <v>51.227027027027027</v>
      </c>
      <c r="T1785" s="11" t="s">
        <v>8338</v>
      </c>
      <c r="U1785" t="s">
        <v>8339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5">
        <f t="shared" si="81"/>
        <v>42035.142361111109</v>
      </c>
      <c r="K1786">
        <v>1419954240</v>
      </c>
      <c r="L1786" s="16">
        <f t="shared" si="82"/>
        <v>42003.655555555553</v>
      </c>
      <c r="M1786" s="16" t="str">
        <f t="shared" si="83"/>
        <v>2014</v>
      </c>
      <c r="N1786" t="b">
        <v>1</v>
      </c>
      <c r="O1786">
        <v>33</v>
      </c>
      <c r="P1786" t="b">
        <v>0</v>
      </c>
      <c r="Q1786" t="s">
        <v>8285</v>
      </c>
      <c r="R1786" s="10">
        <f>E1786/D1786*100</f>
        <v>39.76</v>
      </c>
      <c r="S1786" s="7">
        <f>E1786/O1786</f>
        <v>60.242424242424242</v>
      </c>
      <c r="T1786" s="11" t="s">
        <v>8338</v>
      </c>
      <c r="U1786" t="s">
        <v>8339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5">
        <f t="shared" si="81"/>
        <v>41928</v>
      </c>
      <c r="K1787">
        <v>1410750855</v>
      </c>
      <c r="L1787" s="16">
        <f t="shared" si="82"/>
        <v>41897.134895833333</v>
      </c>
      <c r="M1787" s="16" t="str">
        <f t="shared" si="83"/>
        <v>2014</v>
      </c>
      <c r="N1787" t="b">
        <v>1</v>
      </c>
      <c r="O1787">
        <v>108</v>
      </c>
      <c r="P1787" t="b">
        <v>0</v>
      </c>
      <c r="Q1787" t="s">
        <v>8285</v>
      </c>
      <c r="R1787" s="10">
        <f>E1787/D1787*100</f>
        <v>20.220833333333331</v>
      </c>
      <c r="S1787" s="7">
        <f>E1787/O1787</f>
        <v>44.935185185185183</v>
      </c>
      <c r="T1787" s="11" t="s">
        <v>8338</v>
      </c>
      <c r="U1787" t="s">
        <v>8339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5">
        <f t="shared" si="81"/>
        <v>41988.550659722227</v>
      </c>
      <c r="K1788">
        <v>1416057177</v>
      </c>
      <c r="L1788" s="16">
        <f t="shared" si="82"/>
        <v>41958.550659722227</v>
      </c>
      <c r="M1788" s="16" t="str">
        <f t="shared" si="83"/>
        <v>2014</v>
      </c>
      <c r="N1788" t="b">
        <v>1</v>
      </c>
      <c r="O1788">
        <v>29</v>
      </c>
      <c r="P1788" t="b">
        <v>0</v>
      </c>
      <c r="Q1788" t="s">
        <v>8285</v>
      </c>
      <c r="R1788" s="10">
        <f>E1788/D1788*100</f>
        <v>47.631578947368418</v>
      </c>
      <c r="S1788" s="7">
        <f>E1788/O1788</f>
        <v>31.206896551724139</v>
      </c>
      <c r="T1788" s="11" t="s">
        <v>8338</v>
      </c>
      <c r="U1788" t="s">
        <v>8339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5">
        <f t="shared" si="81"/>
        <v>42098.613854166666</v>
      </c>
      <c r="K1789">
        <v>1425570237</v>
      </c>
      <c r="L1789" s="16">
        <f t="shared" si="82"/>
        <v>42068.65552083333</v>
      </c>
      <c r="M1789" s="16" t="str">
        <f t="shared" si="83"/>
        <v>2015</v>
      </c>
      <c r="N1789" t="b">
        <v>1</v>
      </c>
      <c r="O1789">
        <v>24</v>
      </c>
      <c r="P1789" t="b">
        <v>0</v>
      </c>
      <c r="Q1789" t="s">
        <v>8285</v>
      </c>
      <c r="R1789" s="10">
        <f>E1789/D1789*100</f>
        <v>15.329999999999998</v>
      </c>
      <c r="S1789" s="7">
        <f>E1789/O1789</f>
        <v>63.875</v>
      </c>
      <c r="T1789" s="11" t="s">
        <v>8338</v>
      </c>
      <c r="U1789" t="s">
        <v>8339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5">
        <f t="shared" si="81"/>
        <v>41943.94840277778</v>
      </c>
      <c r="K1790">
        <v>1412203542</v>
      </c>
      <c r="L1790" s="16">
        <f t="shared" si="82"/>
        <v>41913.94840277778</v>
      </c>
      <c r="M1790" s="16" t="str">
        <f t="shared" si="83"/>
        <v>2014</v>
      </c>
      <c r="N1790" t="b">
        <v>1</v>
      </c>
      <c r="O1790">
        <v>4</v>
      </c>
      <c r="P1790" t="b">
        <v>0</v>
      </c>
      <c r="Q1790" t="s">
        <v>8285</v>
      </c>
      <c r="R1790" s="10">
        <f>E1790/D1790*100</f>
        <v>1.3818181818181818</v>
      </c>
      <c r="S1790" s="7">
        <f>E1790/O1790</f>
        <v>19</v>
      </c>
      <c r="T1790" s="11" t="s">
        <v>8338</v>
      </c>
      <c r="U1790" t="s">
        <v>8339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5">
        <f t="shared" si="81"/>
        <v>42016.250034722223</v>
      </c>
      <c r="K1791">
        <v>1415858403</v>
      </c>
      <c r="L1791" s="16">
        <f t="shared" si="82"/>
        <v>41956.250034722223</v>
      </c>
      <c r="M1791" s="16" t="str">
        <f t="shared" si="83"/>
        <v>2014</v>
      </c>
      <c r="N1791" t="b">
        <v>1</v>
      </c>
      <c r="O1791">
        <v>4</v>
      </c>
      <c r="P1791" t="b">
        <v>0</v>
      </c>
      <c r="Q1791" t="s">
        <v>8285</v>
      </c>
      <c r="R1791" s="10">
        <f>E1791/D1791*100</f>
        <v>0.5</v>
      </c>
      <c r="S1791" s="7">
        <f>E1791/O1791</f>
        <v>10</v>
      </c>
      <c r="T1791" s="11" t="s">
        <v>8338</v>
      </c>
      <c r="U1791" t="s">
        <v>8339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5">
        <f t="shared" si="81"/>
        <v>42040.674513888895</v>
      </c>
      <c r="K1792">
        <v>1420560678</v>
      </c>
      <c r="L1792" s="16">
        <f t="shared" si="82"/>
        <v>42010.674513888895</v>
      </c>
      <c r="M1792" s="16" t="str">
        <f t="shared" si="83"/>
        <v>2015</v>
      </c>
      <c r="N1792" t="b">
        <v>1</v>
      </c>
      <c r="O1792">
        <v>15</v>
      </c>
      <c r="P1792" t="b">
        <v>0</v>
      </c>
      <c r="Q1792" t="s">
        <v>8285</v>
      </c>
      <c r="R1792" s="10">
        <f>E1792/D1792*100</f>
        <v>4.957575757575758</v>
      </c>
      <c r="S1792" s="7">
        <f>E1792/O1792</f>
        <v>109.06666666666666</v>
      </c>
      <c r="T1792" s="11" t="s">
        <v>8338</v>
      </c>
      <c r="U1792" t="s">
        <v>8339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5">
        <f t="shared" si="81"/>
        <v>42033.740335648152</v>
      </c>
      <c r="K1793">
        <v>1417369565</v>
      </c>
      <c r="L1793" s="16">
        <f t="shared" si="82"/>
        <v>41973.740335648152</v>
      </c>
      <c r="M1793" s="16" t="str">
        <f t="shared" si="83"/>
        <v>2014</v>
      </c>
      <c r="N1793" t="b">
        <v>1</v>
      </c>
      <c r="O1793">
        <v>4</v>
      </c>
      <c r="P1793" t="b">
        <v>0</v>
      </c>
      <c r="Q1793" t="s">
        <v>8285</v>
      </c>
      <c r="R1793" s="10">
        <f>E1793/D1793*100</f>
        <v>3.5666666666666664</v>
      </c>
      <c r="S1793" s="7">
        <f>E1793/O1793</f>
        <v>26.75</v>
      </c>
      <c r="T1793" s="11" t="s">
        <v>8338</v>
      </c>
      <c r="U1793" t="s">
        <v>8339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5">
        <f t="shared" si="81"/>
        <v>42226.290972222225</v>
      </c>
      <c r="K1794">
        <v>1435970682</v>
      </c>
      <c r="L1794" s="16">
        <f t="shared" si="82"/>
        <v>42189.031041666662</v>
      </c>
      <c r="M1794" s="16" t="str">
        <f t="shared" si="83"/>
        <v>2015</v>
      </c>
      <c r="N1794" t="b">
        <v>1</v>
      </c>
      <c r="O1794">
        <v>139</v>
      </c>
      <c r="P1794" t="b">
        <v>0</v>
      </c>
      <c r="Q1794" t="s">
        <v>8285</v>
      </c>
      <c r="R1794" s="10">
        <f>E1794/D1794*100</f>
        <v>61.124000000000002</v>
      </c>
      <c r="S1794" s="7">
        <f>E1794/O1794</f>
        <v>109.93525179856115</v>
      </c>
      <c r="T1794" s="11" t="s">
        <v>8338</v>
      </c>
      <c r="U1794" t="s">
        <v>8339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5">
        <f t="shared" ref="J1795:J1858" si="84">(((I1795/60)/60)/24)+DATE(1970,1,1)</f>
        <v>41970.933333333334</v>
      </c>
      <c r="K1795">
        <v>1414531440</v>
      </c>
      <c r="L1795" s="16">
        <f t="shared" ref="L1795:L1858" si="85">(((K1795/60)/60)/24)+DATE(1970,1,1)</f>
        <v>41940.89166666667</v>
      </c>
      <c r="M1795" s="16" t="str">
        <f t="shared" ref="M1795:M1858" si="86">TEXT(L1795,"yyyy")</f>
        <v>2014</v>
      </c>
      <c r="N1795" t="b">
        <v>1</v>
      </c>
      <c r="O1795">
        <v>2</v>
      </c>
      <c r="P1795" t="b">
        <v>0</v>
      </c>
      <c r="Q1795" t="s">
        <v>8285</v>
      </c>
      <c r="R1795" s="10">
        <f>E1795/D1795*100</f>
        <v>1.3333333333333335</v>
      </c>
      <c r="S1795" s="7">
        <f>E1795/O1795</f>
        <v>20</v>
      </c>
      <c r="T1795" s="11" t="s">
        <v>8338</v>
      </c>
      <c r="U1795" t="s">
        <v>8339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5">
        <f t="shared" si="84"/>
        <v>42046.551180555558</v>
      </c>
      <c r="K1796">
        <v>1420636422</v>
      </c>
      <c r="L1796" s="16">
        <f t="shared" si="85"/>
        <v>42011.551180555558</v>
      </c>
      <c r="M1796" s="16" t="str">
        <f t="shared" si="86"/>
        <v>2015</v>
      </c>
      <c r="N1796" t="b">
        <v>1</v>
      </c>
      <c r="O1796">
        <v>18</v>
      </c>
      <c r="P1796" t="b">
        <v>0</v>
      </c>
      <c r="Q1796" t="s">
        <v>8285</v>
      </c>
      <c r="R1796" s="10">
        <f>E1796/D1796*100</f>
        <v>11.077777777777778</v>
      </c>
      <c r="S1796" s="7">
        <f>E1796/O1796</f>
        <v>55.388888888888886</v>
      </c>
      <c r="T1796" s="11" t="s">
        <v>8338</v>
      </c>
      <c r="U1796" t="s">
        <v>8339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5">
        <f t="shared" si="84"/>
        <v>42657.666666666672</v>
      </c>
      <c r="K1797">
        <v>1473922541</v>
      </c>
      <c r="L1797" s="16">
        <f t="shared" si="85"/>
        <v>42628.288668981477</v>
      </c>
      <c r="M1797" s="16" t="str">
        <f t="shared" si="86"/>
        <v>2016</v>
      </c>
      <c r="N1797" t="b">
        <v>1</v>
      </c>
      <c r="O1797">
        <v>81</v>
      </c>
      <c r="P1797" t="b">
        <v>0</v>
      </c>
      <c r="Q1797" t="s">
        <v>8285</v>
      </c>
      <c r="R1797" s="10">
        <f>E1797/D1797*100</f>
        <v>38.735714285714288</v>
      </c>
      <c r="S1797" s="7">
        <f>E1797/O1797</f>
        <v>133.90123456790124</v>
      </c>
      <c r="T1797" s="11" t="s">
        <v>8338</v>
      </c>
      <c r="U1797" t="s">
        <v>8339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5">
        <f t="shared" si="84"/>
        <v>42575.439421296294</v>
      </c>
      <c r="K1798">
        <v>1464172366</v>
      </c>
      <c r="L1798" s="16">
        <f t="shared" si="85"/>
        <v>42515.439421296294</v>
      </c>
      <c r="M1798" s="16" t="str">
        <f t="shared" si="86"/>
        <v>2016</v>
      </c>
      <c r="N1798" t="b">
        <v>1</v>
      </c>
      <c r="O1798">
        <v>86</v>
      </c>
      <c r="P1798" t="b">
        <v>0</v>
      </c>
      <c r="Q1798" t="s">
        <v>8285</v>
      </c>
      <c r="R1798" s="10">
        <f>E1798/D1798*100</f>
        <v>22.05263157894737</v>
      </c>
      <c r="S1798" s="7">
        <f>E1798/O1798</f>
        <v>48.720930232558139</v>
      </c>
      <c r="T1798" s="11" t="s">
        <v>8338</v>
      </c>
      <c r="U1798" t="s">
        <v>8339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5">
        <f t="shared" si="84"/>
        <v>42719.56931712963</v>
      </c>
      <c r="K1799">
        <v>1479217189</v>
      </c>
      <c r="L1799" s="16">
        <f t="shared" si="85"/>
        <v>42689.56931712963</v>
      </c>
      <c r="M1799" s="16" t="str">
        <f t="shared" si="86"/>
        <v>2016</v>
      </c>
      <c r="N1799" t="b">
        <v>1</v>
      </c>
      <c r="O1799">
        <v>140</v>
      </c>
      <c r="P1799" t="b">
        <v>0</v>
      </c>
      <c r="Q1799" t="s">
        <v>8285</v>
      </c>
      <c r="R1799" s="10">
        <f>E1799/D1799*100</f>
        <v>67.55</v>
      </c>
      <c r="S1799" s="7">
        <f>E1799/O1799</f>
        <v>48.25</v>
      </c>
      <c r="T1799" s="11" t="s">
        <v>8338</v>
      </c>
      <c r="U1799" t="s">
        <v>8339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5">
        <f t="shared" si="84"/>
        <v>42404.32677083333</v>
      </c>
      <c r="K1800">
        <v>1449388233</v>
      </c>
      <c r="L1800" s="16">
        <f t="shared" si="85"/>
        <v>42344.32677083333</v>
      </c>
      <c r="M1800" s="16" t="str">
        <f t="shared" si="86"/>
        <v>2015</v>
      </c>
      <c r="N1800" t="b">
        <v>1</v>
      </c>
      <c r="O1800">
        <v>37</v>
      </c>
      <c r="P1800" t="b">
        <v>0</v>
      </c>
      <c r="Q1800" t="s">
        <v>8285</v>
      </c>
      <c r="R1800" s="10">
        <f>E1800/D1800*100</f>
        <v>13.637499999999999</v>
      </c>
      <c r="S1800" s="7">
        <f>E1800/O1800</f>
        <v>58.972972972972975</v>
      </c>
      <c r="T1800" s="11" t="s">
        <v>8338</v>
      </c>
      <c r="U1800" t="s">
        <v>8339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5">
        <f t="shared" si="84"/>
        <v>41954.884351851855</v>
      </c>
      <c r="K1801">
        <v>1414008808</v>
      </c>
      <c r="L1801" s="16">
        <f t="shared" si="85"/>
        <v>41934.842685185184</v>
      </c>
      <c r="M1801" s="16" t="str">
        <f t="shared" si="86"/>
        <v>2014</v>
      </c>
      <c r="N1801" t="b">
        <v>1</v>
      </c>
      <c r="O1801">
        <v>6</v>
      </c>
      <c r="P1801" t="b">
        <v>0</v>
      </c>
      <c r="Q1801" t="s">
        <v>8285</v>
      </c>
      <c r="R1801" s="10">
        <f>E1801/D1801*100</f>
        <v>1.7457500000000001</v>
      </c>
      <c r="S1801" s="7">
        <f>E1801/O1801</f>
        <v>11.638333333333334</v>
      </c>
      <c r="T1801" s="11" t="s">
        <v>8338</v>
      </c>
      <c r="U1801" t="s">
        <v>8339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5">
        <f t="shared" si="84"/>
        <v>42653.606134259258</v>
      </c>
      <c r="K1802">
        <v>1473517970</v>
      </c>
      <c r="L1802" s="16">
        <f t="shared" si="85"/>
        <v>42623.606134259258</v>
      </c>
      <c r="M1802" s="16" t="str">
        <f t="shared" si="86"/>
        <v>2016</v>
      </c>
      <c r="N1802" t="b">
        <v>1</v>
      </c>
      <c r="O1802">
        <v>113</v>
      </c>
      <c r="P1802" t="b">
        <v>0</v>
      </c>
      <c r="Q1802" t="s">
        <v>8285</v>
      </c>
      <c r="R1802" s="10">
        <f>E1802/D1802*100</f>
        <v>20.44963251188932</v>
      </c>
      <c r="S1802" s="7">
        <f>E1802/O1802</f>
        <v>83.716814159292042</v>
      </c>
      <c r="T1802" s="11" t="s">
        <v>8338</v>
      </c>
      <c r="U1802" t="s">
        <v>8339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5">
        <f t="shared" si="84"/>
        <v>42353.506944444445</v>
      </c>
      <c r="K1803">
        <v>1447429868</v>
      </c>
      <c r="L1803" s="16">
        <f t="shared" si="85"/>
        <v>42321.660509259258</v>
      </c>
      <c r="M1803" s="16" t="str">
        <f t="shared" si="86"/>
        <v>2015</v>
      </c>
      <c r="N1803" t="b">
        <v>1</v>
      </c>
      <c r="O1803">
        <v>37</v>
      </c>
      <c r="P1803" t="b">
        <v>0</v>
      </c>
      <c r="Q1803" t="s">
        <v>8285</v>
      </c>
      <c r="R1803" s="10">
        <f>E1803/D1803*100</f>
        <v>13.852941176470587</v>
      </c>
      <c r="S1803" s="7">
        <f>E1803/O1803</f>
        <v>63.648648648648646</v>
      </c>
      <c r="T1803" s="11" t="s">
        <v>8338</v>
      </c>
      <c r="U1803" t="s">
        <v>8339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5">
        <f t="shared" si="84"/>
        <v>42182.915972222225</v>
      </c>
      <c r="K1804">
        <v>1433416830</v>
      </c>
      <c r="L1804" s="16">
        <f t="shared" si="85"/>
        <v>42159.47256944445</v>
      </c>
      <c r="M1804" s="16" t="str">
        <f t="shared" si="86"/>
        <v>2015</v>
      </c>
      <c r="N1804" t="b">
        <v>1</v>
      </c>
      <c r="O1804">
        <v>18</v>
      </c>
      <c r="P1804" t="b">
        <v>0</v>
      </c>
      <c r="Q1804" t="s">
        <v>8285</v>
      </c>
      <c r="R1804" s="10">
        <f>E1804/D1804*100</f>
        <v>48.485714285714288</v>
      </c>
      <c r="S1804" s="7">
        <f>E1804/O1804</f>
        <v>94.277777777777771</v>
      </c>
      <c r="T1804" s="11" t="s">
        <v>8338</v>
      </c>
      <c r="U1804" t="s">
        <v>8339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5">
        <f t="shared" si="84"/>
        <v>42049.071550925932</v>
      </c>
      <c r="K1805">
        <v>1421199782</v>
      </c>
      <c r="L1805" s="16">
        <f t="shared" si="85"/>
        <v>42018.071550925932</v>
      </c>
      <c r="M1805" s="16" t="str">
        <f t="shared" si="86"/>
        <v>2015</v>
      </c>
      <c r="N1805" t="b">
        <v>1</v>
      </c>
      <c r="O1805">
        <v>75</v>
      </c>
      <c r="P1805" t="b">
        <v>0</v>
      </c>
      <c r="Q1805" t="s">
        <v>8285</v>
      </c>
      <c r="R1805" s="10">
        <f>E1805/D1805*100</f>
        <v>30.8</v>
      </c>
      <c r="S1805" s="7">
        <f>E1805/O1805</f>
        <v>71.86666666666666</v>
      </c>
      <c r="T1805" s="11" t="s">
        <v>8338</v>
      </c>
      <c r="U1805" t="s">
        <v>8339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5">
        <f t="shared" si="84"/>
        <v>42322.719953703709</v>
      </c>
      <c r="K1806">
        <v>1444061804</v>
      </c>
      <c r="L1806" s="16">
        <f t="shared" si="85"/>
        <v>42282.678287037037</v>
      </c>
      <c r="M1806" s="16" t="str">
        <f t="shared" si="86"/>
        <v>2015</v>
      </c>
      <c r="N1806" t="b">
        <v>1</v>
      </c>
      <c r="O1806">
        <v>52</v>
      </c>
      <c r="P1806" t="b">
        <v>0</v>
      </c>
      <c r="Q1806" t="s">
        <v>8285</v>
      </c>
      <c r="R1806" s="10">
        <f>E1806/D1806*100</f>
        <v>35.174193548387095</v>
      </c>
      <c r="S1806" s="7">
        <f>E1806/O1806</f>
        <v>104.84615384615384</v>
      </c>
      <c r="T1806" s="11" t="s">
        <v>8338</v>
      </c>
      <c r="U1806" t="s">
        <v>8339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5">
        <f t="shared" si="84"/>
        <v>42279.75</v>
      </c>
      <c r="K1807">
        <v>1441048658</v>
      </c>
      <c r="L1807" s="16">
        <f t="shared" si="85"/>
        <v>42247.803912037038</v>
      </c>
      <c r="M1807" s="16" t="str">
        <f t="shared" si="86"/>
        <v>2015</v>
      </c>
      <c r="N1807" t="b">
        <v>1</v>
      </c>
      <c r="O1807">
        <v>122</v>
      </c>
      <c r="P1807" t="b">
        <v>0</v>
      </c>
      <c r="Q1807" t="s">
        <v>8285</v>
      </c>
      <c r="R1807" s="10">
        <f>E1807/D1807*100</f>
        <v>36.404444444444444</v>
      </c>
      <c r="S1807" s="7">
        <f>E1807/O1807</f>
        <v>67.139344262295083</v>
      </c>
      <c r="T1807" s="11" t="s">
        <v>8338</v>
      </c>
      <c r="U1807" t="s">
        <v>8339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5">
        <f t="shared" si="84"/>
        <v>41912.638298611113</v>
      </c>
      <c r="K1808">
        <v>1409066349</v>
      </c>
      <c r="L1808" s="16">
        <f t="shared" si="85"/>
        <v>41877.638298611113</v>
      </c>
      <c r="M1808" s="16" t="str">
        <f t="shared" si="86"/>
        <v>2014</v>
      </c>
      <c r="N1808" t="b">
        <v>1</v>
      </c>
      <c r="O1808">
        <v>8</v>
      </c>
      <c r="P1808" t="b">
        <v>0</v>
      </c>
      <c r="Q1808" t="s">
        <v>8285</v>
      </c>
      <c r="R1808" s="10">
        <f>E1808/D1808*100</f>
        <v>2.9550000000000001</v>
      </c>
      <c r="S1808" s="7">
        <f>E1808/O1808</f>
        <v>73.875</v>
      </c>
      <c r="T1808" s="11" t="s">
        <v>8338</v>
      </c>
      <c r="U1808" t="s">
        <v>8339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5">
        <f t="shared" si="84"/>
        <v>41910.068437499998</v>
      </c>
      <c r="K1809">
        <v>1409276313</v>
      </c>
      <c r="L1809" s="16">
        <f t="shared" si="85"/>
        <v>41880.068437499998</v>
      </c>
      <c r="M1809" s="16" t="str">
        <f t="shared" si="86"/>
        <v>2014</v>
      </c>
      <c r="N1809" t="b">
        <v>1</v>
      </c>
      <c r="O1809">
        <v>8</v>
      </c>
      <c r="P1809" t="b">
        <v>0</v>
      </c>
      <c r="Q1809" t="s">
        <v>8285</v>
      </c>
      <c r="R1809" s="10">
        <f>E1809/D1809*100</f>
        <v>11.06</v>
      </c>
      <c r="S1809" s="7">
        <f>E1809/O1809</f>
        <v>69.125</v>
      </c>
      <c r="T1809" s="11" t="s">
        <v>8338</v>
      </c>
      <c r="U1809" t="s">
        <v>8339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5">
        <f t="shared" si="84"/>
        <v>42777.680902777778</v>
      </c>
      <c r="K1810">
        <v>1483806030</v>
      </c>
      <c r="L1810" s="16">
        <f t="shared" si="85"/>
        <v>42742.680902777778</v>
      </c>
      <c r="M1810" s="16" t="str">
        <f t="shared" si="86"/>
        <v>2017</v>
      </c>
      <c r="N1810" t="b">
        <v>1</v>
      </c>
      <c r="O1810">
        <v>96</v>
      </c>
      <c r="P1810" t="b">
        <v>0</v>
      </c>
      <c r="Q1810" t="s">
        <v>8285</v>
      </c>
      <c r="R1810" s="10">
        <f>E1810/D1810*100</f>
        <v>41.407142857142858</v>
      </c>
      <c r="S1810" s="7">
        <f>E1810/O1810</f>
        <v>120.77083333333333</v>
      </c>
      <c r="T1810" s="11" t="s">
        <v>8338</v>
      </c>
      <c r="U1810" t="s">
        <v>8339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5">
        <f t="shared" si="84"/>
        <v>42064.907858796301</v>
      </c>
      <c r="K1811">
        <v>1422222439</v>
      </c>
      <c r="L1811" s="16">
        <f t="shared" si="85"/>
        <v>42029.907858796301</v>
      </c>
      <c r="M1811" s="16" t="str">
        <f t="shared" si="86"/>
        <v>2015</v>
      </c>
      <c r="N1811" t="b">
        <v>1</v>
      </c>
      <c r="O1811">
        <v>9</v>
      </c>
      <c r="P1811" t="b">
        <v>0</v>
      </c>
      <c r="Q1811" t="s">
        <v>8285</v>
      </c>
      <c r="R1811" s="10">
        <f>E1811/D1811*100</f>
        <v>10.857142857142858</v>
      </c>
      <c r="S1811" s="7">
        <f>E1811/O1811</f>
        <v>42.222222222222221</v>
      </c>
      <c r="T1811" s="11" t="s">
        <v>8338</v>
      </c>
      <c r="U1811" t="s">
        <v>8339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5">
        <f t="shared" si="84"/>
        <v>41872.91002314815</v>
      </c>
      <c r="K1812">
        <v>1407621026</v>
      </c>
      <c r="L1812" s="16">
        <f t="shared" si="85"/>
        <v>41860.91002314815</v>
      </c>
      <c r="M1812" s="16" t="str">
        <f t="shared" si="86"/>
        <v>2014</v>
      </c>
      <c r="N1812" t="b">
        <v>0</v>
      </c>
      <c r="O1812">
        <v>2</v>
      </c>
      <c r="P1812" t="b">
        <v>0</v>
      </c>
      <c r="Q1812" t="s">
        <v>8285</v>
      </c>
      <c r="R1812" s="10">
        <f>E1812/D1812*100</f>
        <v>3.3333333333333335</v>
      </c>
      <c r="S1812" s="7">
        <f>E1812/O1812</f>
        <v>7.5</v>
      </c>
      <c r="T1812" s="11" t="s">
        <v>8338</v>
      </c>
      <c r="U1812" t="s">
        <v>8339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5">
        <f t="shared" si="84"/>
        <v>41936.166666666664</v>
      </c>
      <c r="K1813">
        <v>1408962270</v>
      </c>
      <c r="L1813" s="16">
        <f t="shared" si="85"/>
        <v>41876.433680555558</v>
      </c>
      <c r="M1813" s="16" t="str">
        <f t="shared" si="86"/>
        <v>2014</v>
      </c>
      <c r="N1813" t="b">
        <v>0</v>
      </c>
      <c r="O1813">
        <v>26</v>
      </c>
      <c r="P1813" t="b">
        <v>0</v>
      </c>
      <c r="Q1813" t="s">
        <v>8285</v>
      </c>
      <c r="R1813" s="10">
        <f>E1813/D1813*100</f>
        <v>7.407407407407407E-2</v>
      </c>
      <c r="S1813" s="7">
        <f>E1813/O1813</f>
        <v>1.5384615384615385</v>
      </c>
      <c r="T1813" s="11" t="s">
        <v>8338</v>
      </c>
      <c r="U1813" t="s">
        <v>8339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5">
        <f t="shared" si="84"/>
        <v>42554.318703703699</v>
      </c>
      <c r="K1814">
        <v>1464939536</v>
      </c>
      <c r="L1814" s="16">
        <f t="shared" si="85"/>
        <v>42524.318703703699</v>
      </c>
      <c r="M1814" s="16" t="str">
        <f t="shared" si="86"/>
        <v>2016</v>
      </c>
      <c r="N1814" t="b">
        <v>0</v>
      </c>
      <c r="O1814">
        <v>23</v>
      </c>
      <c r="P1814" t="b">
        <v>0</v>
      </c>
      <c r="Q1814" t="s">
        <v>8285</v>
      </c>
      <c r="R1814" s="10">
        <f>E1814/D1814*100</f>
        <v>13.307692307692307</v>
      </c>
      <c r="S1814" s="7">
        <f>E1814/O1814</f>
        <v>37.608695652173914</v>
      </c>
      <c r="T1814" s="11" t="s">
        <v>8338</v>
      </c>
      <c r="U1814" t="s">
        <v>8339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5">
        <f t="shared" si="84"/>
        <v>41859.889027777775</v>
      </c>
      <c r="K1815">
        <v>1404940812</v>
      </c>
      <c r="L1815" s="16">
        <f t="shared" si="85"/>
        <v>41829.889027777775</v>
      </c>
      <c r="M1815" s="16" t="str">
        <f t="shared" si="86"/>
        <v>2014</v>
      </c>
      <c r="N1815" t="b">
        <v>0</v>
      </c>
      <c r="O1815">
        <v>0</v>
      </c>
      <c r="P1815" t="b">
        <v>0</v>
      </c>
      <c r="Q1815" t="s">
        <v>8285</v>
      </c>
      <c r="R1815" s="10">
        <f>E1815/D1815*100</f>
        <v>0</v>
      </c>
      <c r="S1815" s="7" t="e">
        <f>E1815/O1815</f>
        <v>#DIV/0!</v>
      </c>
      <c r="T1815" s="11" t="s">
        <v>8338</v>
      </c>
      <c r="U1815" t="s">
        <v>8339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5">
        <f t="shared" si="84"/>
        <v>42063.314074074078</v>
      </c>
      <c r="K1816">
        <v>1422516736</v>
      </c>
      <c r="L1816" s="16">
        <f t="shared" si="85"/>
        <v>42033.314074074078</v>
      </c>
      <c r="M1816" s="16" t="str">
        <f t="shared" si="86"/>
        <v>2015</v>
      </c>
      <c r="N1816" t="b">
        <v>0</v>
      </c>
      <c r="O1816">
        <v>140</v>
      </c>
      <c r="P1816" t="b">
        <v>0</v>
      </c>
      <c r="Q1816" t="s">
        <v>8285</v>
      </c>
      <c r="R1816" s="10">
        <f>E1816/D1816*100</f>
        <v>49.183333333333337</v>
      </c>
      <c r="S1816" s="7">
        <f>E1816/O1816</f>
        <v>42.157142857142858</v>
      </c>
      <c r="T1816" s="11" t="s">
        <v>8338</v>
      </c>
      <c r="U1816" t="s">
        <v>8339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5">
        <f t="shared" si="84"/>
        <v>42186.906678240746</v>
      </c>
      <c r="K1817">
        <v>1434577537</v>
      </c>
      <c r="L1817" s="16">
        <f t="shared" si="85"/>
        <v>42172.906678240746</v>
      </c>
      <c r="M1817" s="16" t="str">
        <f t="shared" si="86"/>
        <v>2015</v>
      </c>
      <c r="N1817" t="b">
        <v>0</v>
      </c>
      <c r="O1817">
        <v>0</v>
      </c>
      <c r="P1817" t="b">
        <v>0</v>
      </c>
      <c r="Q1817" t="s">
        <v>8285</v>
      </c>
      <c r="R1817" s="10">
        <f>E1817/D1817*100</f>
        <v>0</v>
      </c>
      <c r="S1817" s="7" t="e">
        <f>E1817/O1817</f>
        <v>#DIV/0!</v>
      </c>
      <c r="T1817" s="11" t="s">
        <v>8338</v>
      </c>
      <c r="U1817" t="s">
        <v>8339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5">
        <f t="shared" si="84"/>
        <v>42576.791666666672</v>
      </c>
      <c r="K1818">
        <v>1467061303</v>
      </c>
      <c r="L1818" s="16">
        <f t="shared" si="85"/>
        <v>42548.876192129625</v>
      </c>
      <c r="M1818" s="16" t="str">
        <f t="shared" si="86"/>
        <v>2016</v>
      </c>
      <c r="N1818" t="b">
        <v>0</v>
      </c>
      <c r="O1818">
        <v>6</v>
      </c>
      <c r="P1818" t="b">
        <v>0</v>
      </c>
      <c r="Q1818" t="s">
        <v>8285</v>
      </c>
      <c r="R1818" s="10">
        <f>E1818/D1818*100</f>
        <v>2.036</v>
      </c>
      <c r="S1818" s="7">
        <f>E1818/O1818</f>
        <v>84.833333333333329</v>
      </c>
      <c r="T1818" s="11" t="s">
        <v>8338</v>
      </c>
      <c r="U1818" t="s">
        <v>8339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5">
        <f t="shared" si="84"/>
        <v>42765.290972222225</v>
      </c>
      <c r="K1819">
        <v>1480607607</v>
      </c>
      <c r="L1819" s="16">
        <f t="shared" si="85"/>
        <v>42705.662118055552</v>
      </c>
      <c r="M1819" s="16" t="str">
        <f t="shared" si="86"/>
        <v>2016</v>
      </c>
      <c r="N1819" t="b">
        <v>0</v>
      </c>
      <c r="O1819">
        <v>100</v>
      </c>
      <c r="P1819" t="b">
        <v>0</v>
      </c>
      <c r="Q1819" t="s">
        <v>8285</v>
      </c>
      <c r="R1819" s="10">
        <f>E1819/D1819*100</f>
        <v>52.327777777777776</v>
      </c>
      <c r="S1819" s="7">
        <f>E1819/O1819</f>
        <v>94.19</v>
      </c>
      <c r="T1819" s="11" t="s">
        <v>8338</v>
      </c>
      <c r="U1819" t="s">
        <v>8339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5">
        <f t="shared" si="84"/>
        <v>42097.192708333328</v>
      </c>
      <c r="K1820">
        <v>1425447450</v>
      </c>
      <c r="L1820" s="16">
        <f t="shared" si="85"/>
        <v>42067.234375</v>
      </c>
      <c r="M1820" s="16" t="str">
        <f t="shared" si="86"/>
        <v>2015</v>
      </c>
      <c r="N1820" t="b">
        <v>0</v>
      </c>
      <c r="O1820">
        <v>0</v>
      </c>
      <c r="P1820" t="b">
        <v>0</v>
      </c>
      <c r="Q1820" t="s">
        <v>8285</v>
      </c>
      <c r="R1820" s="10">
        <f>E1820/D1820*100</f>
        <v>0</v>
      </c>
      <c r="S1820" s="7" t="e">
        <f>E1820/O1820</f>
        <v>#DIV/0!</v>
      </c>
      <c r="T1820" s="11" t="s">
        <v>8338</v>
      </c>
      <c r="U1820" t="s">
        <v>8339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5">
        <f t="shared" si="84"/>
        <v>41850.752268518518</v>
      </c>
      <c r="K1821">
        <v>1404151396</v>
      </c>
      <c r="L1821" s="16">
        <f t="shared" si="85"/>
        <v>41820.752268518518</v>
      </c>
      <c r="M1821" s="16" t="str">
        <f t="shared" si="86"/>
        <v>2014</v>
      </c>
      <c r="N1821" t="b">
        <v>0</v>
      </c>
      <c r="O1821">
        <v>4</v>
      </c>
      <c r="P1821" t="b">
        <v>0</v>
      </c>
      <c r="Q1821" t="s">
        <v>8285</v>
      </c>
      <c r="R1821" s="10">
        <f>E1821/D1821*100</f>
        <v>2.083333333333333</v>
      </c>
      <c r="S1821" s="7">
        <f>E1821/O1821</f>
        <v>6.25</v>
      </c>
      <c r="T1821" s="11" t="s">
        <v>8338</v>
      </c>
      <c r="U1821" t="s">
        <v>8339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5">
        <f t="shared" si="84"/>
        <v>42095.042708333334</v>
      </c>
      <c r="K1822">
        <v>1425261690</v>
      </c>
      <c r="L1822" s="16">
        <f t="shared" si="85"/>
        <v>42065.084375000006</v>
      </c>
      <c r="M1822" s="16" t="str">
        <f t="shared" si="86"/>
        <v>2015</v>
      </c>
      <c r="N1822" t="b">
        <v>0</v>
      </c>
      <c r="O1822">
        <v>8</v>
      </c>
      <c r="P1822" t="b">
        <v>0</v>
      </c>
      <c r="Q1822" t="s">
        <v>8285</v>
      </c>
      <c r="R1822" s="10">
        <f>E1822/D1822*100</f>
        <v>6.565384615384616</v>
      </c>
      <c r="S1822" s="7">
        <f>E1822/O1822</f>
        <v>213.375</v>
      </c>
      <c r="T1822" s="11" t="s">
        <v>8338</v>
      </c>
      <c r="U1822" t="s">
        <v>8339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5">
        <f t="shared" si="84"/>
        <v>40971.319062499999</v>
      </c>
      <c r="K1823">
        <v>1326872367</v>
      </c>
      <c r="L1823" s="16">
        <f t="shared" si="85"/>
        <v>40926.319062499999</v>
      </c>
      <c r="M1823" s="16" t="str">
        <f t="shared" si="86"/>
        <v>2012</v>
      </c>
      <c r="N1823" t="b">
        <v>0</v>
      </c>
      <c r="O1823">
        <v>57</v>
      </c>
      <c r="P1823" t="b">
        <v>1</v>
      </c>
      <c r="Q1823" t="s">
        <v>8276</v>
      </c>
      <c r="R1823" s="10">
        <f>E1823/D1823*100</f>
        <v>134.88999999999999</v>
      </c>
      <c r="S1823" s="7">
        <f>E1823/O1823</f>
        <v>59.162280701754383</v>
      </c>
      <c r="T1823" s="11" t="s">
        <v>8325</v>
      </c>
      <c r="U1823" t="s">
        <v>8326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5">
        <f t="shared" si="84"/>
        <v>41670.792361111111</v>
      </c>
      <c r="K1824">
        <v>1388084862</v>
      </c>
      <c r="L1824" s="16">
        <f t="shared" si="85"/>
        <v>41634.797013888885</v>
      </c>
      <c r="M1824" s="16" t="str">
        <f t="shared" si="86"/>
        <v>2013</v>
      </c>
      <c r="N1824" t="b">
        <v>0</v>
      </c>
      <c r="O1824">
        <v>11</v>
      </c>
      <c r="P1824" t="b">
        <v>1</v>
      </c>
      <c r="Q1824" t="s">
        <v>8276</v>
      </c>
      <c r="R1824" s="10">
        <f>E1824/D1824*100</f>
        <v>100</v>
      </c>
      <c r="S1824" s="7">
        <f>E1824/O1824</f>
        <v>27.272727272727273</v>
      </c>
      <c r="T1824" s="11" t="s">
        <v>8325</v>
      </c>
      <c r="U1824" t="s">
        <v>8326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5">
        <f t="shared" si="84"/>
        <v>41206.684907407405</v>
      </c>
      <c r="K1825">
        <v>1348503976</v>
      </c>
      <c r="L1825" s="16">
        <f t="shared" si="85"/>
        <v>41176.684907407405</v>
      </c>
      <c r="M1825" s="16" t="str">
        <f t="shared" si="86"/>
        <v>2012</v>
      </c>
      <c r="N1825" t="b">
        <v>0</v>
      </c>
      <c r="O1825">
        <v>33</v>
      </c>
      <c r="P1825" t="b">
        <v>1</v>
      </c>
      <c r="Q1825" t="s">
        <v>8276</v>
      </c>
      <c r="R1825" s="10">
        <f>E1825/D1825*100</f>
        <v>115.85714285714286</v>
      </c>
      <c r="S1825" s="7">
        <f>E1825/O1825</f>
        <v>24.575757575757574</v>
      </c>
      <c r="T1825" s="11" t="s">
        <v>8325</v>
      </c>
      <c r="U1825" t="s">
        <v>8326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5">
        <f t="shared" si="84"/>
        <v>41647.088888888888</v>
      </c>
      <c r="K1826">
        <v>1387403967</v>
      </c>
      <c r="L1826" s="16">
        <f t="shared" si="85"/>
        <v>41626.916284722225</v>
      </c>
      <c r="M1826" s="16" t="str">
        <f t="shared" si="86"/>
        <v>2013</v>
      </c>
      <c r="N1826" t="b">
        <v>0</v>
      </c>
      <c r="O1826">
        <v>40</v>
      </c>
      <c r="P1826" t="b">
        <v>1</v>
      </c>
      <c r="Q1826" t="s">
        <v>8276</v>
      </c>
      <c r="R1826" s="10">
        <f>E1826/D1826*100</f>
        <v>100.06666666666666</v>
      </c>
      <c r="S1826" s="7">
        <f>E1826/O1826</f>
        <v>75.05</v>
      </c>
      <c r="T1826" s="11" t="s">
        <v>8325</v>
      </c>
      <c r="U1826" t="s">
        <v>8326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5">
        <f t="shared" si="84"/>
        <v>41466.83452546296</v>
      </c>
      <c r="K1827">
        <v>1371585703</v>
      </c>
      <c r="L1827" s="16">
        <f t="shared" si="85"/>
        <v>41443.83452546296</v>
      </c>
      <c r="M1827" s="16" t="str">
        <f t="shared" si="86"/>
        <v>2013</v>
      </c>
      <c r="N1827" t="b">
        <v>0</v>
      </c>
      <c r="O1827">
        <v>50</v>
      </c>
      <c r="P1827" t="b">
        <v>1</v>
      </c>
      <c r="Q1827" t="s">
        <v>8276</v>
      </c>
      <c r="R1827" s="10">
        <f>E1827/D1827*100</f>
        <v>105.05</v>
      </c>
      <c r="S1827" s="7">
        <f>E1827/O1827</f>
        <v>42.02</v>
      </c>
      <c r="T1827" s="11" t="s">
        <v>8325</v>
      </c>
      <c r="U1827" t="s">
        <v>8326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5">
        <f t="shared" si="84"/>
        <v>41687.923807870371</v>
      </c>
      <c r="K1828">
        <v>1390083017</v>
      </c>
      <c r="L1828" s="16">
        <f t="shared" si="85"/>
        <v>41657.923807870371</v>
      </c>
      <c r="M1828" s="16" t="str">
        <f t="shared" si="86"/>
        <v>2014</v>
      </c>
      <c r="N1828" t="b">
        <v>0</v>
      </c>
      <c r="O1828">
        <v>38</v>
      </c>
      <c r="P1828" t="b">
        <v>1</v>
      </c>
      <c r="Q1828" t="s">
        <v>8276</v>
      </c>
      <c r="R1828" s="10">
        <f>E1828/D1828*100</f>
        <v>101</v>
      </c>
      <c r="S1828" s="7">
        <f>E1828/O1828</f>
        <v>53.157894736842103</v>
      </c>
      <c r="T1828" s="11" t="s">
        <v>8325</v>
      </c>
      <c r="U1828" t="s">
        <v>8326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5">
        <f t="shared" si="84"/>
        <v>40605.325937499998</v>
      </c>
      <c r="K1829">
        <v>1294818561</v>
      </c>
      <c r="L1829" s="16">
        <f t="shared" si="85"/>
        <v>40555.325937499998</v>
      </c>
      <c r="M1829" s="16" t="str">
        <f t="shared" si="86"/>
        <v>2011</v>
      </c>
      <c r="N1829" t="b">
        <v>0</v>
      </c>
      <c r="O1829">
        <v>96</v>
      </c>
      <c r="P1829" t="b">
        <v>1</v>
      </c>
      <c r="Q1829" t="s">
        <v>8276</v>
      </c>
      <c r="R1829" s="10">
        <f>E1829/D1829*100</f>
        <v>100.66250000000001</v>
      </c>
      <c r="S1829" s="7">
        <f>E1829/O1829</f>
        <v>83.885416666666671</v>
      </c>
      <c r="T1829" s="11" t="s">
        <v>8325</v>
      </c>
      <c r="U1829" t="s">
        <v>8326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5">
        <f t="shared" si="84"/>
        <v>41768.916666666664</v>
      </c>
      <c r="K1830">
        <v>1396906530</v>
      </c>
      <c r="L1830" s="16">
        <f t="shared" si="85"/>
        <v>41736.899652777778</v>
      </c>
      <c r="M1830" s="16" t="str">
        <f t="shared" si="86"/>
        <v>2014</v>
      </c>
      <c r="N1830" t="b">
        <v>0</v>
      </c>
      <c r="O1830">
        <v>48</v>
      </c>
      <c r="P1830" t="b">
        <v>1</v>
      </c>
      <c r="Q1830" t="s">
        <v>8276</v>
      </c>
      <c r="R1830" s="10">
        <f>E1830/D1830*100</f>
        <v>100.16000000000001</v>
      </c>
      <c r="S1830" s="7">
        <f>E1830/O1830</f>
        <v>417.33333333333331</v>
      </c>
      <c r="T1830" s="11" t="s">
        <v>8325</v>
      </c>
      <c r="U1830" t="s">
        <v>8326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5">
        <f t="shared" si="84"/>
        <v>40564.916666666664</v>
      </c>
      <c r="K1831">
        <v>1291428371</v>
      </c>
      <c r="L1831" s="16">
        <f t="shared" si="85"/>
        <v>40516.087627314817</v>
      </c>
      <c r="M1831" s="16" t="str">
        <f t="shared" si="86"/>
        <v>2010</v>
      </c>
      <c r="N1831" t="b">
        <v>0</v>
      </c>
      <c r="O1831">
        <v>33</v>
      </c>
      <c r="P1831" t="b">
        <v>1</v>
      </c>
      <c r="Q1831" t="s">
        <v>8276</v>
      </c>
      <c r="R1831" s="10">
        <f>E1831/D1831*100</f>
        <v>166.68333333333334</v>
      </c>
      <c r="S1831" s="7">
        <f>E1831/O1831</f>
        <v>75.765151515151516</v>
      </c>
      <c r="T1831" s="11" t="s">
        <v>8325</v>
      </c>
      <c r="U1831" t="s">
        <v>8326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5">
        <f t="shared" si="84"/>
        <v>41694.684108796297</v>
      </c>
      <c r="K1832">
        <v>1390667107</v>
      </c>
      <c r="L1832" s="16">
        <f t="shared" si="85"/>
        <v>41664.684108796297</v>
      </c>
      <c r="M1832" s="16" t="str">
        <f t="shared" si="86"/>
        <v>2014</v>
      </c>
      <c r="N1832" t="b">
        <v>0</v>
      </c>
      <c r="O1832">
        <v>226</v>
      </c>
      <c r="P1832" t="b">
        <v>1</v>
      </c>
      <c r="Q1832" t="s">
        <v>8276</v>
      </c>
      <c r="R1832" s="10">
        <f>E1832/D1832*100</f>
        <v>101.53333333333335</v>
      </c>
      <c r="S1832" s="7">
        <f>E1832/O1832</f>
        <v>67.389380530973455</v>
      </c>
      <c r="T1832" s="11" t="s">
        <v>8325</v>
      </c>
      <c r="U1832" t="s">
        <v>8326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5">
        <f t="shared" si="84"/>
        <v>41041.996099537035</v>
      </c>
      <c r="K1833">
        <v>1335570863</v>
      </c>
      <c r="L1833" s="16">
        <f t="shared" si="85"/>
        <v>41026.996099537035</v>
      </c>
      <c r="M1833" s="16" t="str">
        <f t="shared" si="86"/>
        <v>2012</v>
      </c>
      <c r="N1833" t="b">
        <v>0</v>
      </c>
      <c r="O1833">
        <v>14</v>
      </c>
      <c r="P1833" t="b">
        <v>1</v>
      </c>
      <c r="Q1833" t="s">
        <v>8276</v>
      </c>
      <c r="R1833" s="10">
        <f>E1833/D1833*100</f>
        <v>103</v>
      </c>
      <c r="S1833" s="7">
        <f>E1833/O1833</f>
        <v>73.571428571428569</v>
      </c>
      <c r="T1833" s="11" t="s">
        <v>8325</v>
      </c>
      <c r="U1833" t="s">
        <v>8326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5">
        <f t="shared" si="84"/>
        <v>40606.539664351854</v>
      </c>
      <c r="K1834">
        <v>1296651427</v>
      </c>
      <c r="L1834" s="16">
        <f t="shared" si="85"/>
        <v>40576.539664351854</v>
      </c>
      <c r="M1834" s="16" t="str">
        <f t="shared" si="86"/>
        <v>2011</v>
      </c>
      <c r="N1834" t="b">
        <v>0</v>
      </c>
      <c r="O1834">
        <v>20</v>
      </c>
      <c r="P1834" t="b">
        <v>1</v>
      </c>
      <c r="Q1834" t="s">
        <v>8276</v>
      </c>
      <c r="R1834" s="10">
        <f>E1834/D1834*100</f>
        <v>142.85714285714286</v>
      </c>
      <c r="S1834" s="7">
        <f>E1834/O1834</f>
        <v>25</v>
      </c>
      <c r="T1834" s="11" t="s">
        <v>8325</v>
      </c>
      <c r="U1834" t="s">
        <v>8326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5">
        <f t="shared" si="84"/>
        <v>41335.332638888889</v>
      </c>
      <c r="K1835">
        <v>1359421403</v>
      </c>
      <c r="L1835" s="16">
        <f t="shared" si="85"/>
        <v>41303.044016203705</v>
      </c>
      <c r="M1835" s="16" t="str">
        <f t="shared" si="86"/>
        <v>2013</v>
      </c>
      <c r="N1835" t="b">
        <v>0</v>
      </c>
      <c r="O1835">
        <v>25</v>
      </c>
      <c r="P1835" t="b">
        <v>1</v>
      </c>
      <c r="Q1835" t="s">
        <v>8276</v>
      </c>
      <c r="R1835" s="10">
        <f>E1835/D1835*100</f>
        <v>262.5</v>
      </c>
      <c r="S1835" s="7">
        <f>E1835/O1835</f>
        <v>42</v>
      </c>
      <c r="T1835" s="11" t="s">
        <v>8325</v>
      </c>
      <c r="U1835" t="s">
        <v>8326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5">
        <f t="shared" si="84"/>
        <v>42028.964062500003</v>
      </c>
      <c r="K1836">
        <v>1418684895</v>
      </c>
      <c r="L1836" s="16">
        <f t="shared" si="85"/>
        <v>41988.964062500003</v>
      </c>
      <c r="M1836" s="16" t="str">
        <f t="shared" si="86"/>
        <v>2014</v>
      </c>
      <c r="N1836" t="b">
        <v>0</v>
      </c>
      <c r="O1836">
        <v>90</v>
      </c>
      <c r="P1836" t="b">
        <v>1</v>
      </c>
      <c r="Q1836" t="s">
        <v>8276</v>
      </c>
      <c r="R1836" s="10">
        <f>E1836/D1836*100</f>
        <v>118.05000000000001</v>
      </c>
      <c r="S1836" s="7">
        <f>E1836/O1836</f>
        <v>131.16666666666666</v>
      </c>
      <c r="T1836" s="11" t="s">
        <v>8325</v>
      </c>
      <c r="U1836" t="s">
        <v>8326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5">
        <f t="shared" si="84"/>
        <v>42460.660543981481</v>
      </c>
      <c r="K1837">
        <v>1456851071</v>
      </c>
      <c r="L1837" s="16">
        <f t="shared" si="85"/>
        <v>42430.702210648145</v>
      </c>
      <c r="M1837" s="16" t="str">
        <f t="shared" si="86"/>
        <v>2016</v>
      </c>
      <c r="N1837" t="b">
        <v>0</v>
      </c>
      <c r="O1837">
        <v>11</v>
      </c>
      <c r="P1837" t="b">
        <v>1</v>
      </c>
      <c r="Q1837" t="s">
        <v>8276</v>
      </c>
      <c r="R1837" s="10">
        <f>E1837/D1837*100</f>
        <v>104</v>
      </c>
      <c r="S1837" s="7">
        <f>E1837/O1837</f>
        <v>47.272727272727273</v>
      </c>
      <c r="T1837" s="11" t="s">
        <v>8325</v>
      </c>
      <c r="U1837" t="s">
        <v>8326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5">
        <f t="shared" si="84"/>
        <v>41322.809363425928</v>
      </c>
      <c r="K1838">
        <v>1359660329</v>
      </c>
      <c r="L1838" s="16">
        <f t="shared" si="85"/>
        <v>41305.809363425928</v>
      </c>
      <c r="M1838" s="16" t="str">
        <f t="shared" si="86"/>
        <v>2013</v>
      </c>
      <c r="N1838" t="b">
        <v>0</v>
      </c>
      <c r="O1838">
        <v>55</v>
      </c>
      <c r="P1838" t="b">
        <v>1</v>
      </c>
      <c r="Q1838" t="s">
        <v>8276</v>
      </c>
      <c r="R1838" s="10">
        <f>E1838/D1838*100</f>
        <v>200.34</v>
      </c>
      <c r="S1838" s="7">
        <f>E1838/O1838</f>
        <v>182.12727272727273</v>
      </c>
      <c r="T1838" s="11" t="s">
        <v>8325</v>
      </c>
      <c r="U1838" t="s">
        <v>8326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5">
        <f t="shared" si="84"/>
        <v>40986.006192129629</v>
      </c>
      <c r="K1839">
        <v>1326848935</v>
      </c>
      <c r="L1839" s="16">
        <f t="shared" si="85"/>
        <v>40926.047858796301</v>
      </c>
      <c r="M1839" s="16" t="str">
        <f t="shared" si="86"/>
        <v>2012</v>
      </c>
      <c r="N1839" t="b">
        <v>0</v>
      </c>
      <c r="O1839">
        <v>30</v>
      </c>
      <c r="P1839" t="b">
        <v>1</v>
      </c>
      <c r="Q1839" t="s">
        <v>8276</v>
      </c>
      <c r="R1839" s="10">
        <f>E1839/D1839*100</f>
        <v>306.83333333333331</v>
      </c>
      <c r="S1839" s="7">
        <f>E1839/O1839</f>
        <v>61.366666666666667</v>
      </c>
      <c r="T1839" s="11" t="s">
        <v>8325</v>
      </c>
      <c r="U1839" t="s">
        <v>8326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5">
        <f t="shared" si="84"/>
        <v>40817.125</v>
      </c>
      <c r="K1840">
        <v>1314989557</v>
      </c>
      <c r="L1840" s="16">
        <f t="shared" si="85"/>
        <v>40788.786539351851</v>
      </c>
      <c r="M1840" s="16" t="str">
        <f t="shared" si="86"/>
        <v>2011</v>
      </c>
      <c r="N1840" t="b">
        <v>0</v>
      </c>
      <c r="O1840">
        <v>28</v>
      </c>
      <c r="P1840" t="b">
        <v>1</v>
      </c>
      <c r="Q1840" t="s">
        <v>8276</v>
      </c>
      <c r="R1840" s="10">
        <f>E1840/D1840*100</f>
        <v>100.149</v>
      </c>
      <c r="S1840" s="7">
        <f>E1840/O1840</f>
        <v>35.767499999999998</v>
      </c>
      <c r="T1840" s="11" t="s">
        <v>8325</v>
      </c>
      <c r="U1840" t="s">
        <v>8326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5">
        <f t="shared" si="84"/>
        <v>42644.722013888888</v>
      </c>
      <c r="K1841">
        <v>1472750382</v>
      </c>
      <c r="L1841" s="16">
        <f t="shared" si="85"/>
        <v>42614.722013888888</v>
      </c>
      <c r="M1841" s="16" t="str">
        <f t="shared" si="86"/>
        <v>2016</v>
      </c>
      <c r="N1841" t="b">
        <v>0</v>
      </c>
      <c r="O1841">
        <v>45</v>
      </c>
      <c r="P1841" t="b">
        <v>1</v>
      </c>
      <c r="Q1841" t="s">
        <v>8276</v>
      </c>
      <c r="R1841" s="10">
        <f>E1841/D1841*100</f>
        <v>205.29999999999998</v>
      </c>
      <c r="S1841" s="7">
        <f>E1841/O1841</f>
        <v>45.62222222222222</v>
      </c>
      <c r="T1841" s="11" t="s">
        <v>8325</v>
      </c>
      <c r="U1841" t="s">
        <v>8326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5">
        <f t="shared" si="84"/>
        <v>41401.207638888889</v>
      </c>
      <c r="K1842">
        <v>1366251510</v>
      </c>
      <c r="L1842" s="16">
        <f t="shared" si="85"/>
        <v>41382.096180555556</v>
      </c>
      <c r="M1842" s="16" t="str">
        <f t="shared" si="86"/>
        <v>2013</v>
      </c>
      <c r="N1842" t="b">
        <v>0</v>
      </c>
      <c r="O1842">
        <v>13</v>
      </c>
      <c r="P1842" t="b">
        <v>1</v>
      </c>
      <c r="Q1842" t="s">
        <v>8276</v>
      </c>
      <c r="R1842" s="10">
        <f>E1842/D1842*100</f>
        <v>108.88888888888889</v>
      </c>
      <c r="S1842" s="7">
        <f>E1842/O1842</f>
        <v>75.384615384615387</v>
      </c>
      <c r="T1842" s="11" t="s">
        <v>8325</v>
      </c>
      <c r="U1842" t="s">
        <v>8326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5">
        <f t="shared" si="84"/>
        <v>41779.207638888889</v>
      </c>
      <c r="K1843">
        <v>1397679445</v>
      </c>
      <c r="L1843" s="16">
        <f t="shared" si="85"/>
        <v>41745.84542824074</v>
      </c>
      <c r="M1843" s="16" t="str">
        <f t="shared" si="86"/>
        <v>2014</v>
      </c>
      <c r="N1843" t="b">
        <v>0</v>
      </c>
      <c r="O1843">
        <v>40</v>
      </c>
      <c r="P1843" t="b">
        <v>1</v>
      </c>
      <c r="Q1843" t="s">
        <v>8276</v>
      </c>
      <c r="R1843" s="10">
        <f>E1843/D1843*100</f>
        <v>101.75</v>
      </c>
      <c r="S1843" s="7">
        <f>E1843/O1843</f>
        <v>50.875</v>
      </c>
      <c r="T1843" s="11" t="s">
        <v>8325</v>
      </c>
      <c r="U1843" t="s">
        <v>8326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5">
        <f t="shared" si="84"/>
        <v>42065.249305555553</v>
      </c>
      <c r="K1844">
        <v>1422371381</v>
      </c>
      <c r="L1844" s="16">
        <f t="shared" si="85"/>
        <v>42031.631724537037</v>
      </c>
      <c r="M1844" s="16" t="str">
        <f t="shared" si="86"/>
        <v>2015</v>
      </c>
      <c r="N1844" t="b">
        <v>0</v>
      </c>
      <c r="O1844">
        <v>21</v>
      </c>
      <c r="P1844" t="b">
        <v>1</v>
      </c>
      <c r="Q1844" t="s">
        <v>8276</v>
      </c>
      <c r="R1844" s="10">
        <f>E1844/D1844*100</f>
        <v>125.25</v>
      </c>
      <c r="S1844" s="7">
        <f>E1844/O1844</f>
        <v>119.28571428571429</v>
      </c>
      <c r="T1844" s="11" t="s">
        <v>8325</v>
      </c>
      <c r="U1844" t="s">
        <v>8326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5">
        <f t="shared" si="84"/>
        <v>40594.994837962964</v>
      </c>
      <c r="K1845">
        <v>1295653954</v>
      </c>
      <c r="L1845" s="16">
        <f t="shared" si="85"/>
        <v>40564.994837962964</v>
      </c>
      <c r="M1845" s="16" t="str">
        <f t="shared" si="86"/>
        <v>2011</v>
      </c>
      <c r="N1845" t="b">
        <v>0</v>
      </c>
      <c r="O1845">
        <v>134</v>
      </c>
      <c r="P1845" t="b">
        <v>1</v>
      </c>
      <c r="Q1845" t="s">
        <v>8276</v>
      </c>
      <c r="R1845" s="10">
        <f>E1845/D1845*100</f>
        <v>124.0061</v>
      </c>
      <c r="S1845" s="7">
        <f>E1845/O1845</f>
        <v>92.541865671641801</v>
      </c>
      <c r="T1845" s="11" t="s">
        <v>8325</v>
      </c>
      <c r="U1845" t="s">
        <v>8326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5">
        <f t="shared" si="84"/>
        <v>40705.125</v>
      </c>
      <c r="K1846">
        <v>1304464914</v>
      </c>
      <c r="L1846" s="16">
        <f t="shared" si="85"/>
        <v>40666.973541666666</v>
      </c>
      <c r="M1846" s="16" t="str">
        <f t="shared" si="86"/>
        <v>2011</v>
      </c>
      <c r="N1846" t="b">
        <v>0</v>
      </c>
      <c r="O1846">
        <v>20</v>
      </c>
      <c r="P1846" t="b">
        <v>1</v>
      </c>
      <c r="Q1846" t="s">
        <v>8276</v>
      </c>
      <c r="R1846" s="10">
        <f>E1846/D1846*100</f>
        <v>101.4</v>
      </c>
      <c r="S1846" s="7">
        <f>E1846/O1846</f>
        <v>76.05</v>
      </c>
      <c r="T1846" s="11" t="s">
        <v>8325</v>
      </c>
      <c r="U1846" t="s">
        <v>8326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5">
        <f t="shared" si="84"/>
        <v>42538.204861111109</v>
      </c>
      <c r="K1847">
        <v>1464854398</v>
      </c>
      <c r="L1847" s="16">
        <f t="shared" si="85"/>
        <v>42523.333310185189</v>
      </c>
      <c r="M1847" s="16" t="str">
        <f t="shared" si="86"/>
        <v>2016</v>
      </c>
      <c r="N1847" t="b">
        <v>0</v>
      </c>
      <c r="O1847">
        <v>19</v>
      </c>
      <c r="P1847" t="b">
        <v>1</v>
      </c>
      <c r="Q1847" t="s">
        <v>8276</v>
      </c>
      <c r="R1847" s="10">
        <f>E1847/D1847*100</f>
        <v>100</v>
      </c>
      <c r="S1847" s="7">
        <f>E1847/O1847</f>
        <v>52.631578947368418</v>
      </c>
      <c r="T1847" s="11" t="s">
        <v>8325</v>
      </c>
      <c r="U1847" t="s">
        <v>8326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5">
        <f t="shared" si="84"/>
        <v>41258.650196759263</v>
      </c>
      <c r="K1848">
        <v>1352993777</v>
      </c>
      <c r="L1848" s="16">
        <f t="shared" si="85"/>
        <v>41228.650196759263</v>
      </c>
      <c r="M1848" s="16" t="str">
        <f t="shared" si="86"/>
        <v>2012</v>
      </c>
      <c r="N1848" t="b">
        <v>0</v>
      </c>
      <c r="O1848">
        <v>209</v>
      </c>
      <c r="P1848" t="b">
        <v>1</v>
      </c>
      <c r="Q1848" t="s">
        <v>8276</v>
      </c>
      <c r="R1848" s="10">
        <f>E1848/D1848*100</f>
        <v>137.92666666666668</v>
      </c>
      <c r="S1848" s="7">
        <f>E1848/O1848</f>
        <v>98.990430622009569</v>
      </c>
      <c r="T1848" s="11" t="s">
        <v>8325</v>
      </c>
      <c r="U1848" t="s">
        <v>8326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5">
        <f t="shared" si="84"/>
        <v>42115.236481481479</v>
      </c>
      <c r="K1849">
        <v>1427780432</v>
      </c>
      <c r="L1849" s="16">
        <f t="shared" si="85"/>
        <v>42094.236481481479</v>
      </c>
      <c r="M1849" s="16" t="str">
        <f t="shared" si="86"/>
        <v>2015</v>
      </c>
      <c r="N1849" t="b">
        <v>0</v>
      </c>
      <c r="O1849">
        <v>38</v>
      </c>
      <c r="P1849" t="b">
        <v>1</v>
      </c>
      <c r="Q1849" t="s">
        <v>8276</v>
      </c>
      <c r="R1849" s="10">
        <f>E1849/D1849*100</f>
        <v>120.88000000000001</v>
      </c>
      <c r="S1849" s="7">
        <f>E1849/O1849</f>
        <v>79.526315789473685</v>
      </c>
      <c r="T1849" s="11" t="s">
        <v>8325</v>
      </c>
      <c r="U1849" t="s">
        <v>8326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5">
        <f t="shared" si="84"/>
        <v>40755.290972222225</v>
      </c>
      <c r="K1850">
        <v>1306608888</v>
      </c>
      <c r="L1850" s="16">
        <f t="shared" si="85"/>
        <v>40691.788055555553</v>
      </c>
      <c r="M1850" s="16" t="str">
        <f t="shared" si="86"/>
        <v>2011</v>
      </c>
      <c r="N1850" t="b">
        <v>0</v>
      </c>
      <c r="O1850">
        <v>24</v>
      </c>
      <c r="P1850" t="b">
        <v>1</v>
      </c>
      <c r="Q1850" t="s">
        <v>8276</v>
      </c>
      <c r="R1850" s="10">
        <f>E1850/D1850*100</f>
        <v>107.36666666666667</v>
      </c>
      <c r="S1850" s="7">
        <f>E1850/O1850</f>
        <v>134.20833333333334</v>
      </c>
      <c r="T1850" s="11" t="s">
        <v>8325</v>
      </c>
      <c r="U1850" t="s">
        <v>8326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5">
        <f t="shared" si="84"/>
        <v>41199.845590277779</v>
      </c>
      <c r="K1851">
        <v>1347913059</v>
      </c>
      <c r="L1851" s="16">
        <f t="shared" si="85"/>
        <v>41169.845590277779</v>
      </c>
      <c r="M1851" s="16" t="str">
        <f t="shared" si="86"/>
        <v>2012</v>
      </c>
      <c r="N1851" t="b">
        <v>0</v>
      </c>
      <c r="O1851">
        <v>8</v>
      </c>
      <c r="P1851" t="b">
        <v>1</v>
      </c>
      <c r="Q1851" t="s">
        <v>8276</v>
      </c>
      <c r="R1851" s="10">
        <f>E1851/D1851*100</f>
        <v>100.33333333333334</v>
      </c>
      <c r="S1851" s="7">
        <f>E1851/O1851</f>
        <v>37.625</v>
      </c>
      <c r="T1851" s="11" t="s">
        <v>8325</v>
      </c>
      <c r="U1851" t="s">
        <v>8326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5">
        <f t="shared" si="84"/>
        <v>41830.959490740745</v>
      </c>
      <c r="K1852">
        <v>1402441300</v>
      </c>
      <c r="L1852" s="16">
        <f t="shared" si="85"/>
        <v>41800.959490740745</v>
      </c>
      <c r="M1852" s="16" t="str">
        <f t="shared" si="86"/>
        <v>2014</v>
      </c>
      <c r="N1852" t="b">
        <v>0</v>
      </c>
      <c r="O1852">
        <v>179</v>
      </c>
      <c r="P1852" t="b">
        <v>1</v>
      </c>
      <c r="Q1852" t="s">
        <v>8276</v>
      </c>
      <c r="R1852" s="10">
        <f>E1852/D1852*100</f>
        <v>101.52222222222223</v>
      </c>
      <c r="S1852" s="7">
        <f>E1852/O1852</f>
        <v>51.044692737430168</v>
      </c>
      <c r="T1852" s="11" t="s">
        <v>8325</v>
      </c>
      <c r="U1852" t="s">
        <v>8326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5">
        <f t="shared" si="84"/>
        <v>41848.041666666664</v>
      </c>
      <c r="K1853">
        <v>1404769538</v>
      </c>
      <c r="L1853" s="16">
        <f t="shared" si="85"/>
        <v>41827.906689814816</v>
      </c>
      <c r="M1853" s="16" t="str">
        <f t="shared" si="86"/>
        <v>2014</v>
      </c>
      <c r="N1853" t="b">
        <v>0</v>
      </c>
      <c r="O1853">
        <v>26</v>
      </c>
      <c r="P1853" t="b">
        <v>1</v>
      </c>
      <c r="Q1853" t="s">
        <v>8276</v>
      </c>
      <c r="R1853" s="10">
        <f>E1853/D1853*100</f>
        <v>100.07692307692308</v>
      </c>
      <c r="S1853" s="7">
        <f>E1853/O1853</f>
        <v>50.03846153846154</v>
      </c>
      <c r="T1853" s="11" t="s">
        <v>8325</v>
      </c>
      <c r="U1853" t="s">
        <v>8326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5">
        <f t="shared" si="84"/>
        <v>42119</v>
      </c>
      <c r="K1854">
        <v>1426703452</v>
      </c>
      <c r="L1854" s="16">
        <f t="shared" si="85"/>
        <v>42081.77143518519</v>
      </c>
      <c r="M1854" s="16" t="str">
        <f t="shared" si="86"/>
        <v>2015</v>
      </c>
      <c r="N1854" t="b">
        <v>0</v>
      </c>
      <c r="O1854">
        <v>131</v>
      </c>
      <c r="P1854" t="b">
        <v>1</v>
      </c>
      <c r="Q1854" t="s">
        <v>8276</v>
      </c>
      <c r="R1854" s="10">
        <f>E1854/D1854*100</f>
        <v>116.96666666666667</v>
      </c>
      <c r="S1854" s="7">
        <f>E1854/O1854</f>
        <v>133.93129770992365</v>
      </c>
      <c r="T1854" s="11" t="s">
        <v>8325</v>
      </c>
      <c r="U1854" t="s">
        <v>8326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5">
        <f t="shared" si="84"/>
        <v>41227.102048611108</v>
      </c>
      <c r="K1855">
        <v>1348536417</v>
      </c>
      <c r="L1855" s="16">
        <f t="shared" si="85"/>
        <v>41177.060381944444</v>
      </c>
      <c r="M1855" s="16" t="str">
        <f t="shared" si="86"/>
        <v>2012</v>
      </c>
      <c r="N1855" t="b">
        <v>0</v>
      </c>
      <c r="O1855">
        <v>14</v>
      </c>
      <c r="P1855" t="b">
        <v>1</v>
      </c>
      <c r="Q1855" t="s">
        <v>8276</v>
      </c>
      <c r="R1855" s="10">
        <f>E1855/D1855*100</f>
        <v>101.875</v>
      </c>
      <c r="S1855" s="7">
        <f>E1855/O1855</f>
        <v>58.214285714285715</v>
      </c>
      <c r="T1855" s="11" t="s">
        <v>8325</v>
      </c>
      <c r="U1855" t="s">
        <v>8326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5">
        <f t="shared" si="84"/>
        <v>41418.021261574075</v>
      </c>
      <c r="K1856">
        <v>1366763437</v>
      </c>
      <c r="L1856" s="16">
        <f t="shared" si="85"/>
        <v>41388.021261574075</v>
      </c>
      <c r="M1856" s="16" t="str">
        <f t="shared" si="86"/>
        <v>2013</v>
      </c>
      <c r="N1856" t="b">
        <v>0</v>
      </c>
      <c r="O1856">
        <v>174</v>
      </c>
      <c r="P1856" t="b">
        <v>1</v>
      </c>
      <c r="Q1856" t="s">
        <v>8276</v>
      </c>
      <c r="R1856" s="10">
        <f>E1856/D1856*100</f>
        <v>102.12366666666665</v>
      </c>
      <c r="S1856" s="7">
        <f>E1856/O1856</f>
        <v>88.037643678160919</v>
      </c>
      <c r="T1856" s="11" t="s">
        <v>8325</v>
      </c>
      <c r="U1856" t="s">
        <v>8326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5">
        <f t="shared" si="84"/>
        <v>41645.538657407407</v>
      </c>
      <c r="K1857">
        <v>1385124940</v>
      </c>
      <c r="L1857" s="16">
        <f t="shared" si="85"/>
        <v>41600.538657407407</v>
      </c>
      <c r="M1857" s="16" t="str">
        <f t="shared" si="86"/>
        <v>2013</v>
      </c>
      <c r="N1857" t="b">
        <v>0</v>
      </c>
      <c r="O1857">
        <v>191</v>
      </c>
      <c r="P1857" t="b">
        <v>1</v>
      </c>
      <c r="Q1857" t="s">
        <v>8276</v>
      </c>
      <c r="R1857" s="10">
        <f>E1857/D1857*100</f>
        <v>154.05897142857143</v>
      </c>
      <c r="S1857" s="7">
        <f>E1857/O1857</f>
        <v>70.576753926701571</v>
      </c>
      <c r="T1857" s="11" t="s">
        <v>8325</v>
      </c>
      <c r="U1857" t="s">
        <v>8326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5">
        <f t="shared" si="84"/>
        <v>41838.854999999996</v>
      </c>
      <c r="K1858">
        <v>1403901072</v>
      </c>
      <c r="L1858" s="16">
        <f t="shared" si="85"/>
        <v>41817.854999999996</v>
      </c>
      <c r="M1858" s="16" t="str">
        <f t="shared" si="86"/>
        <v>2014</v>
      </c>
      <c r="N1858" t="b">
        <v>0</v>
      </c>
      <c r="O1858">
        <v>38</v>
      </c>
      <c r="P1858" t="b">
        <v>1</v>
      </c>
      <c r="Q1858" t="s">
        <v>8276</v>
      </c>
      <c r="R1858" s="10">
        <f>E1858/D1858*100</f>
        <v>101.25</v>
      </c>
      <c r="S1858" s="7">
        <f>E1858/O1858</f>
        <v>53.289473684210527</v>
      </c>
      <c r="T1858" s="11" t="s">
        <v>8325</v>
      </c>
      <c r="U1858" t="s">
        <v>8326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5">
        <f t="shared" ref="J1859:J1922" si="87">(((I1859/60)/60)/24)+DATE(1970,1,1)</f>
        <v>41894.76866898148</v>
      </c>
      <c r="K1859">
        <v>1407954413</v>
      </c>
      <c r="L1859" s="16">
        <f t="shared" ref="L1859:L1922" si="88">(((K1859/60)/60)/24)+DATE(1970,1,1)</f>
        <v>41864.76866898148</v>
      </c>
      <c r="M1859" s="16" t="str">
        <f t="shared" ref="M1859:M1922" si="89">TEXT(L1859,"yyyy")</f>
        <v>2014</v>
      </c>
      <c r="N1859" t="b">
        <v>0</v>
      </c>
      <c r="O1859">
        <v>22</v>
      </c>
      <c r="P1859" t="b">
        <v>1</v>
      </c>
      <c r="Q1859" t="s">
        <v>8276</v>
      </c>
      <c r="R1859" s="10">
        <f>E1859/D1859*100</f>
        <v>100</v>
      </c>
      <c r="S1859" s="7">
        <f>E1859/O1859</f>
        <v>136.36363636363637</v>
      </c>
      <c r="T1859" s="11" t="s">
        <v>8325</v>
      </c>
      <c r="U1859" t="s">
        <v>8326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5">
        <f t="shared" si="87"/>
        <v>40893.242141203707</v>
      </c>
      <c r="K1860">
        <v>1318826921</v>
      </c>
      <c r="L1860" s="16">
        <f t="shared" si="88"/>
        <v>40833.200474537036</v>
      </c>
      <c r="M1860" s="16" t="str">
        <f t="shared" si="89"/>
        <v>2011</v>
      </c>
      <c r="N1860" t="b">
        <v>0</v>
      </c>
      <c r="O1860">
        <v>149</v>
      </c>
      <c r="P1860" t="b">
        <v>1</v>
      </c>
      <c r="Q1860" t="s">
        <v>8276</v>
      </c>
      <c r="R1860" s="10">
        <f>E1860/D1860*100</f>
        <v>108.74800874800874</v>
      </c>
      <c r="S1860" s="7">
        <f>E1860/O1860</f>
        <v>40.547315436241611</v>
      </c>
      <c r="T1860" s="11" t="s">
        <v>8325</v>
      </c>
      <c r="U1860" t="s">
        <v>8326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5">
        <f t="shared" si="87"/>
        <v>40808.770011574074</v>
      </c>
      <c r="K1861">
        <v>1314124129</v>
      </c>
      <c r="L1861" s="16">
        <f t="shared" si="88"/>
        <v>40778.770011574074</v>
      </c>
      <c r="M1861" s="16" t="str">
        <f t="shared" si="89"/>
        <v>2011</v>
      </c>
      <c r="N1861" t="b">
        <v>0</v>
      </c>
      <c r="O1861">
        <v>56</v>
      </c>
      <c r="P1861" t="b">
        <v>1</v>
      </c>
      <c r="Q1861" t="s">
        <v>8276</v>
      </c>
      <c r="R1861" s="10">
        <f>E1861/D1861*100</f>
        <v>131.83333333333334</v>
      </c>
      <c r="S1861" s="7">
        <f>E1861/O1861</f>
        <v>70.625</v>
      </c>
      <c r="T1861" s="11" t="s">
        <v>8325</v>
      </c>
      <c r="U1861" t="s">
        <v>8326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5">
        <f t="shared" si="87"/>
        <v>41676.709305555552</v>
      </c>
      <c r="K1862">
        <v>1389891684</v>
      </c>
      <c r="L1862" s="16">
        <f t="shared" si="88"/>
        <v>41655.709305555552</v>
      </c>
      <c r="M1862" s="16" t="str">
        <f t="shared" si="89"/>
        <v>2014</v>
      </c>
      <c r="N1862" t="b">
        <v>0</v>
      </c>
      <c r="O1862">
        <v>19</v>
      </c>
      <c r="P1862" t="b">
        <v>1</v>
      </c>
      <c r="Q1862" t="s">
        <v>8276</v>
      </c>
      <c r="R1862" s="10">
        <f>E1862/D1862*100</f>
        <v>133.46666666666667</v>
      </c>
      <c r="S1862" s="7">
        <f>E1862/O1862</f>
        <v>52.684210526315788</v>
      </c>
      <c r="T1862" s="11" t="s">
        <v>8325</v>
      </c>
      <c r="U1862" t="s">
        <v>8326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5">
        <f t="shared" si="87"/>
        <v>42030.300243055557</v>
      </c>
      <c r="K1863">
        <v>1419664341</v>
      </c>
      <c r="L1863" s="16">
        <f t="shared" si="88"/>
        <v>42000.300243055557</v>
      </c>
      <c r="M1863" s="16" t="str">
        <f t="shared" si="89"/>
        <v>2014</v>
      </c>
      <c r="N1863" t="b">
        <v>0</v>
      </c>
      <c r="O1863">
        <v>0</v>
      </c>
      <c r="P1863" t="b">
        <v>0</v>
      </c>
      <c r="Q1863" t="s">
        <v>8283</v>
      </c>
      <c r="R1863" s="10">
        <f>E1863/D1863*100</f>
        <v>0</v>
      </c>
      <c r="S1863" s="7" t="e">
        <f>E1863/O1863</f>
        <v>#DIV/0!</v>
      </c>
      <c r="T1863" s="11" t="s">
        <v>8333</v>
      </c>
      <c r="U1863" t="s">
        <v>8335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5">
        <f t="shared" si="87"/>
        <v>42802.3125</v>
      </c>
      <c r="K1864">
        <v>1484912974</v>
      </c>
      <c r="L1864" s="16">
        <f t="shared" si="88"/>
        <v>42755.492754629624</v>
      </c>
      <c r="M1864" s="16" t="str">
        <f t="shared" si="89"/>
        <v>2017</v>
      </c>
      <c r="N1864" t="b">
        <v>0</v>
      </c>
      <c r="O1864">
        <v>16</v>
      </c>
      <c r="P1864" t="b">
        <v>0</v>
      </c>
      <c r="Q1864" t="s">
        <v>8283</v>
      </c>
      <c r="R1864" s="10">
        <f>E1864/D1864*100</f>
        <v>8.0833333333333321</v>
      </c>
      <c r="S1864" s="7">
        <f>E1864/O1864</f>
        <v>90.9375</v>
      </c>
      <c r="T1864" s="11" t="s">
        <v>8333</v>
      </c>
      <c r="U1864" t="s">
        <v>8335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5">
        <f t="shared" si="87"/>
        <v>41802.797280092593</v>
      </c>
      <c r="K1865">
        <v>1400008085</v>
      </c>
      <c r="L1865" s="16">
        <f t="shared" si="88"/>
        <v>41772.797280092593</v>
      </c>
      <c r="M1865" s="16" t="str">
        <f t="shared" si="89"/>
        <v>2014</v>
      </c>
      <c r="N1865" t="b">
        <v>0</v>
      </c>
      <c r="O1865">
        <v>2</v>
      </c>
      <c r="P1865" t="b">
        <v>0</v>
      </c>
      <c r="Q1865" t="s">
        <v>8283</v>
      </c>
      <c r="R1865" s="10">
        <f>E1865/D1865*100</f>
        <v>0.4</v>
      </c>
      <c r="S1865" s="7">
        <f>E1865/O1865</f>
        <v>5</v>
      </c>
      <c r="T1865" s="11" t="s">
        <v>8333</v>
      </c>
      <c r="U1865" t="s">
        <v>8335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5">
        <f t="shared" si="87"/>
        <v>41763.716435185182</v>
      </c>
      <c r="K1866">
        <v>1396631500</v>
      </c>
      <c r="L1866" s="16">
        <f t="shared" si="88"/>
        <v>41733.716435185182</v>
      </c>
      <c r="M1866" s="16" t="str">
        <f t="shared" si="89"/>
        <v>2014</v>
      </c>
      <c r="N1866" t="b">
        <v>0</v>
      </c>
      <c r="O1866">
        <v>48</v>
      </c>
      <c r="P1866" t="b">
        <v>0</v>
      </c>
      <c r="Q1866" t="s">
        <v>8283</v>
      </c>
      <c r="R1866" s="10">
        <f>E1866/D1866*100</f>
        <v>42.892307692307689</v>
      </c>
      <c r="S1866" s="7">
        <f>E1866/O1866</f>
        <v>58.083333333333336</v>
      </c>
      <c r="T1866" s="11" t="s">
        <v>8333</v>
      </c>
      <c r="U1866" t="s">
        <v>8335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5">
        <f t="shared" si="87"/>
        <v>42680.409108796302</v>
      </c>
      <c r="K1867">
        <v>1475398147</v>
      </c>
      <c r="L1867" s="16">
        <f t="shared" si="88"/>
        <v>42645.367442129631</v>
      </c>
      <c r="M1867" s="16" t="str">
        <f t="shared" si="89"/>
        <v>2016</v>
      </c>
      <c r="N1867" t="b">
        <v>0</v>
      </c>
      <c r="O1867">
        <v>2</v>
      </c>
      <c r="P1867" t="b">
        <v>0</v>
      </c>
      <c r="Q1867" t="s">
        <v>8283</v>
      </c>
      <c r="R1867" s="10">
        <f>E1867/D1867*100</f>
        <v>3.6363636363636364E-3</v>
      </c>
      <c r="S1867" s="7">
        <f>E1867/O1867</f>
        <v>2</v>
      </c>
      <c r="T1867" s="11" t="s">
        <v>8333</v>
      </c>
      <c r="U1867" t="s">
        <v>8335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5">
        <f t="shared" si="87"/>
        <v>42795.166666666672</v>
      </c>
      <c r="K1868">
        <v>1483768497</v>
      </c>
      <c r="L1868" s="16">
        <f t="shared" si="88"/>
        <v>42742.246493055558</v>
      </c>
      <c r="M1868" s="16" t="str">
        <f t="shared" si="89"/>
        <v>2017</v>
      </c>
      <c r="N1868" t="b">
        <v>0</v>
      </c>
      <c r="O1868">
        <v>2</v>
      </c>
      <c r="P1868" t="b">
        <v>0</v>
      </c>
      <c r="Q1868" t="s">
        <v>8283</v>
      </c>
      <c r="R1868" s="10">
        <f>E1868/D1868*100</f>
        <v>0.5</v>
      </c>
      <c r="S1868" s="7">
        <f>E1868/O1868</f>
        <v>62.5</v>
      </c>
      <c r="T1868" s="11" t="s">
        <v>8333</v>
      </c>
      <c r="U1868" t="s">
        <v>8335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5">
        <f t="shared" si="87"/>
        <v>42679.924907407403</v>
      </c>
      <c r="K1869">
        <v>1475791912</v>
      </c>
      <c r="L1869" s="16">
        <f t="shared" si="88"/>
        <v>42649.924907407403</v>
      </c>
      <c r="M1869" s="16" t="str">
        <f t="shared" si="89"/>
        <v>2016</v>
      </c>
      <c r="N1869" t="b">
        <v>0</v>
      </c>
      <c r="O1869">
        <v>1</v>
      </c>
      <c r="P1869" t="b">
        <v>0</v>
      </c>
      <c r="Q1869" t="s">
        <v>8283</v>
      </c>
      <c r="R1869" s="10">
        <f>E1869/D1869*100</f>
        <v>0.05</v>
      </c>
      <c r="S1869" s="7">
        <f>E1869/O1869</f>
        <v>10</v>
      </c>
      <c r="T1869" s="11" t="s">
        <v>8333</v>
      </c>
      <c r="U1869" t="s">
        <v>8335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5">
        <f t="shared" si="87"/>
        <v>42353.332638888889</v>
      </c>
      <c r="K1870">
        <v>1448044925</v>
      </c>
      <c r="L1870" s="16">
        <f t="shared" si="88"/>
        <v>42328.779224537036</v>
      </c>
      <c r="M1870" s="16" t="str">
        <f t="shared" si="89"/>
        <v>2015</v>
      </c>
      <c r="N1870" t="b">
        <v>0</v>
      </c>
      <c r="O1870">
        <v>17</v>
      </c>
      <c r="P1870" t="b">
        <v>0</v>
      </c>
      <c r="Q1870" t="s">
        <v>8283</v>
      </c>
      <c r="R1870" s="10">
        <f>E1870/D1870*100</f>
        <v>4.8680000000000003</v>
      </c>
      <c r="S1870" s="7">
        <f>E1870/O1870</f>
        <v>71.588235294117652</v>
      </c>
      <c r="T1870" s="11" t="s">
        <v>8333</v>
      </c>
      <c r="U1870" t="s">
        <v>8335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5">
        <f t="shared" si="87"/>
        <v>42739.002881944441</v>
      </c>
      <c r="K1871">
        <v>1480896249</v>
      </c>
      <c r="L1871" s="16">
        <f t="shared" si="88"/>
        <v>42709.002881944441</v>
      </c>
      <c r="M1871" s="16" t="str">
        <f t="shared" si="89"/>
        <v>2016</v>
      </c>
      <c r="N1871" t="b">
        <v>0</v>
      </c>
      <c r="O1871">
        <v>0</v>
      </c>
      <c r="P1871" t="b">
        <v>0</v>
      </c>
      <c r="Q1871" t="s">
        <v>8283</v>
      </c>
      <c r="R1871" s="10">
        <f>E1871/D1871*100</f>
        <v>0</v>
      </c>
      <c r="S1871" s="7" t="e">
        <f>E1871/O1871</f>
        <v>#DIV/0!</v>
      </c>
      <c r="T1871" s="11" t="s">
        <v>8333</v>
      </c>
      <c r="U1871" t="s">
        <v>8335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5">
        <f t="shared" si="87"/>
        <v>42400.178472222222</v>
      </c>
      <c r="K1872">
        <v>1451723535</v>
      </c>
      <c r="L1872" s="16">
        <f t="shared" si="88"/>
        <v>42371.355729166666</v>
      </c>
      <c r="M1872" s="16" t="str">
        <f t="shared" si="89"/>
        <v>2016</v>
      </c>
      <c r="N1872" t="b">
        <v>0</v>
      </c>
      <c r="O1872">
        <v>11</v>
      </c>
      <c r="P1872" t="b">
        <v>0</v>
      </c>
      <c r="Q1872" t="s">
        <v>8283</v>
      </c>
      <c r="R1872" s="10">
        <f>E1872/D1872*100</f>
        <v>10.314285714285715</v>
      </c>
      <c r="S1872" s="7">
        <f>E1872/O1872</f>
        <v>32.81818181818182</v>
      </c>
      <c r="T1872" s="11" t="s">
        <v>8333</v>
      </c>
      <c r="U1872" t="s">
        <v>8335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5">
        <f t="shared" si="87"/>
        <v>41963.825243055559</v>
      </c>
      <c r="K1873">
        <v>1413053301</v>
      </c>
      <c r="L1873" s="16">
        <f t="shared" si="88"/>
        <v>41923.783576388887</v>
      </c>
      <c r="M1873" s="16" t="str">
        <f t="shared" si="89"/>
        <v>2014</v>
      </c>
      <c r="N1873" t="b">
        <v>0</v>
      </c>
      <c r="O1873">
        <v>95</v>
      </c>
      <c r="P1873" t="b">
        <v>0</v>
      </c>
      <c r="Q1873" t="s">
        <v>8283</v>
      </c>
      <c r="R1873" s="10">
        <f>E1873/D1873*100</f>
        <v>71.784615384615378</v>
      </c>
      <c r="S1873" s="7">
        <f>E1873/O1873</f>
        <v>49.11578947368421</v>
      </c>
      <c r="T1873" s="11" t="s">
        <v>8333</v>
      </c>
      <c r="U1873" t="s">
        <v>8335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5">
        <f t="shared" si="87"/>
        <v>42185.129652777774</v>
      </c>
      <c r="K1874">
        <v>1433041602</v>
      </c>
      <c r="L1874" s="16">
        <f t="shared" si="88"/>
        <v>42155.129652777774</v>
      </c>
      <c r="M1874" s="16" t="str">
        <f t="shared" si="89"/>
        <v>2015</v>
      </c>
      <c r="N1874" t="b">
        <v>0</v>
      </c>
      <c r="O1874">
        <v>13</v>
      </c>
      <c r="P1874" t="b">
        <v>0</v>
      </c>
      <c r="Q1874" t="s">
        <v>8283</v>
      </c>
      <c r="R1874" s="10">
        <f>E1874/D1874*100</f>
        <v>1.06</v>
      </c>
      <c r="S1874" s="7">
        <f>E1874/O1874</f>
        <v>16.307692307692307</v>
      </c>
      <c r="T1874" s="11" t="s">
        <v>8333</v>
      </c>
      <c r="U1874" t="s">
        <v>8335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5">
        <f t="shared" si="87"/>
        <v>42193.697916666672</v>
      </c>
      <c r="K1875">
        <v>1433861210</v>
      </c>
      <c r="L1875" s="16">
        <f t="shared" si="88"/>
        <v>42164.615856481483</v>
      </c>
      <c r="M1875" s="16" t="str">
        <f t="shared" si="89"/>
        <v>2015</v>
      </c>
      <c r="N1875" t="b">
        <v>0</v>
      </c>
      <c r="O1875">
        <v>2</v>
      </c>
      <c r="P1875" t="b">
        <v>0</v>
      </c>
      <c r="Q1875" t="s">
        <v>8283</v>
      </c>
      <c r="R1875" s="10">
        <f>E1875/D1875*100</f>
        <v>0.44999999999999996</v>
      </c>
      <c r="S1875" s="7">
        <f>E1875/O1875</f>
        <v>18</v>
      </c>
      <c r="T1875" s="11" t="s">
        <v>8333</v>
      </c>
      <c r="U1875" t="s">
        <v>8335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5">
        <f t="shared" si="87"/>
        <v>42549.969131944439</v>
      </c>
      <c r="K1876">
        <v>1465427733</v>
      </c>
      <c r="L1876" s="16">
        <f t="shared" si="88"/>
        <v>42529.969131944439</v>
      </c>
      <c r="M1876" s="16" t="str">
        <f t="shared" si="89"/>
        <v>2016</v>
      </c>
      <c r="N1876" t="b">
        <v>0</v>
      </c>
      <c r="O1876">
        <v>2</v>
      </c>
      <c r="P1876" t="b">
        <v>0</v>
      </c>
      <c r="Q1876" t="s">
        <v>8283</v>
      </c>
      <c r="R1876" s="10">
        <f>E1876/D1876*100</f>
        <v>1.6250000000000001E-2</v>
      </c>
      <c r="S1876" s="7">
        <f>E1876/O1876</f>
        <v>13</v>
      </c>
      <c r="T1876" s="11" t="s">
        <v>8333</v>
      </c>
      <c r="U1876" t="s">
        <v>8335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5">
        <f t="shared" si="87"/>
        <v>42588.899398148147</v>
      </c>
      <c r="K1877">
        <v>1465335308</v>
      </c>
      <c r="L1877" s="16">
        <f t="shared" si="88"/>
        <v>42528.899398148147</v>
      </c>
      <c r="M1877" s="16" t="str">
        <f t="shared" si="89"/>
        <v>2016</v>
      </c>
      <c r="N1877" t="b">
        <v>0</v>
      </c>
      <c r="O1877">
        <v>3</v>
      </c>
      <c r="P1877" t="b">
        <v>0</v>
      </c>
      <c r="Q1877" t="s">
        <v>8283</v>
      </c>
      <c r="R1877" s="10">
        <f>E1877/D1877*100</f>
        <v>0.51</v>
      </c>
      <c r="S1877" s="7">
        <f>E1877/O1877</f>
        <v>17</v>
      </c>
      <c r="T1877" s="11" t="s">
        <v>8333</v>
      </c>
      <c r="U1877" t="s">
        <v>8335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5">
        <f t="shared" si="87"/>
        <v>41806.284780092588</v>
      </c>
      <c r="K1878">
        <v>1400309405</v>
      </c>
      <c r="L1878" s="16">
        <f t="shared" si="88"/>
        <v>41776.284780092588</v>
      </c>
      <c r="M1878" s="16" t="str">
        <f t="shared" si="89"/>
        <v>2014</v>
      </c>
      <c r="N1878" t="b">
        <v>0</v>
      </c>
      <c r="O1878">
        <v>0</v>
      </c>
      <c r="P1878" t="b">
        <v>0</v>
      </c>
      <c r="Q1878" t="s">
        <v>8283</v>
      </c>
      <c r="R1878" s="10">
        <f>E1878/D1878*100</f>
        <v>0</v>
      </c>
      <c r="S1878" s="7" t="e">
        <f>E1878/O1878</f>
        <v>#DIV/0!</v>
      </c>
      <c r="T1878" s="11" t="s">
        <v>8333</v>
      </c>
      <c r="U1878" t="s">
        <v>8335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5">
        <f t="shared" si="87"/>
        <v>42064.029224537036</v>
      </c>
      <c r="K1879">
        <v>1422664925</v>
      </c>
      <c r="L1879" s="16">
        <f t="shared" si="88"/>
        <v>42035.029224537036</v>
      </c>
      <c r="M1879" s="16" t="str">
        <f t="shared" si="89"/>
        <v>2015</v>
      </c>
      <c r="N1879" t="b">
        <v>0</v>
      </c>
      <c r="O1879">
        <v>0</v>
      </c>
      <c r="P1879" t="b">
        <v>0</v>
      </c>
      <c r="Q1879" t="s">
        <v>8283</v>
      </c>
      <c r="R1879" s="10">
        <f>E1879/D1879*100</f>
        <v>0</v>
      </c>
      <c r="S1879" s="7" t="e">
        <f>E1879/O1879</f>
        <v>#DIV/0!</v>
      </c>
      <c r="T1879" s="11" t="s">
        <v>8333</v>
      </c>
      <c r="U1879" t="s">
        <v>8335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5">
        <f t="shared" si="87"/>
        <v>41803.008738425924</v>
      </c>
      <c r="K1880">
        <v>1400026355</v>
      </c>
      <c r="L1880" s="16">
        <f t="shared" si="88"/>
        <v>41773.008738425924</v>
      </c>
      <c r="M1880" s="16" t="str">
        <f t="shared" si="89"/>
        <v>2014</v>
      </c>
      <c r="N1880" t="b">
        <v>0</v>
      </c>
      <c r="O1880">
        <v>0</v>
      </c>
      <c r="P1880" t="b">
        <v>0</v>
      </c>
      <c r="Q1880" t="s">
        <v>8283</v>
      </c>
      <c r="R1880" s="10">
        <f>E1880/D1880*100</f>
        <v>0</v>
      </c>
      <c r="S1880" s="7" t="e">
        <f>E1880/O1880</f>
        <v>#DIV/0!</v>
      </c>
      <c r="T1880" s="11" t="s">
        <v>8333</v>
      </c>
      <c r="U1880" t="s">
        <v>8335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5">
        <f t="shared" si="87"/>
        <v>42443.607974537037</v>
      </c>
      <c r="K1881">
        <v>1455377729</v>
      </c>
      <c r="L1881" s="16">
        <f t="shared" si="88"/>
        <v>42413.649641203709</v>
      </c>
      <c r="M1881" s="16" t="str">
        <f t="shared" si="89"/>
        <v>2016</v>
      </c>
      <c r="N1881" t="b">
        <v>0</v>
      </c>
      <c r="O1881">
        <v>2</v>
      </c>
      <c r="P1881" t="b">
        <v>0</v>
      </c>
      <c r="Q1881" t="s">
        <v>8283</v>
      </c>
      <c r="R1881" s="10">
        <f>E1881/D1881*100</f>
        <v>0.12</v>
      </c>
      <c r="S1881" s="7">
        <f>E1881/O1881</f>
        <v>3</v>
      </c>
      <c r="T1881" s="11" t="s">
        <v>8333</v>
      </c>
      <c r="U1881" t="s">
        <v>8335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5">
        <f t="shared" si="87"/>
        <v>42459.525231481486</v>
      </c>
      <c r="K1882">
        <v>1456839380</v>
      </c>
      <c r="L1882" s="16">
        <f t="shared" si="88"/>
        <v>42430.566898148143</v>
      </c>
      <c r="M1882" s="16" t="str">
        <f t="shared" si="89"/>
        <v>2016</v>
      </c>
      <c r="N1882" t="b">
        <v>0</v>
      </c>
      <c r="O1882">
        <v>24</v>
      </c>
      <c r="P1882" t="b">
        <v>0</v>
      </c>
      <c r="Q1882" t="s">
        <v>8283</v>
      </c>
      <c r="R1882" s="10">
        <f>E1882/D1882*100</f>
        <v>20.080000000000002</v>
      </c>
      <c r="S1882" s="7">
        <f>E1882/O1882</f>
        <v>41.833333333333336</v>
      </c>
      <c r="T1882" s="11" t="s">
        <v>8333</v>
      </c>
      <c r="U1882" t="s">
        <v>8335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5">
        <f t="shared" si="87"/>
        <v>42073.110983796301</v>
      </c>
      <c r="K1883">
        <v>1423366789</v>
      </c>
      <c r="L1883" s="16">
        <f t="shared" si="88"/>
        <v>42043.152650462958</v>
      </c>
      <c r="M1883" s="16" t="str">
        <f t="shared" si="89"/>
        <v>2015</v>
      </c>
      <c r="N1883" t="b">
        <v>0</v>
      </c>
      <c r="O1883">
        <v>70</v>
      </c>
      <c r="P1883" t="b">
        <v>1</v>
      </c>
      <c r="Q1883" t="s">
        <v>8279</v>
      </c>
      <c r="R1883" s="10">
        <f>E1883/D1883*100</f>
        <v>172.68449999999999</v>
      </c>
      <c r="S1883" s="7">
        <f>E1883/O1883</f>
        <v>49.338428571428572</v>
      </c>
      <c r="T1883" s="11" t="s">
        <v>8325</v>
      </c>
      <c r="U1883" t="s">
        <v>8329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5">
        <f t="shared" si="87"/>
        <v>41100.991666666669</v>
      </c>
      <c r="K1884">
        <v>1339109212</v>
      </c>
      <c r="L1884" s="16">
        <f t="shared" si="88"/>
        <v>41067.949212962965</v>
      </c>
      <c r="M1884" s="16" t="str">
        <f t="shared" si="89"/>
        <v>2012</v>
      </c>
      <c r="N1884" t="b">
        <v>0</v>
      </c>
      <c r="O1884">
        <v>81</v>
      </c>
      <c r="P1884" t="b">
        <v>1</v>
      </c>
      <c r="Q1884" t="s">
        <v>8279</v>
      </c>
      <c r="R1884" s="10">
        <f>E1884/D1884*100</f>
        <v>100.8955223880597</v>
      </c>
      <c r="S1884" s="7">
        <f>E1884/O1884</f>
        <v>41.728395061728392</v>
      </c>
      <c r="T1884" s="11" t="s">
        <v>8325</v>
      </c>
      <c r="U1884" t="s">
        <v>8329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5">
        <f t="shared" si="87"/>
        <v>41007.906342592592</v>
      </c>
      <c r="K1885">
        <v>1331333108</v>
      </c>
      <c r="L1885" s="16">
        <f t="shared" si="88"/>
        <v>40977.948009259257</v>
      </c>
      <c r="M1885" s="16" t="str">
        <f t="shared" si="89"/>
        <v>2012</v>
      </c>
      <c r="N1885" t="b">
        <v>0</v>
      </c>
      <c r="O1885">
        <v>32</v>
      </c>
      <c r="P1885" t="b">
        <v>1</v>
      </c>
      <c r="Q1885" t="s">
        <v>8279</v>
      </c>
      <c r="R1885" s="10">
        <f>E1885/D1885*100</f>
        <v>104.8048048048048</v>
      </c>
      <c r="S1885" s="7">
        <f>E1885/O1885</f>
        <v>32.71875</v>
      </c>
      <c r="T1885" s="11" t="s">
        <v>8325</v>
      </c>
      <c r="U1885" t="s">
        <v>8329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5">
        <f t="shared" si="87"/>
        <v>41240.5</v>
      </c>
      <c r="K1886">
        <v>1350967535</v>
      </c>
      <c r="L1886" s="16">
        <f t="shared" si="88"/>
        <v>41205.198321759257</v>
      </c>
      <c r="M1886" s="16" t="str">
        <f t="shared" si="89"/>
        <v>2012</v>
      </c>
      <c r="N1886" t="b">
        <v>0</v>
      </c>
      <c r="O1886">
        <v>26</v>
      </c>
      <c r="P1886" t="b">
        <v>1</v>
      </c>
      <c r="Q1886" t="s">
        <v>8279</v>
      </c>
      <c r="R1886" s="10">
        <f>E1886/D1886*100</f>
        <v>135.1</v>
      </c>
      <c r="S1886" s="7">
        <f>E1886/O1886</f>
        <v>51.96153846153846</v>
      </c>
      <c r="T1886" s="11" t="s">
        <v>8325</v>
      </c>
      <c r="U1886" t="s">
        <v>8329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5">
        <f t="shared" si="87"/>
        <v>41131.916666666664</v>
      </c>
      <c r="K1887">
        <v>1341800110</v>
      </c>
      <c r="L1887" s="16">
        <f t="shared" si="88"/>
        <v>41099.093865740739</v>
      </c>
      <c r="M1887" s="16" t="str">
        <f t="shared" si="89"/>
        <v>2012</v>
      </c>
      <c r="N1887" t="b">
        <v>0</v>
      </c>
      <c r="O1887">
        <v>105</v>
      </c>
      <c r="P1887" t="b">
        <v>1</v>
      </c>
      <c r="Q1887" t="s">
        <v>8279</v>
      </c>
      <c r="R1887" s="10">
        <f>E1887/D1887*100</f>
        <v>116.32786885245903</v>
      </c>
      <c r="S1887" s="7">
        <f>E1887/O1887</f>
        <v>50.685714285714283</v>
      </c>
      <c r="T1887" s="11" t="s">
        <v>8325</v>
      </c>
      <c r="U1887" t="s">
        <v>8329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5">
        <f t="shared" si="87"/>
        <v>41955.94835648148</v>
      </c>
      <c r="K1888">
        <v>1413236738</v>
      </c>
      <c r="L1888" s="16">
        <f t="shared" si="88"/>
        <v>41925.906689814816</v>
      </c>
      <c r="M1888" s="16" t="str">
        <f t="shared" si="89"/>
        <v>2014</v>
      </c>
      <c r="N1888" t="b">
        <v>0</v>
      </c>
      <c r="O1888">
        <v>29</v>
      </c>
      <c r="P1888" t="b">
        <v>1</v>
      </c>
      <c r="Q1888" t="s">
        <v>8279</v>
      </c>
      <c r="R1888" s="10">
        <f>E1888/D1888*100</f>
        <v>102.08333333333333</v>
      </c>
      <c r="S1888" s="7">
        <f>E1888/O1888</f>
        <v>42.241379310344826</v>
      </c>
      <c r="T1888" s="11" t="s">
        <v>8325</v>
      </c>
      <c r="U1888" t="s">
        <v>8329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5">
        <f t="shared" si="87"/>
        <v>42341.895833333328</v>
      </c>
      <c r="K1889">
        <v>1447614732</v>
      </c>
      <c r="L1889" s="16">
        <f t="shared" si="88"/>
        <v>42323.800138888888</v>
      </c>
      <c r="M1889" s="16" t="str">
        <f t="shared" si="89"/>
        <v>2015</v>
      </c>
      <c r="N1889" t="b">
        <v>0</v>
      </c>
      <c r="O1889">
        <v>8</v>
      </c>
      <c r="P1889" t="b">
        <v>1</v>
      </c>
      <c r="Q1889" t="s">
        <v>8279</v>
      </c>
      <c r="R1889" s="10">
        <f>E1889/D1889*100</f>
        <v>111.16666666666666</v>
      </c>
      <c r="S1889" s="7">
        <f>E1889/O1889</f>
        <v>416.875</v>
      </c>
      <c r="T1889" s="11" t="s">
        <v>8325</v>
      </c>
      <c r="U1889" t="s">
        <v>8329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5">
        <f t="shared" si="87"/>
        <v>40330.207638888889</v>
      </c>
      <c r="K1890">
        <v>1272692732</v>
      </c>
      <c r="L1890" s="16">
        <f t="shared" si="88"/>
        <v>40299.239953703705</v>
      </c>
      <c r="M1890" s="16" t="str">
        <f t="shared" si="89"/>
        <v>2010</v>
      </c>
      <c r="N1890" t="b">
        <v>0</v>
      </c>
      <c r="O1890">
        <v>89</v>
      </c>
      <c r="P1890" t="b">
        <v>1</v>
      </c>
      <c r="Q1890" t="s">
        <v>8279</v>
      </c>
      <c r="R1890" s="10">
        <f>E1890/D1890*100</f>
        <v>166.08</v>
      </c>
      <c r="S1890" s="7">
        <f>E1890/O1890</f>
        <v>46.651685393258425</v>
      </c>
      <c r="T1890" s="11" t="s">
        <v>8325</v>
      </c>
      <c r="U1890" t="s">
        <v>8329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5">
        <f t="shared" si="87"/>
        <v>41344.751689814817</v>
      </c>
      <c r="K1891">
        <v>1359140546</v>
      </c>
      <c r="L1891" s="16">
        <f t="shared" si="88"/>
        <v>41299.793356481481</v>
      </c>
      <c r="M1891" s="16" t="str">
        <f t="shared" si="89"/>
        <v>2013</v>
      </c>
      <c r="N1891" t="b">
        <v>0</v>
      </c>
      <c r="O1891">
        <v>44</v>
      </c>
      <c r="P1891" t="b">
        <v>1</v>
      </c>
      <c r="Q1891" t="s">
        <v>8279</v>
      </c>
      <c r="R1891" s="10">
        <f>E1891/D1891*100</f>
        <v>106.60000000000001</v>
      </c>
      <c r="S1891" s="7">
        <f>E1891/O1891</f>
        <v>48.454545454545453</v>
      </c>
      <c r="T1891" s="11" t="s">
        <v>8325</v>
      </c>
      <c r="U1891" t="s">
        <v>8329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5">
        <f t="shared" si="87"/>
        <v>41258.786203703705</v>
      </c>
      <c r="K1892">
        <v>1353005528</v>
      </c>
      <c r="L1892" s="16">
        <f t="shared" si="88"/>
        <v>41228.786203703705</v>
      </c>
      <c r="M1892" s="16" t="str">
        <f t="shared" si="89"/>
        <v>2012</v>
      </c>
      <c r="N1892" t="b">
        <v>0</v>
      </c>
      <c r="O1892">
        <v>246</v>
      </c>
      <c r="P1892" t="b">
        <v>1</v>
      </c>
      <c r="Q1892" t="s">
        <v>8279</v>
      </c>
      <c r="R1892" s="10">
        <f>E1892/D1892*100</f>
        <v>144.58441666666667</v>
      </c>
      <c r="S1892" s="7">
        <f>E1892/O1892</f>
        <v>70.5289837398374</v>
      </c>
      <c r="T1892" s="11" t="s">
        <v>8325</v>
      </c>
      <c r="U1892" t="s">
        <v>8329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5">
        <f t="shared" si="87"/>
        <v>40381.25</v>
      </c>
      <c r="K1893">
        <v>1275851354</v>
      </c>
      <c r="L1893" s="16">
        <f t="shared" si="88"/>
        <v>40335.798078703701</v>
      </c>
      <c r="M1893" s="16" t="str">
        <f t="shared" si="89"/>
        <v>2010</v>
      </c>
      <c r="N1893" t="b">
        <v>0</v>
      </c>
      <c r="O1893">
        <v>120</v>
      </c>
      <c r="P1893" t="b">
        <v>1</v>
      </c>
      <c r="Q1893" t="s">
        <v>8279</v>
      </c>
      <c r="R1893" s="10">
        <f>E1893/D1893*100</f>
        <v>105.55000000000001</v>
      </c>
      <c r="S1893" s="7">
        <f>E1893/O1893</f>
        <v>87.958333333333329</v>
      </c>
      <c r="T1893" s="11" t="s">
        <v>8325</v>
      </c>
      <c r="U1893" t="s">
        <v>8329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5">
        <f t="shared" si="87"/>
        <v>40701.637511574074</v>
      </c>
      <c r="K1894">
        <v>1304867881</v>
      </c>
      <c r="L1894" s="16">
        <f t="shared" si="88"/>
        <v>40671.637511574074</v>
      </c>
      <c r="M1894" s="16" t="str">
        <f t="shared" si="89"/>
        <v>2011</v>
      </c>
      <c r="N1894" t="b">
        <v>0</v>
      </c>
      <c r="O1894">
        <v>26</v>
      </c>
      <c r="P1894" t="b">
        <v>1</v>
      </c>
      <c r="Q1894" t="s">
        <v>8279</v>
      </c>
      <c r="R1894" s="10">
        <f>E1894/D1894*100</f>
        <v>136.60000000000002</v>
      </c>
      <c r="S1894" s="7">
        <f>E1894/O1894</f>
        <v>26.26923076923077</v>
      </c>
      <c r="T1894" s="11" t="s">
        <v>8325</v>
      </c>
      <c r="U1894" t="s">
        <v>8329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5">
        <f t="shared" si="87"/>
        <v>40649.165972222225</v>
      </c>
      <c r="K1895">
        <v>1301524585</v>
      </c>
      <c r="L1895" s="16">
        <f t="shared" si="88"/>
        <v>40632.94195601852</v>
      </c>
      <c r="M1895" s="16" t="str">
        <f t="shared" si="89"/>
        <v>2011</v>
      </c>
      <c r="N1895" t="b">
        <v>0</v>
      </c>
      <c r="O1895">
        <v>45</v>
      </c>
      <c r="P1895" t="b">
        <v>1</v>
      </c>
      <c r="Q1895" t="s">
        <v>8279</v>
      </c>
      <c r="R1895" s="10">
        <f>E1895/D1895*100</f>
        <v>104</v>
      </c>
      <c r="S1895" s="7">
        <f>E1895/O1895</f>
        <v>57.777777777777779</v>
      </c>
      <c r="T1895" s="11" t="s">
        <v>8325</v>
      </c>
      <c r="U1895" t="s">
        <v>8329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5">
        <f t="shared" si="87"/>
        <v>40951.904895833337</v>
      </c>
      <c r="K1896">
        <v>1326404583</v>
      </c>
      <c r="L1896" s="16">
        <f t="shared" si="88"/>
        <v>40920.904895833337</v>
      </c>
      <c r="M1896" s="16" t="str">
        <f t="shared" si="89"/>
        <v>2012</v>
      </c>
      <c r="N1896" t="b">
        <v>0</v>
      </c>
      <c r="O1896">
        <v>20</v>
      </c>
      <c r="P1896" t="b">
        <v>1</v>
      </c>
      <c r="Q1896" t="s">
        <v>8279</v>
      </c>
      <c r="R1896" s="10">
        <f>E1896/D1896*100</f>
        <v>114.5</v>
      </c>
      <c r="S1896" s="7">
        <f>E1896/O1896</f>
        <v>57.25</v>
      </c>
      <c r="T1896" s="11" t="s">
        <v>8325</v>
      </c>
      <c r="U1896" t="s">
        <v>8329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5">
        <f t="shared" si="87"/>
        <v>42297.746782407412</v>
      </c>
      <c r="K1897">
        <v>1442771722</v>
      </c>
      <c r="L1897" s="16">
        <f t="shared" si="88"/>
        <v>42267.746782407412</v>
      </c>
      <c r="M1897" s="16" t="str">
        <f t="shared" si="89"/>
        <v>2015</v>
      </c>
      <c r="N1897" t="b">
        <v>0</v>
      </c>
      <c r="O1897">
        <v>47</v>
      </c>
      <c r="P1897" t="b">
        <v>1</v>
      </c>
      <c r="Q1897" t="s">
        <v>8279</v>
      </c>
      <c r="R1897" s="10">
        <f>E1897/D1897*100</f>
        <v>101.71957671957672</v>
      </c>
      <c r="S1897" s="7">
        <f>E1897/O1897</f>
        <v>196.34042553191489</v>
      </c>
      <c r="T1897" s="11" t="s">
        <v>8325</v>
      </c>
      <c r="U1897" t="s">
        <v>8329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5">
        <f t="shared" si="87"/>
        <v>41011.710243055553</v>
      </c>
      <c r="K1898">
        <v>1331658165</v>
      </c>
      <c r="L1898" s="16">
        <f t="shared" si="88"/>
        <v>40981.710243055553</v>
      </c>
      <c r="M1898" s="16" t="str">
        <f t="shared" si="89"/>
        <v>2012</v>
      </c>
      <c r="N1898" t="b">
        <v>0</v>
      </c>
      <c r="O1898">
        <v>13</v>
      </c>
      <c r="P1898" t="b">
        <v>1</v>
      </c>
      <c r="Q1898" t="s">
        <v>8279</v>
      </c>
      <c r="R1898" s="10">
        <f>E1898/D1898*100</f>
        <v>123.94678492239468</v>
      </c>
      <c r="S1898" s="7">
        <f>E1898/O1898</f>
        <v>43</v>
      </c>
      <c r="T1898" s="11" t="s">
        <v>8325</v>
      </c>
      <c r="U1898" t="s">
        <v>8329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5">
        <f t="shared" si="87"/>
        <v>41702.875</v>
      </c>
      <c r="K1899">
        <v>1392040806</v>
      </c>
      <c r="L1899" s="16">
        <f t="shared" si="88"/>
        <v>41680.583402777782</v>
      </c>
      <c r="M1899" s="16" t="str">
        <f t="shared" si="89"/>
        <v>2014</v>
      </c>
      <c r="N1899" t="b">
        <v>0</v>
      </c>
      <c r="O1899">
        <v>183</v>
      </c>
      <c r="P1899" t="b">
        <v>1</v>
      </c>
      <c r="Q1899" t="s">
        <v>8279</v>
      </c>
      <c r="R1899" s="10">
        <f>E1899/D1899*100</f>
        <v>102.45669291338582</v>
      </c>
      <c r="S1899" s="7">
        <f>E1899/O1899</f>
        <v>35.551912568306008</v>
      </c>
      <c r="T1899" s="11" t="s">
        <v>8325</v>
      </c>
      <c r="U1899" t="s">
        <v>8329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5">
        <f t="shared" si="87"/>
        <v>42401.75</v>
      </c>
      <c r="K1900">
        <v>1451277473</v>
      </c>
      <c r="L1900" s="16">
        <f t="shared" si="88"/>
        <v>42366.192974537036</v>
      </c>
      <c r="M1900" s="16" t="str">
        <f t="shared" si="89"/>
        <v>2015</v>
      </c>
      <c r="N1900" t="b">
        <v>0</v>
      </c>
      <c r="O1900">
        <v>21</v>
      </c>
      <c r="P1900" t="b">
        <v>1</v>
      </c>
      <c r="Q1900" t="s">
        <v>8279</v>
      </c>
      <c r="R1900" s="10">
        <f>E1900/D1900*100</f>
        <v>144.5</v>
      </c>
      <c r="S1900" s="7">
        <f>E1900/O1900</f>
        <v>68.80952380952381</v>
      </c>
      <c r="T1900" s="11" t="s">
        <v>8325</v>
      </c>
      <c r="U1900" t="s">
        <v>8329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5">
        <f t="shared" si="87"/>
        <v>42088.90006944444</v>
      </c>
      <c r="K1901">
        <v>1424730966</v>
      </c>
      <c r="L1901" s="16">
        <f t="shared" si="88"/>
        <v>42058.941736111112</v>
      </c>
      <c r="M1901" s="16" t="str">
        <f t="shared" si="89"/>
        <v>2015</v>
      </c>
      <c r="N1901" t="b">
        <v>0</v>
      </c>
      <c r="O1901">
        <v>42</v>
      </c>
      <c r="P1901" t="b">
        <v>1</v>
      </c>
      <c r="Q1901" t="s">
        <v>8279</v>
      </c>
      <c r="R1901" s="10">
        <f>E1901/D1901*100</f>
        <v>133.33333333333331</v>
      </c>
      <c r="S1901" s="7">
        <f>E1901/O1901</f>
        <v>28.571428571428573</v>
      </c>
      <c r="T1901" s="11" t="s">
        <v>8325</v>
      </c>
      <c r="U1901" t="s">
        <v>8329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5">
        <f t="shared" si="87"/>
        <v>41188.415972222225</v>
      </c>
      <c r="K1902">
        <v>1347137731</v>
      </c>
      <c r="L1902" s="16">
        <f t="shared" si="88"/>
        <v>41160.871886574074</v>
      </c>
      <c r="M1902" s="16" t="str">
        <f t="shared" si="89"/>
        <v>2012</v>
      </c>
      <c r="N1902" t="b">
        <v>0</v>
      </c>
      <c r="O1902">
        <v>54</v>
      </c>
      <c r="P1902" t="b">
        <v>1</v>
      </c>
      <c r="Q1902" t="s">
        <v>8279</v>
      </c>
      <c r="R1902" s="10">
        <f>E1902/D1902*100</f>
        <v>109.3644</v>
      </c>
      <c r="S1902" s="7">
        <f>E1902/O1902</f>
        <v>50.631666666666668</v>
      </c>
      <c r="T1902" s="11" t="s">
        <v>8325</v>
      </c>
      <c r="U1902" t="s">
        <v>8329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5">
        <f t="shared" si="87"/>
        <v>42146.541666666672</v>
      </c>
      <c r="K1903">
        <v>1429707729</v>
      </c>
      <c r="L1903" s="16">
        <f t="shared" si="88"/>
        <v>42116.54315972222</v>
      </c>
      <c r="M1903" s="16" t="str">
        <f t="shared" si="89"/>
        <v>2015</v>
      </c>
      <c r="N1903" t="b">
        <v>0</v>
      </c>
      <c r="O1903">
        <v>25</v>
      </c>
      <c r="P1903" t="b">
        <v>0</v>
      </c>
      <c r="Q1903" t="s">
        <v>8294</v>
      </c>
      <c r="R1903" s="10">
        <f>E1903/D1903*100</f>
        <v>2.6969696969696968</v>
      </c>
      <c r="S1903" s="7">
        <f>E1903/O1903</f>
        <v>106.8</v>
      </c>
      <c r="T1903" s="11" t="s">
        <v>8319</v>
      </c>
      <c r="U1903" t="s">
        <v>8348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5">
        <f t="shared" si="87"/>
        <v>42067.789895833332</v>
      </c>
      <c r="K1904">
        <v>1422903447</v>
      </c>
      <c r="L1904" s="16">
        <f t="shared" si="88"/>
        <v>42037.789895833332</v>
      </c>
      <c r="M1904" s="16" t="str">
        <f t="shared" si="89"/>
        <v>2015</v>
      </c>
      <c r="N1904" t="b">
        <v>0</v>
      </c>
      <c r="O1904">
        <v>3</v>
      </c>
      <c r="P1904" t="b">
        <v>0</v>
      </c>
      <c r="Q1904" t="s">
        <v>8294</v>
      </c>
      <c r="R1904" s="10">
        <f>E1904/D1904*100</f>
        <v>1.2</v>
      </c>
      <c r="S1904" s="7">
        <f>E1904/O1904</f>
        <v>4</v>
      </c>
      <c r="T1904" s="11" t="s">
        <v>8319</v>
      </c>
      <c r="U1904" t="s">
        <v>8348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5">
        <f t="shared" si="87"/>
        <v>42762.770729166667</v>
      </c>
      <c r="K1905">
        <v>1480357791</v>
      </c>
      <c r="L1905" s="16">
        <f t="shared" si="88"/>
        <v>42702.770729166667</v>
      </c>
      <c r="M1905" s="16" t="str">
        <f t="shared" si="89"/>
        <v>2016</v>
      </c>
      <c r="N1905" t="b">
        <v>0</v>
      </c>
      <c r="O1905">
        <v>41</v>
      </c>
      <c r="P1905" t="b">
        <v>0</v>
      </c>
      <c r="Q1905" t="s">
        <v>8294</v>
      </c>
      <c r="R1905" s="10">
        <f>E1905/D1905*100</f>
        <v>46.6</v>
      </c>
      <c r="S1905" s="7">
        <f>E1905/O1905</f>
        <v>34.097560975609753</v>
      </c>
      <c r="T1905" s="11" t="s">
        <v>8319</v>
      </c>
      <c r="U1905" t="s">
        <v>8348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5">
        <f t="shared" si="87"/>
        <v>42371.685428240744</v>
      </c>
      <c r="K1906">
        <v>1447864021</v>
      </c>
      <c r="L1906" s="16">
        <f t="shared" si="88"/>
        <v>42326.685428240744</v>
      </c>
      <c r="M1906" s="16" t="str">
        <f t="shared" si="89"/>
        <v>2015</v>
      </c>
      <c r="N1906" t="b">
        <v>0</v>
      </c>
      <c r="O1906">
        <v>2</v>
      </c>
      <c r="P1906" t="b">
        <v>0</v>
      </c>
      <c r="Q1906" t="s">
        <v>8294</v>
      </c>
      <c r="R1906" s="10">
        <f>E1906/D1906*100</f>
        <v>0.1</v>
      </c>
      <c r="S1906" s="7">
        <f>E1906/O1906</f>
        <v>25</v>
      </c>
      <c r="T1906" s="11" t="s">
        <v>8319</v>
      </c>
      <c r="U1906" t="s">
        <v>8348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5">
        <f t="shared" si="87"/>
        <v>41889.925856481481</v>
      </c>
      <c r="K1907">
        <v>1407535994</v>
      </c>
      <c r="L1907" s="16">
        <f t="shared" si="88"/>
        <v>41859.925856481481</v>
      </c>
      <c r="M1907" s="16" t="str">
        <f t="shared" si="89"/>
        <v>2014</v>
      </c>
      <c r="N1907" t="b">
        <v>0</v>
      </c>
      <c r="O1907">
        <v>4</v>
      </c>
      <c r="P1907" t="b">
        <v>0</v>
      </c>
      <c r="Q1907" t="s">
        <v>8294</v>
      </c>
      <c r="R1907" s="10">
        <f>E1907/D1907*100</f>
        <v>0.16800000000000001</v>
      </c>
      <c r="S1907" s="7">
        <f>E1907/O1907</f>
        <v>10.5</v>
      </c>
      <c r="T1907" s="11" t="s">
        <v>8319</v>
      </c>
      <c r="U1907" t="s">
        <v>8348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5">
        <f t="shared" si="87"/>
        <v>42544.671099537038</v>
      </c>
      <c r="K1908">
        <v>1464105983</v>
      </c>
      <c r="L1908" s="16">
        <f t="shared" si="88"/>
        <v>42514.671099537038</v>
      </c>
      <c r="M1908" s="16" t="str">
        <f t="shared" si="89"/>
        <v>2016</v>
      </c>
      <c r="N1908" t="b">
        <v>0</v>
      </c>
      <c r="O1908">
        <v>99</v>
      </c>
      <c r="P1908" t="b">
        <v>0</v>
      </c>
      <c r="Q1908" t="s">
        <v>8294</v>
      </c>
      <c r="R1908" s="10">
        <f>E1908/D1908*100</f>
        <v>42.76</v>
      </c>
      <c r="S1908" s="7">
        <f>E1908/O1908</f>
        <v>215.95959595959596</v>
      </c>
      <c r="T1908" s="11" t="s">
        <v>8319</v>
      </c>
      <c r="U1908" t="s">
        <v>8348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5">
        <f t="shared" si="87"/>
        <v>41782.587094907409</v>
      </c>
      <c r="K1909">
        <v>1399557925</v>
      </c>
      <c r="L1909" s="16">
        <f t="shared" si="88"/>
        <v>41767.587094907409</v>
      </c>
      <c r="M1909" s="16" t="str">
        <f t="shared" si="89"/>
        <v>2014</v>
      </c>
      <c r="N1909" t="b">
        <v>0</v>
      </c>
      <c r="O1909">
        <v>4</v>
      </c>
      <c r="P1909" t="b">
        <v>0</v>
      </c>
      <c r="Q1909" t="s">
        <v>8294</v>
      </c>
      <c r="R1909" s="10">
        <f>E1909/D1909*100</f>
        <v>0.28333333333333333</v>
      </c>
      <c r="S1909" s="7">
        <f>E1909/O1909</f>
        <v>21.25</v>
      </c>
      <c r="T1909" s="11" t="s">
        <v>8319</v>
      </c>
      <c r="U1909" t="s">
        <v>8348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5">
        <f t="shared" si="87"/>
        <v>42733.917824074073</v>
      </c>
      <c r="K1910">
        <v>1480456900</v>
      </c>
      <c r="L1910" s="16">
        <f t="shared" si="88"/>
        <v>42703.917824074073</v>
      </c>
      <c r="M1910" s="16" t="str">
        <f t="shared" si="89"/>
        <v>2016</v>
      </c>
      <c r="N1910" t="b">
        <v>0</v>
      </c>
      <c r="O1910">
        <v>4</v>
      </c>
      <c r="P1910" t="b">
        <v>0</v>
      </c>
      <c r="Q1910" t="s">
        <v>8294</v>
      </c>
      <c r="R1910" s="10">
        <f>E1910/D1910*100</f>
        <v>1.7319999999999998</v>
      </c>
      <c r="S1910" s="7">
        <f>E1910/O1910</f>
        <v>108.25</v>
      </c>
      <c r="T1910" s="11" t="s">
        <v>8319</v>
      </c>
      <c r="U1910" t="s">
        <v>8348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5">
        <f t="shared" si="87"/>
        <v>41935.429155092592</v>
      </c>
      <c r="K1911">
        <v>1411467479</v>
      </c>
      <c r="L1911" s="16">
        <f t="shared" si="88"/>
        <v>41905.429155092592</v>
      </c>
      <c r="M1911" s="16" t="str">
        <f t="shared" si="89"/>
        <v>2014</v>
      </c>
      <c r="N1911" t="b">
        <v>0</v>
      </c>
      <c r="O1911">
        <v>38</v>
      </c>
      <c r="P1911" t="b">
        <v>0</v>
      </c>
      <c r="Q1911" t="s">
        <v>8294</v>
      </c>
      <c r="R1911" s="10">
        <f>E1911/D1911*100</f>
        <v>14.111428571428572</v>
      </c>
      <c r="S1911" s="7">
        <f>E1911/O1911</f>
        <v>129.97368421052633</v>
      </c>
      <c r="T1911" s="11" t="s">
        <v>8319</v>
      </c>
      <c r="U1911" t="s">
        <v>8348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5">
        <f t="shared" si="87"/>
        <v>42308.947916666672</v>
      </c>
      <c r="K1912">
        <v>1442531217</v>
      </c>
      <c r="L1912" s="16">
        <f t="shared" si="88"/>
        <v>42264.963159722218</v>
      </c>
      <c r="M1912" s="16" t="str">
        <f t="shared" si="89"/>
        <v>2015</v>
      </c>
      <c r="N1912" t="b">
        <v>0</v>
      </c>
      <c r="O1912">
        <v>285</v>
      </c>
      <c r="P1912" t="b">
        <v>0</v>
      </c>
      <c r="Q1912" t="s">
        <v>8294</v>
      </c>
      <c r="R1912" s="10">
        <f>E1912/D1912*100</f>
        <v>39.395294117647055</v>
      </c>
      <c r="S1912" s="7">
        <f>E1912/O1912</f>
        <v>117.49473684210527</v>
      </c>
      <c r="T1912" s="11" t="s">
        <v>8319</v>
      </c>
      <c r="U1912" t="s">
        <v>8348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5">
        <f t="shared" si="87"/>
        <v>41860.033958333333</v>
      </c>
      <c r="K1913">
        <v>1404953334</v>
      </c>
      <c r="L1913" s="16">
        <f t="shared" si="88"/>
        <v>41830.033958333333</v>
      </c>
      <c r="M1913" s="16" t="str">
        <f t="shared" si="89"/>
        <v>2014</v>
      </c>
      <c r="N1913" t="b">
        <v>0</v>
      </c>
      <c r="O1913">
        <v>1</v>
      </c>
      <c r="P1913" t="b">
        <v>0</v>
      </c>
      <c r="Q1913" t="s">
        <v>8294</v>
      </c>
      <c r="R1913" s="10">
        <f>E1913/D1913*100</f>
        <v>2.3529411764705882E-2</v>
      </c>
      <c r="S1913" s="7">
        <f>E1913/O1913</f>
        <v>10</v>
      </c>
      <c r="T1913" s="11" t="s">
        <v>8319</v>
      </c>
      <c r="U1913" t="s">
        <v>8348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5">
        <f t="shared" si="87"/>
        <v>42159.226388888885</v>
      </c>
      <c r="K1914">
        <v>1430803560</v>
      </c>
      <c r="L1914" s="16">
        <f t="shared" si="88"/>
        <v>42129.226388888885</v>
      </c>
      <c r="M1914" s="16" t="str">
        <f t="shared" si="89"/>
        <v>2015</v>
      </c>
      <c r="N1914" t="b">
        <v>0</v>
      </c>
      <c r="O1914">
        <v>42</v>
      </c>
      <c r="P1914" t="b">
        <v>0</v>
      </c>
      <c r="Q1914" t="s">
        <v>8294</v>
      </c>
      <c r="R1914" s="10">
        <f>E1914/D1914*100</f>
        <v>59.3</v>
      </c>
      <c r="S1914" s="7">
        <f>E1914/O1914</f>
        <v>70.595238095238102</v>
      </c>
      <c r="T1914" s="11" t="s">
        <v>8319</v>
      </c>
      <c r="U1914" t="s">
        <v>8348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5">
        <f t="shared" si="87"/>
        <v>41920.511319444442</v>
      </c>
      <c r="K1915">
        <v>1410178578</v>
      </c>
      <c r="L1915" s="16">
        <f t="shared" si="88"/>
        <v>41890.511319444442</v>
      </c>
      <c r="M1915" s="16" t="str">
        <f t="shared" si="89"/>
        <v>2014</v>
      </c>
      <c r="N1915" t="b">
        <v>0</v>
      </c>
      <c r="O1915">
        <v>26</v>
      </c>
      <c r="P1915" t="b">
        <v>0</v>
      </c>
      <c r="Q1915" t="s">
        <v>8294</v>
      </c>
      <c r="R1915" s="10">
        <f>E1915/D1915*100</f>
        <v>1.3270833333333334</v>
      </c>
      <c r="S1915" s="7">
        <f>E1915/O1915</f>
        <v>24.5</v>
      </c>
      <c r="T1915" s="11" t="s">
        <v>8319</v>
      </c>
      <c r="U1915" t="s">
        <v>8348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5">
        <f t="shared" si="87"/>
        <v>41944.165972222225</v>
      </c>
      <c r="K1916">
        <v>1413519073</v>
      </c>
      <c r="L1916" s="16">
        <f t="shared" si="88"/>
        <v>41929.174456018518</v>
      </c>
      <c r="M1916" s="16" t="str">
        <f t="shared" si="89"/>
        <v>2014</v>
      </c>
      <c r="N1916" t="b">
        <v>0</v>
      </c>
      <c r="O1916">
        <v>2</v>
      </c>
      <c r="P1916" t="b">
        <v>0</v>
      </c>
      <c r="Q1916" t="s">
        <v>8294</v>
      </c>
      <c r="R1916" s="10">
        <f>E1916/D1916*100</f>
        <v>9.0090090090090094</v>
      </c>
      <c r="S1916" s="7">
        <f>E1916/O1916</f>
        <v>30</v>
      </c>
      <c r="T1916" s="11" t="s">
        <v>8319</v>
      </c>
      <c r="U1916" t="s">
        <v>8348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5">
        <f t="shared" si="87"/>
        <v>41884.04886574074</v>
      </c>
      <c r="K1917">
        <v>1407892222</v>
      </c>
      <c r="L1917" s="16">
        <f t="shared" si="88"/>
        <v>41864.04886574074</v>
      </c>
      <c r="M1917" s="16" t="str">
        <f t="shared" si="89"/>
        <v>2014</v>
      </c>
      <c r="N1917" t="b">
        <v>0</v>
      </c>
      <c r="O1917">
        <v>4</v>
      </c>
      <c r="P1917" t="b">
        <v>0</v>
      </c>
      <c r="Q1917" t="s">
        <v>8294</v>
      </c>
      <c r="R1917" s="10">
        <f>E1917/D1917*100</f>
        <v>1.6</v>
      </c>
      <c r="S1917" s="7">
        <f>E1917/O1917</f>
        <v>2</v>
      </c>
      <c r="T1917" s="11" t="s">
        <v>8319</v>
      </c>
      <c r="U1917" t="s">
        <v>8348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5">
        <f t="shared" si="87"/>
        <v>42681.758969907409</v>
      </c>
      <c r="K1918">
        <v>1476378775</v>
      </c>
      <c r="L1918" s="16">
        <f t="shared" si="88"/>
        <v>42656.717303240745</v>
      </c>
      <c r="M1918" s="16" t="str">
        <f t="shared" si="89"/>
        <v>2016</v>
      </c>
      <c r="N1918" t="b">
        <v>0</v>
      </c>
      <c r="O1918">
        <v>6</v>
      </c>
      <c r="P1918" t="b">
        <v>0</v>
      </c>
      <c r="Q1918" t="s">
        <v>8294</v>
      </c>
      <c r="R1918" s="10">
        <f>E1918/D1918*100</f>
        <v>0.51</v>
      </c>
      <c r="S1918" s="7">
        <f>E1918/O1918</f>
        <v>17</v>
      </c>
      <c r="T1918" s="11" t="s">
        <v>8319</v>
      </c>
      <c r="U1918" t="s">
        <v>8348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5">
        <f t="shared" si="87"/>
        <v>42776.270057870366</v>
      </c>
      <c r="K1919">
        <v>1484116133</v>
      </c>
      <c r="L1919" s="16">
        <f t="shared" si="88"/>
        <v>42746.270057870366</v>
      </c>
      <c r="M1919" s="16" t="str">
        <f t="shared" si="89"/>
        <v>2017</v>
      </c>
      <c r="N1919" t="b">
        <v>0</v>
      </c>
      <c r="O1919">
        <v>70</v>
      </c>
      <c r="P1919" t="b">
        <v>0</v>
      </c>
      <c r="Q1919" t="s">
        <v>8294</v>
      </c>
      <c r="R1919" s="10">
        <f>E1919/D1919*100</f>
        <v>52.570512820512818</v>
      </c>
      <c r="S1919" s="7">
        <f>E1919/O1919</f>
        <v>2928.9285714285716</v>
      </c>
      <c r="T1919" s="11" t="s">
        <v>8319</v>
      </c>
      <c r="U1919" t="s">
        <v>8348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5">
        <f t="shared" si="87"/>
        <v>41863.789942129632</v>
      </c>
      <c r="K1920">
        <v>1404845851</v>
      </c>
      <c r="L1920" s="16">
        <f t="shared" si="88"/>
        <v>41828.789942129632</v>
      </c>
      <c r="M1920" s="16" t="str">
        <f t="shared" si="89"/>
        <v>2014</v>
      </c>
      <c r="N1920" t="b">
        <v>0</v>
      </c>
      <c r="O1920">
        <v>9</v>
      </c>
      <c r="P1920" t="b">
        <v>0</v>
      </c>
      <c r="Q1920" t="s">
        <v>8294</v>
      </c>
      <c r="R1920" s="10">
        <f>E1920/D1920*100</f>
        <v>1.04</v>
      </c>
      <c r="S1920" s="7">
        <f>E1920/O1920</f>
        <v>28.888888888888889</v>
      </c>
      <c r="T1920" s="11" t="s">
        <v>8319</v>
      </c>
      <c r="U1920" t="s">
        <v>8348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5">
        <f t="shared" si="87"/>
        <v>42143.875567129624</v>
      </c>
      <c r="K1921">
        <v>1429477249</v>
      </c>
      <c r="L1921" s="16">
        <f t="shared" si="88"/>
        <v>42113.875567129624</v>
      </c>
      <c r="M1921" s="16" t="str">
        <f t="shared" si="89"/>
        <v>2015</v>
      </c>
      <c r="N1921" t="b">
        <v>0</v>
      </c>
      <c r="O1921">
        <v>8</v>
      </c>
      <c r="P1921" t="b">
        <v>0</v>
      </c>
      <c r="Q1921" t="s">
        <v>8294</v>
      </c>
      <c r="R1921" s="10">
        <f>E1921/D1921*100</f>
        <v>47.4</v>
      </c>
      <c r="S1921" s="7">
        <f>E1921/O1921</f>
        <v>29.625</v>
      </c>
      <c r="T1921" s="11" t="s">
        <v>8319</v>
      </c>
      <c r="U1921" t="s">
        <v>8348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5">
        <f t="shared" si="87"/>
        <v>42298.958333333328</v>
      </c>
      <c r="K1922">
        <v>1443042061</v>
      </c>
      <c r="L1922" s="16">
        <f t="shared" si="88"/>
        <v>42270.875706018516</v>
      </c>
      <c r="M1922" s="16" t="str">
        <f t="shared" si="89"/>
        <v>2015</v>
      </c>
      <c r="N1922" t="b">
        <v>0</v>
      </c>
      <c r="O1922">
        <v>105</v>
      </c>
      <c r="P1922" t="b">
        <v>0</v>
      </c>
      <c r="Q1922" t="s">
        <v>8294</v>
      </c>
      <c r="R1922" s="10">
        <f>E1922/D1922*100</f>
        <v>43.03</v>
      </c>
      <c r="S1922" s="7">
        <f>E1922/O1922</f>
        <v>40.980952380952381</v>
      </c>
      <c r="T1922" s="11" t="s">
        <v>8319</v>
      </c>
      <c r="U1922" t="s">
        <v>8348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5">
        <f t="shared" ref="J1923:J1986" si="90">(((I1923/60)/60)/24)+DATE(1970,1,1)</f>
        <v>41104.221562500003</v>
      </c>
      <c r="K1923">
        <v>1339651143</v>
      </c>
      <c r="L1923" s="16">
        <f t="shared" ref="L1923:L1986" si="91">(((K1923/60)/60)/24)+DATE(1970,1,1)</f>
        <v>41074.221562500003</v>
      </c>
      <c r="M1923" s="16" t="str">
        <f t="shared" ref="M1923:M1986" si="92">TEXT(L1923,"yyyy")</f>
        <v>2012</v>
      </c>
      <c r="N1923" t="b">
        <v>0</v>
      </c>
      <c r="O1923">
        <v>38</v>
      </c>
      <c r="P1923" t="b">
        <v>1</v>
      </c>
      <c r="Q1923" t="s">
        <v>8279</v>
      </c>
      <c r="R1923" s="10">
        <f>E1923/D1923*100</f>
        <v>136.80000000000001</v>
      </c>
      <c r="S1923" s="7">
        <f>E1923/O1923</f>
        <v>54</v>
      </c>
      <c r="T1923" s="11" t="s">
        <v>8325</v>
      </c>
      <c r="U1923" t="s">
        <v>8329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5">
        <f t="shared" si="90"/>
        <v>41620.255868055552</v>
      </c>
      <c r="K1924">
        <v>1384236507</v>
      </c>
      <c r="L1924" s="16">
        <f t="shared" si="91"/>
        <v>41590.255868055552</v>
      </c>
      <c r="M1924" s="16" t="str">
        <f t="shared" si="92"/>
        <v>2013</v>
      </c>
      <c r="N1924" t="b">
        <v>0</v>
      </c>
      <c r="O1924">
        <v>64</v>
      </c>
      <c r="P1924" t="b">
        <v>1</v>
      </c>
      <c r="Q1924" t="s">
        <v>8279</v>
      </c>
      <c r="R1924" s="10">
        <f>E1924/D1924*100</f>
        <v>115.55</v>
      </c>
      <c r="S1924" s="7">
        <f>E1924/O1924</f>
        <v>36.109375</v>
      </c>
      <c r="T1924" s="11" t="s">
        <v>8325</v>
      </c>
      <c r="U1924" t="s">
        <v>8329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5">
        <f t="shared" si="90"/>
        <v>40813.207638888889</v>
      </c>
      <c r="K1925">
        <v>1313612532</v>
      </c>
      <c r="L1925" s="16">
        <f t="shared" si="91"/>
        <v>40772.848749999997</v>
      </c>
      <c r="M1925" s="16" t="str">
        <f t="shared" si="92"/>
        <v>2011</v>
      </c>
      <c r="N1925" t="b">
        <v>0</v>
      </c>
      <c r="O1925">
        <v>13</v>
      </c>
      <c r="P1925" t="b">
        <v>1</v>
      </c>
      <c r="Q1925" t="s">
        <v>8279</v>
      </c>
      <c r="R1925" s="10">
        <f>E1925/D1925*100</f>
        <v>240.79999999999998</v>
      </c>
      <c r="S1925" s="7">
        <f>E1925/O1925</f>
        <v>23.153846153846153</v>
      </c>
      <c r="T1925" s="11" t="s">
        <v>8325</v>
      </c>
      <c r="U1925" t="s">
        <v>8329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5">
        <f t="shared" si="90"/>
        <v>41654.814583333333</v>
      </c>
      <c r="K1926">
        <v>1387390555</v>
      </c>
      <c r="L1926" s="16">
        <f t="shared" si="91"/>
        <v>41626.761053240742</v>
      </c>
      <c r="M1926" s="16" t="str">
        <f t="shared" si="92"/>
        <v>2013</v>
      </c>
      <c r="N1926" t="b">
        <v>0</v>
      </c>
      <c r="O1926">
        <v>33</v>
      </c>
      <c r="P1926" t="b">
        <v>1</v>
      </c>
      <c r="Q1926" t="s">
        <v>8279</v>
      </c>
      <c r="R1926" s="10">
        <f>E1926/D1926*100</f>
        <v>114.39999999999999</v>
      </c>
      <c r="S1926" s="7">
        <f>E1926/O1926</f>
        <v>104</v>
      </c>
      <c r="T1926" s="11" t="s">
        <v>8325</v>
      </c>
      <c r="U1926" t="s">
        <v>8329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5">
        <f t="shared" si="90"/>
        <v>41558</v>
      </c>
      <c r="K1927">
        <v>1379540288</v>
      </c>
      <c r="L1927" s="16">
        <f t="shared" si="91"/>
        <v>41535.90148148148</v>
      </c>
      <c r="M1927" s="16" t="str">
        <f t="shared" si="92"/>
        <v>2013</v>
      </c>
      <c r="N1927" t="b">
        <v>0</v>
      </c>
      <c r="O1927">
        <v>52</v>
      </c>
      <c r="P1927" t="b">
        <v>1</v>
      </c>
      <c r="Q1927" t="s">
        <v>8279</v>
      </c>
      <c r="R1927" s="10">
        <f>E1927/D1927*100</f>
        <v>110.33333333333333</v>
      </c>
      <c r="S1927" s="7">
        <f>E1927/O1927</f>
        <v>31.826923076923077</v>
      </c>
      <c r="T1927" s="11" t="s">
        <v>8325</v>
      </c>
      <c r="U1927" t="s">
        <v>8329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5">
        <f t="shared" si="90"/>
        <v>40484.018055555556</v>
      </c>
      <c r="K1928">
        <v>1286319256</v>
      </c>
      <c r="L1928" s="16">
        <f t="shared" si="91"/>
        <v>40456.954351851848</v>
      </c>
      <c r="M1928" s="16" t="str">
        <f t="shared" si="92"/>
        <v>2010</v>
      </c>
      <c r="N1928" t="b">
        <v>0</v>
      </c>
      <c r="O1928">
        <v>107</v>
      </c>
      <c r="P1928" t="b">
        <v>1</v>
      </c>
      <c r="Q1928" t="s">
        <v>8279</v>
      </c>
      <c r="R1928" s="10">
        <f>E1928/D1928*100</f>
        <v>195.37933333333334</v>
      </c>
      <c r="S1928" s="7">
        <f>E1928/O1928</f>
        <v>27.3896261682243</v>
      </c>
      <c r="T1928" s="11" t="s">
        <v>8325</v>
      </c>
      <c r="U1928" t="s">
        <v>8329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5">
        <f t="shared" si="90"/>
        <v>40976.207638888889</v>
      </c>
      <c r="K1929">
        <v>1329856839</v>
      </c>
      <c r="L1929" s="16">
        <f t="shared" si="91"/>
        <v>40960.861562500002</v>
      </c>
      <c r="M1929" s="16" t="str">
        <f t="shared" si="92"/>
        <v>2012</v>
      </c>
      <c r="N1929" t="b">
        <v>0</v>
      </c>
      <c r="O1929">
        <v>11</v>
      </c>
      <c r="P1929" t="b">
        <v>1</v>
      </c>
      <c r="Q1929" t="s">
        <v>8279</v>
      </c>
      <c r="R1929" s="10">
        <f>E1929/D1929*100</f>
        <v>103.33333333333334</v>
      </c>
      <c r="S1929" s="7">
        <f>E1929/O1929</f>
        <v>56.363636363636367</v>
      </c>
      <c r="T1929" s="11" t="s">
        <v>8325</v>
      </c>
      <c r="U1929" t="s">
        <v>8329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5">
        <f t="shared" si="90"/>
        <v>41401.648078703707</v>
      </c>
      <c r="K1930">
        <v>1365348794</v>
      </c>
      <c r="L1930" s="16">
        <f t="shared" si="91"/>
        <v>41371.648078703707</v>
      </c>
      <c r="M1930" s="16" t="str">
        <f t="shared" si="92"/>
        <v>2013</v>
      </c>
      <c r="N1930" t="b">
        <v>0</v>
      </c>
      <c r="O1930">
        <v>34</v>
      </c>
      <c r="P1930" t="b">
        <v>1</v>
      </c>
      <c r="Q1930" t="s">
        <v>8279</v>
      </c>
      <c r="R1930" s="10">
        <f>E1930/D1930*100</f>
        <v>103.1372549019608</v>
      </c>
      <c r="S1930" s="7">
        <f>E1930/O1930</f>
        <v>77.352941176470594</v>
      </c>
      <c r="T1930" s="11" t="s">
        <v>8325</v>
      </c>
      <c r="U1930" t="s">
        <v>8329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5">
        <f t="shared" si="90"/>
        <v>40729.021597222221</v>
      </c>
      <c r="K1931">
        <v>1306197066</v>
      </c>
      <c r="L1931" s="16">
        <f t="shared" si="91"/>
        <v>40687.021597222221</v>
      </c>
      <c r="M1931" s="16" t="str">
        <f t="shared" si="92"/>
        <v>2011</v>
      </c>
      <c r="N1931" t="b">
        <v>0</v>
      </c>
      <c r="O1931">
        <v>75</v>
      </c>
      <c r="P1931" t="b">
        <v>1</v>
      </c>
      <c r="Q1931" t="s">
        <v>8279</v>
      </c>
      <c r="R1931" s="10">
        <f>E1931/D1931*100</f>
        <v>100.3125</v>
      </c>
      <c r="S1931" s="7">
        <f>E1931/O1931</f>
        <v>42.8</v>
      </c>
      <c r="T1931" s="11" t="s">
        <v>8325</v>
      </c>
      <c r="U1931" t="s">
        <v>8329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5">
        <f t="shared" si="90"/>
        <v>41462.558819444443</v>
      </c>
      <c r="K1932">
        <v>1368019482</v>
      </c>
      <c r="L1932" s="16">
        <f t="shared" si="91"/>
        <v>41402.558819444443</v>
      </c>
      <c r="M1932" s="16" t="str">
        <f t="shared" si="92"/>
        <v>2013</v>
      </c>
      <c r="N1932" t="b">
        <v>0</v>
      </c>
      <c r="O1932">
        <v>26</v>
      </c>
      <c r="P1932" t="b">
        <v>1</v>
      </c>
      <c r="Q1932" t="s">
        <v>8279</v>
      </c>
      <c r="R1932" s="10">
        <f>E1932/D1932*100</f>
        <v>127</v>
      </c>
      <c r="S1932" s="7">
        <f>E1932/O1932</f>
        <v>48.846153846153847</v>
      </c>
      <c r="T1932" s="11" t="s">
        <v>8325</v>
      </c>
      <c r="U1932" t="s">
        <v>8329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5">
        <f t="shared" si="90"/>
        <v>41051.145833333336</v>
      </c>
      <c r="K1933">
        <v>1336512309</v>
      </c>
      <c r="L1933" s="16">
        <f t="shared" si="91"/>
        <v>41037.892465277779</v>
      </c>
      <c r="M1933" s="16" t="str">
        <f t="shared" si="92"/>
        <v>2012</v>
      </c>
      <c r="N1933" t="b">
        <v>0</v>
      </c>
      <c r="O1933">
        <v>50</v>
      </c>
      <c r="P1933" t="b">
        <v>1</v>
      </c>
      <c r="Q1933" t="s">
        <v>8279</v>
      </c>
      <c r="R1933" s="10">
        <f>E1933/D1933*100</f>
        <v>120.601</v>
      </c>
      <c r="S1933" s="7">
        <f>E1933/O1933</f>
        <v>48.240400000000001</v>
      </c>
      <c r="T1933" s="11" t="s">
        <v>8325</v>
      </c>
      <c r="U1933" t="s">
        <v>8329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5">
        <f t="shared" si="90"/>
        <v>40932.809872685182</v>
      </c>
      <c r="K1934">
        <v>1325618773</v>
      </c>
      <c r="L1934" s="16">
        <f t="shared" si="91"/>
        <v>40911.809872685182</v>
      </c>
      <c r="M1934" s="16" t="str">
        <f t="shared" si="92"/>
        <v>2012</v>
      </c>
      <c r="N1934" t="b">
        <v>0</v>
      </c>
      <c r="O1934">
        <v>80</v>
      </c>
      <c r="P1934" t="b">
        <v>1</v>
      </c>
      <c r="Q1934" t="s">
        <v>8279</v>
      </c>
      <c r="R1934" s="10">
        <f>E1934/D1934*100</f>
        <v>106.99047619047619</v>
      </c>
      <c r="S1934" s="7">
        <f>E1934/O1934</f>
        <v>70.212500000000006</v>
      </c>
      <c r="T1934" s="11" t="s">
        <v>8325</v>
      </c>
      <c r="U1934" t="s">
        <v>8329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5">
        <f t="shared" si="90"/>
        <v>41909.130868055552</v>
      </c>
      <c r="K1935">
        <v>1409195307</v>
      </c>
      <c r="L1935" s="16">
        <f t="shared" si="91"/>
        <v>41879.130868055552</v>
      </c>
      <c r="M1935" s="16" t="str">
        <f t="shared" si="92"/>
        <v>2014</v>
      </c>
      <c r="N1935" t="b">
        <v>0</v>
      </c>
      <c r="O1935">
        <v>110</v>
      </c>
      <c r="P1935" t="b">
        <v>1</v>
      </c>
      <c r="Q1935" t="s">
        <v>8279</v>
      </c>
      <c r="R1935" s="10">
        <f>E1935/D1935*100</f>
        <v>172.43333333333334</v>
      </c>
      <c r="S1935" s="7">
        <f>E1935/O1935</f>
        <v>94.054545454545448</v>
      </c>
      <c r="T1935" s="11" t="s">
        <v>8325</v>
      </c>
      <c r="U1935" t="s">
        <v>8329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5">
        <f t="shared" si="90"/>
        <v>40902.208333333336</v>
      </c>
      <c r="K1936">
        <v>1321649321</v>
      </c>
      <c r="L1936" s="16">
        <f t="shared" si="91"/>
        <v>40865.867141203707</v>
      </c>
      <c r="M1936" s="16" t="str">
        <f t="shared" si="92"/>
        <v>2011</v>
      </c>
      <c r="N1936" t="b">
        <v>0</v>
      </c>
      <c r="O1936">
        <v>77</v>
      </c>
      <c r="P1936" t="b">
        <v>1</v>
      </c>
      <c r="Q1936" t="s">
        <v>8279</v>
      </c>
      <c r="R1936" s="10">
        <f>E1936/D1936*100</f>
        <v>123.61999999999999</v>
      </c>
      <c r="S1936" s="7">
        <f>E1936/O1936</f>
        <v>80.272727272727266</v>
      </c>
      <c r="T1936" s="11" t="s">
        <v>8325</v>
      </c>
      <c r="U1936" t="s">
        <v>8329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5">
        <f t="shared" si="90"/>
        <v>41811.207638888889</v>
      </c>
      <c r="K1937">
        <v>1400106171</v>
      </c>
      <c r="L1937" s="16">
        <f t="shared" si="91"/>
        <v>41773.932534722226</v>
      </c>
      <c r="M1937" s="16" t="str">
        <f t="shared" si="92"/>
        <v>2014</v>
      </c>
      <c r="N1937" t="b">
        <v>0</v>
      </c>
      <c r="O1937">
        <v>50</v>
      </c>
      <c r="P1937" t="b">
        <v>1</v>
      </c>
      <c r="Q1937" t="s">
        <v>8279</v>
      </c>
      <c r="R1937" s="10">
        <f>E1937/D1937*100</f>
        <v>108.4</v>
      </c>
      <c r="S1937" s="7">
        <f>E1937/O1937</f>
        <v>54.2</v>
      </c>
      <c r="T1937" s="11" t="s">
        <v>8325</v>
      </c>
      <c r="U1937" t="s">
        <v>8329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5">
        <f t="shared" si="90"/>
        <v>40883.249305555553</v>
      </c>
      <c r="K1938">
        <v>1320528070</v>
      </c>
      <c r="L1938" s="16">
        <f t="shared" si="91"/>
        <v>40852.889699074076</v>
      </c>
      <c r="M1938" s="16" t="str">
        <f t="shared" si="92"/>
        <v>2011</v>
      </c>
      <c r="N1938" t="b">
        <v>0</v>
      </c>
      <c r="O1938">
        <v>145</v>
      </c>
      <c r="P1938" t="b">
        <v>1</v>
      </c>
      <c r="Q1938" t="s">
        <v>8279</v>
      </c>
      <c r="R1938" s="10">
        <f>E1938/D1938*100</f>
        <v>116.52013333333333</v>
      </c>
      <c r="S1938" s="7">
        <f>E1938/O1938</f>
        <v>60.26903448275862</v>
      </c>
      <c r="T1938" s="11" t="s">
        <v>8325</v>
      </c>
      <c r="U1938" t="s">
        <v>8329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5">
        <f t="shared" si="90"/>
        <v>41075.165972222225</v>
      </c>
      <c r="K1939">
        <v>1338346281</v>
      </c>
      <c r="L1939" s="16">
        <f t="shared" si="91"/>
        <v>41059.118993055556</v>
      </c>
      <c r="M1939" s="16" t="str">
        <f t="shared" si="92"/>
        <v>2012</v>
      </c>
      <c r="N1939" t="b">
        <v>0</v>
      </c>
      <c r="O1939">
        <v>29</v>
      </c>
      <c r="P1939" t="b">
        <v>1</v>
      </c>
      <c r="Q1939" t="s">
        <v>8279</v>
      </c>
      <c r="R1939" s="10">
        <f>E1939/D1939*100</f>
        <v>187.245</v>
      </c>
      <c r="S1939" s="7">
        <f>E1939/O1939</f>
        <v>38.740344827586206</v>
      </c>
      <c r="T1939" s="11" t="s">
        <v>8325</v>
      </c>
      <c r="U1939" t="s">
        <v>8329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5">
        <f t="shared" si="90"/>
        <v>41457.208333333336</v>
      </c>
      <c r="K1940">
        <v>1370067231</v>
      </c>
      <c r="L1940" s="16">
        <f t="shared" si="91"/>
        <v>41426.259618055556</v>
      </c>
      <c r="M1940" s="16" t="str">
        <f t="shared" si="92"/>
        <v>2013</v>
      </c>
      <c r="N1940" t="b">
        <v>0</v>
      </c>
      <c r="O1940">
        <v>114</v>
      </c>
      <c r="P1940" t="b">
        <v>1</v>
      </c>
      <c r="Q1940" t="s">
        <v>8279</v>
      </c>
      <c r="R1940" s="10">
        <f>E1940/D1940*100</f>
        <v>115.93333333333334</v>
      </c>
      <c r="S1940" s="7">
        <f>E1940/O1940</f>
        <v>152.54385964912279</v>
      </c>
      <c r="T1940" s="11" t="s">
        <v>8325</v>
      </c>
      <c r="U1940" t="s">
        <v>8329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5">
        <f t="shared" si="90"/>
        <v>41343.943379629629</v>
      </c>
      <c r="K1941">
        <v>1360366708</v>
      </c>
      <c r="L1941" s="16">
        <f t="shared" si="91"/>
        <v>41313.985046296293</v>
      </c>
      <c r="M1941" s="16" t="str">
        <f t="shared" si="92"/>
        <v>2013</v>
      </c>
      <c r="N1941" t="b">
        <v>0</v>
      </c>
      <c r="O1941">
        <v>96</v>
      </c>
      <c r="P1941" t="b">
        <v>1</v>
      </c>
      <c r="Q1941" t="s">
        <v>8279</v>
      </c>
      <c r="R1941" s="10">
        <f>E1941/D1941*100</f>
        <v>110.7</v>
      </c>
      <c r="S1941" s="7">
        <f>E1941/O1941</f>
        <v>115.3125</v>
      </c>
      <c r="T1941" s="11" t="s">
        <v>8325</v>
      </c>
      <c r="U1941" t="s">
        <v>8329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5">
        <f t="shared" si="90"/>
        <v>40709.165972222225</v>
      </c>
      <c r="K1942">
        <v>1304770233</v>
      </c>
      <c r="L1942" s="16">
        <f t="shared" si="91"/>
        <v>40670.507326388892</v>
      </c>
      <c r="M1942" s="16" t="str">
        <f t="shared" si="92"/>
        <v>2011</v>
      </c>
      <c r="N1942" t="b">
        <v>0</v>
      </c>
      <c r="O1942">
        <v>31</v>
      </c>
      <c r="P1942" t="b">
        <v>1</v>
      </c>
      <c r="Q1942" t="s">
        <v>8279</v>
      </c>
      <c r="R1942" s="10">
        <f>E1942/D1942*100</f>
        <v>170.92307692307693</v>
      </c>
      <c r="S1942" s="7">
        <f>E1942/O1942</f>
        <v>35.838709677419352</v>
      </c>
      <c r="T1942" s="11" t="s">
        <v>8325</v>
      </c>
      <c r="U1942" t="s">
        <v>8329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5">
        <f t="shared" si="90"/>
        <v>41774.290868055556</v>
      </c>
      <c r="K1943">
        <v>1397545131</v>
      </c>
      <c r="L1943" s="16">
        <f t="shared" si="91"/>
        <v>41744.290868055556</v>
      </c>
      <c r="M1943" s="16" t="str">
        <f t="shared" si="92"/>
        <v>2014</v>
      </c>
      <c r="N1943" t="b">
        <v>1</v>
      </c>
      <c r="O1943">
        <v>4883</v>
      </c>
      <c r="P1943" t="b">
        <v>1</v>
      </c>
      <c r="Q1943" t="s">
        <v>8295</v>
      </c>
      <c r="R1943" s="10">
        <f>E1943/D1943*100</f>
        <v>126.11835600000001</v>
      </c>
      <c r="S1943" s="7">
        <f>E1943/O1943</f>
        <v>64.570118779438872</v>
      </c>
      <c r="T1943" s="11" t="s">
        <v>8319</v>
      </c>
      <c r="U1943" t="s">
        <v>8349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5">
        <f t="shared" si="90"/>
        <v>40728.828009259261</v>
      </c>
      <c r="K1944">
        <v>1302033140</v>
      </c>
      <c r="L1944" s="16">
        <f t="shared" si="91"/>
        <v>40638.828009259261</v>
      </c>
      <c r="M1944" s="16" t="str">
        <f t="shared" si="92"/>
        <v>2011</v>
      </c>
      <c r="N1944" t="b">
        <v>1</v>
      </c>
      <c r="O1944">
        <v>95</v>
      </c>
      <c r="P1944" t="b">
        <v>1</v>
      </c>
      <c r="Q1944" t="s">
        <v>8295</v>
      </c>
      <c r="R1944" s="10">
        <f>E1944/D1944*100</f>
        <v>138.44033333333334</v>
      </c>
      <c r="S1944" s="7">
        <f>E1944/O1944</f>
        <v>87.436000000000007</v>
      </c>
      <c r="T1944" s="11" t="s">
        <v>8319</v>
      </c>
      <c r="U1944" t="s">
        <v>8349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5">
        <f t="shared" si="90"/>
        <v>42593.269861111112</v>
      </c>
      <c r="K1945">
        <v>1467008916</v>
      </c>
      <c r="L1945" s="16">
        <f t="shared" si="91"/>
        <v>42548.269861111112</v>
      </c>
      <c r="M1945" s="16" t="str">
        <f t="shared" si="92"/>
        <v>2016</v>
      </c>
      <c r="N1945" t="b">
        <v>1</v>
      </c>
      <c r="O1945">
        <v>2478</v>
      </c>
      <c r="P1945" t="b">
        <v>1</v>
      </c>
      <c r="Q1945" t="s">
        <v>8295</v>
      </c>
      <c r="R1945" s="10">
        <f>E1945/D1945*100</f>
        <v>1705.2499999999998</v>
      </c>
      <c r="S1945" s="7">
        <f>E1945/O1945</f>
        <v>68.815577078288939</v>
      </c>
      <c r="T1945" s="11" t="s">
        <v>8319</v>
      </c>
      <c r="U1945" t="s">
        <v>8349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5">
        <f t="shared" si="90"/>
        <v>41760.584374999999</v>
      </c>
      <c r="K1946">
        <v>1396360890</v>
      </c>
      <c r="L1946" s="16">
        <f t="shared" si="91"/>
        <v>41730.584374999999</v>
      </c>
      <c r="M1946" s="16" t="str">
        <f t="shared" si="92"/>
        <v>2014</v>
      </c>
      <c r="N1946" t="b">
        <v>1</v>
      </c>
      <c r="O1946">
        <v>1789</v>
      </c>
      <c r="P1946" t="b">
        <v>1</v>
      </c>
      <c r="Q1946" t="s">
        <v>8295</v>
      </c>
      <c r="R1946" s="10">
        <f>E1946/D1946*100</f>
        <v>788.05550000000005</v>
      </c>
      <c r="S1946" s="7">
        <f>E1946/O1946</f>
        <v>176.200223588597</v>
      </c>
      <c r="T1946" s="11" t="s">
        <v>8319</v>
      </c>
      <c r="U1946" t="s">
        <v>8349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5">
        <f t="shared" si="90"/>
        <v>42197.251828703709</v>
      </c>
      <c r="K1947">
        <v>1433224958</v>
      </c>
      <c r="L1947" s="16">
        <f t="shared" si="91"/>
        <v>42157.251828703709</v>
      </c>
      <c r="M1947" s="16" t="str">
        <f t="shared" si="92"/>
        <v>2015</v>
      </c>
      <c r="N1947" t="b">
        <v>1</v>
      </c>
      <c r="O1947">
        <v>680</v>
      </c>
      <c r="P1947" t="b">
        <v>1</v>
      </c>
      <c r="Q1947" t="s">
        <v>8295</v>
      </c>
      <c r="R1947" s="10">
        <f>E1947/D1947*100</f>
        <v>348.01799999999997</v>
      </c>
      <c r="S1947" s="7">
        <f>E1947/O1947</f>
        <v>511.79117647058825</v>
      </c>
      <c r="T1947" s="11" t="s">
        <v>8319</v>
      </c>
      <c r="U1947" t="s">
        <v>8349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5">
        <f t="shared" si="90"/>
        <v>41749.108344907407</v>
      </c>
      <c r="K1948">
        <v>1392780961</v>
      </c>
      <c r="L1948" s="16">
        <f t="shared" si="91"/>
        <v>41689.150011574071</v>
      </c>
      <c r="M1948" s="16" t="str">
        <f t="shared" si="92"/>
        <v>2014</v>
      </c>
      <c r="N1948" t="b">
        <v>1</v>
      </c>
      <c r="O1948">
        <v>70</v>
      </c>
      <c r="P1948" t="b">
        <v>1</v>
      </c>
      <c r="Q1948" t="s">
        <v>8295</v>
      </c>
      <c r="R1948" s="10">
        <f>E1948/D1948*100</f>
        <v>149.74666666666667</v>
      </c>
      <c r="S1948" s="7">
        <f>E1948/O1948</f>
        <v>160.44285714285715</v>
      </c>
      <c r="T1948" s="11" t="s">
        <v>8319</v>
      </c>
      <c r="U1948" t="s">
        <v>8349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5">
        <f t="shared" si="90"/>
        <v>40140.249305555553</v>
      </c>
      <c r="K1949">
        <v>1255730520</v>
      </c>
      <c r="L1949" s="16">
        <f t="shared" si="91"/>
        <v>40102.918055555558</v>
      </c>
      <c r="M1949" s="16" t="str">
        <f t="shared" si="92"/>
        <v>2009</v>
      </c>
      <c r="N1949" t="b">
        <v>1</v>
      </c>
      <c r="O1949">
        <v>23</v>
      </c>
      <c r="P1949" t="b">
        <v>1</v>
      </c>
      <c r="Q1949" t="s">
        <v>8295</v>
      </c>
      <c r="R1949" s="10">
        <f>E1949/D1949*100</f>
        <v>100.63375000000001</v>
      </c>
      <c r="S1949" s="7">
        <f>E1949/O1949</f>
        <v>35.003043478260871</v>
      </c>
      <c r="T1949" s="11" t="s">
        <v>8319</v>
      </c>
      <c r="U1949" t="s">
        <v>8349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5">
        <f t="shared" si="90"/>
        <v>42527.709722222222</v>
      </c>
      <c r="K1950">
        <v>1460557809</v>
      </c>
      <c r="L1950" s="16">
        <f t="shared" si="91"/>
        <v>42473.604270833333</v>
      </c>
      <c r="M1950" s="16" t="str">
        <f t="shared" si="92"/>
        <v>2016</v>
      </c>
      <c r="N1950" t="b">
        <v>1</v>
      </c>
      <c r="O1950">
        <v>4245</v>
      </c>
      <c r="P1950" t="b">
        <v>1</v>
      </c>
      <c r="Q1950" t="s">
        <v>8295</v>
      </c>
      <c r="R1950" s="10">
        <f>E1950/D1950*100</f>
        <v>800.21100000000001</v>
      </c>
      <c r="S1950" s="7">
        <f>E1950/O1950</f>
        <v>188.50671378091872</v>
      </c>
      <c r="T1950" s="11" t="s">
        <v>8319</v>
      </c>
      <c r="U1950" t="s">
        <v>8349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5">
        <f t="shared" si="90"/>
        <v>41830.423043981478</v>
      </c>
      <c r="K1951">
        <v>1402394951</v>
      </c>
      <c r="L1951" s="16">
        <f t="shared" si="91"/>
        <v>41800.423043981478</v>
      </c>
      <c r="M1951" s="16" t="str">
        <f t="shared" si="92"/>
        <v>2014</v>
      </c>
      <c r="N1951" t="b">
        <v>1</v>
      </c>
      <c r="O1951">
        <v>943</v>
      </c>
      <c r="P1951" t="b">
        <v>1</v>
      </c>
      <c r="Q1951" t="s">
        <v>8295</v>
      </c>
      <c r="R1951" s="10">
        <f>E1951/D1951*100</f>
        <v>106.00260000000002</v>
      </c>
      <c r="S1951" s="7">
        <f>E1951/O1951</f>
        <v>56.204984093319197</v>
      </c>
      <c r="T1951" s="11" t="s">
        <v>8319</v>
      </c>
      <c r="U1951" t="s">
        <v>8349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5">
        <f t="shared" si="90"/>
        <v>40655.181400462963</v>
      </c>
      <c r="K1952">
        <v>1300767673</v>
      </c>
      <c r="L1952" s="16">
        <f t="shared" si="91"/>
        <v>40624.181400462963</v>
      </c>
      <c r="M1952" s="16" t="str">
        <f t="shared" si="92"/>
        <v>2011</v>
      </c>
      <c r="N1952" t="b">
        <v>1</v>
      </c>
      <c r="O1952">
        <v>1876</v>
      </c>
      <c r="P1952" t="b">
        <v>1</v>
      </c>
      <c r="Q1952" t="s">
        <v>8295</v>
      </c>
      <c r="R1952" s="10">
        <f>E1952/D1952*100</f>
        <v>200.51866666666669</v>
      </c>
      <c r="S1952" s="7">
        <f>E1952/O1952</f>
        <v>51.3054157782516</v>
      </c>
      <c r="T1952" s="11" t="s">
        <v>8319</v>
      </c>
      <c r="U1952" t="s">
        <v>8349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5">
        <f t="shared" si="90"/>
        <v>42681.462233796294</v>
      </c>
      <c r="K1953">
        <v>1475921137</v>
      </c>
      <c r="L1953" s="16">
        <f t="shared" si="91"/>
        <v>42651.420567129629</v>
      </c>
      <c r="M1953" s="16" t="str">
        <f t="shared" si="92"/>
        <v>2016</v>
      </c>
      <c r="N1953" t="b">
        <v>1</v>
      </c>
      <c r="O1953">
        <v>834</v>
      </c>
      <c r="P1953" t="b">
        <v>1</v>
      </c>
      <c r="Q1953" t="s">
        <v>8295</v>
      </c>
      <c r="R1953" s="10">
        <f>E1953/D1953*100</f>
        <v>212.44399999999999</v>
      </c>
      <c r="S1953" s="7">
        <f>E1953/O1953</f>
        <v>127.36450839328538</v>
      </c>
      <c r="T1953" s="11" t="s">
        <v>8319</v>
      </c>
      <c r="U1953" t="s">
        <v>8349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5">
        <f t="shared" si="90"/>
        <v>41563.60665509259</v>
      </c>
      <c r="K1954">
        <v>1378737215</v>
      </c>
      <c r="L1954" s="16">
        <f t="shared" si="91"/>
        <v>41526.60665509259</v>
      </c>
      <c r="M1954" s="16" t="str">
        <f t="shared" si="92"/>
        <v>2013</v>
      </c>
      <c r="N1954" t="b">
        <v>1</v>
      </c>
      <c r="O1954">
        <v>682</v>
      </c>
      <c r="P1954" t="b">
        <v>1</v>
      </c>
      <c r="Q1954" t="s">
        <v>8295</v>
      </c>
      <c r="R1954" s="10">
        <f>E1954/D1954*100</f>
        <v>198.47237142857145</v>
      </c>
      <c r="S1954" s="7">
        <f>E1954/O1954</f>
        <v>101.85532258064516</v>
      </c>
      <c r="T1954" s="11" t="s">
        <v>8319</v>
      </c>
      <c r="U1954" t="s">
        <v>8349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5">
        <f t="shared" si="90"/>
        <v>40970.125</v>
      </c>
      <c r="K1955">
        <v>1328158065</v>
      </c>
      <c r="L1955" s="16">
        <f t="shared" si="91"/>
        <v>40941.199826388889</v>
      </c>
      <c r="M1955" s="16" t="str">
        <f t="shared" si="92"/>
        <v>2012</v>
      </c>
      <c r="N1955" t="b">
        <v>1</v>
      </c>
      <c r="O1955">
        <v>147</v>
      </c>
      <c r="P1955" t="b">
        <v>1</v>
      </c>
      <c r="Q1955" t="s">
        <v>8295</v>
      </c>
      <c r="R1955" s="10">
        <f>E1955/D1955*100</f>
        <v>225.94666666666666</v>
      </c>
      <c r="S1955" s="7">
        <f>E1955/O1955</f>
        <v>230.55782312925169</v>
      </c>
      <c r="T1955" s="11" t="s">
        <v>8319</v>
      </c>
      <c r="U1955" t="s">
        <v>8349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5">
        <f t="shared" si="90"/>
        <v>42441.208333333328</v>
      </c>
      <c r="K1956">
        <v>1453730176</v>
      </c>
      <c r="L1956" s="16">
        <f t="shared" si="91"/>
        <v>42394.580740740741</v>
      </c>
      <c r="M1956" s="16" t="str">
        <f t="shared" si="92"/>
        <v>2016</v>
      </c>
      <c r="N1956" t="b">
        <v>1</v>
      </c>
      <c r="O1956">
        <v>415</v>
      </c>
      <c r="P1956" t="b">
        <v>1</v>
      </c>
      <c r="Q1956" t="s">
        <v>8295</v>
      </c>
      <c r="R1956" s="10">
        <f>E1956/D1956*100</f>
        <v>698.94800000000009</v>
      </c>
      <c r="S1956" s="7">
        <f>E1956/O1956</f>
        <v>842.10602409638557</v>
      </c>
      <c r="T1956" s="11" t="s">
        <v>8319</v>
      </c>
      <c r="U1956" t="s">
        <v>8349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5">
        <f t="shared" si="90"/>
        <v>41052.791666666664</v>
      </c>
      <c r="K1957">
        <v>1334989881</v>
      </c>
      <c r="L1957" s="16">
        <f t="shared" si="91"/>
        <v>41020.271770833337</v>
      </c>
      <c r="M1957" s="16" t="str">
        <f t="shared" si="92"/>
        <v>2012</v>
      </c>
      <c r="N1957" t="b">
        <v>1</v>
      </c>
      <c r="O1957">
        <v>290</v>
      </c>
      <c r="P1957" t="b">
        <v>1</v>
      </c>
      <c r="Q1957" t="s">
        <v>8295</v>
      </c>
      <c r="R1957" s="10">
        <f>E1957/D1957*100</f>
        <v>398.59528571428569</v>
      </c>
      <c r="S1957" s="7">
        <f>E1957/O1957</f>
        <v>577.27593103448271</v>
      </c>
      <c r="T1957" s="11" t="s">
        <v>8319</v>
      </c>
      <c r="U1957" t="s">
        <v>8349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5">
        <f t="shared" si="90"/>
        <v>42112.882002314815</v>
      </c>
      <c r="K1958">
        <v>1425507005</v>
      </c>
      <c r="L1958" s="16">
        <f t="shared" si="91"/>
        <v>42067.923668981486</v>
      </c>
      <c r="M1958" s="16" t="str">
        <f t="shared" si="92"/>
        <v>2015</v>
      </c>
      <c r="N1958" t="b">
        <v>1</v>
      </c>
      <c r="O1958">
        <v>365</v>
      </c>
      <c r="P1958" t="b">
        <v>1</v>
      </c>
      <c r="Q1958" t="s">
        <v>8295</v>
      </c>
      <c r="R1958" s="10">
        <f>E1958/D1958*100</f>
        <v>294.0333333333333</v>
      </c>
      <c r="S1958" s="7">
        <f>E1958/O1958</f>
        <v>483.34246575342468</v>
      </c>
      <c r="T1958" s="11" t="s">
        <v>8319</v>
      </c>
      <c r="U1958" t="s">
        <v>8349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5">
        <f t="shared" si="90"/>
        <v>41209.098530092589</v>
      </c>
      <c r="K1959">
        <v>1348712513</v>
      </c>
      <c r="L1959" s="16">
        <f t="shared" si="91"/>
        <v>41179.098530092589</v>
      </c>
      <c r="M1959" s="16" t="str">
        <f t="shared" si="92"/>
        <v>2012</v>
      </c>
      <c r="N1959" t="b">
        <v>1</v>
      </c>
      <c r="O1959">
        <v>660</v>
      </c>
      <c r="P1959" t="b">
        <v>1</v>
      </c>
      <c r="Q1959" t="s">
        <v>8295</v>
      </c>
      <c r="R1959" s="10">
        <f>E1959/D1959*100</f>
        <v>167.50470000000001</v>
      </c>
      <c r="S1959" s="7">
        <f>E1959/O1959</f>
        <v>76.138500000000008</v>
      </c>
      <c r="T1959" s="11" t="s">
        <v>8319</v>
      </c>
      <c r="U1959" t="s">
        <v>8349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5">
        <f t="shared" si="90"/>
        <v>41356.94630787037</v>
      </c>
      <c r="K1960">
        <v>1361490161</v>
      </c>
      <c r="L1960" s="16">
        <f t="shared" si="91"/>
        <v>41326.987974537034</v>
      </c>
      <c r="M1960" s="16" t="str">
        <f t="shared" si="92"/>
        <v>2013</v>
      </c>
      <c r="N1960" t="b">
        <v>1</v>
      </c>
      <c r="O1960">
        <v>1356</v>
      </c>
      <c r="P1960" t="b">
        <v>1</v>
      </c>
      <c r="Q1960" t="s">
        <v>8295</v>
      </c>
      <c r="R1960" s="10">
        <f>E1960/D1960*100</f>
        <v>1435.5717142857143</v>
      </c>
      <c r="S1960" s="7">
        <f>E1960/O1960</f>
        <v>74.107684365781708</v>
      </c>
      <c r="T1960" s="11" t="s">
        <v>8319</v>
      </c>
      <c r="U1960" t="s">
        <v>8349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5">
        <f t="shared" si="90"/>
        <v>41913</v>
      </c>
      <c r="K1961">
        <v>1408565860</v>
      </c>
      <c r="L1961" s="16">
        <f t="shared" si="91"/>
        <v>41871.845601851855</v>
      </c>
      <c r="M1961" s="16" t="str">
        <f t="shared" si="92"/>
        <v>2014</v>
      </c>
      <c r="N1961" t="b">
        <v>1</v>
      </c>
      <c r="O1961">
        <v>424</v>
      </c>
      <c r="P1961" t="b">
        <v>1</v>
      </c>
      <c r="Q1961" t="s">
        <v>8295</v>
      </c>
      <c r="R1961" s="10">
        <f>E1961/D1961*100</f>
        <v>156.73439999999999</v>
      </c>
      <c r="S1961" s="7">
        <f>E1961/O1961</f>
        <v>36.965660377358489</v>
      </c>
      <c r="T1961" s="11" t="s">
        <v>8319</v>
      </c>
      <c r="U1961" t="s">
        <v>8349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5">
        <f t="shared" si="90"/>
        <v>41994.362743055557</v>
      </c>
      <c r="K1962">
        <v>1416559341</v>
      </c>
      <c r="L1962" s="16">
        <f t="shared" si="91"/>
        <v>41964.362743055557</v>
      </c>
      <c r="M1962" s="16" t="str">
        <f t="shared" si="92"/>
        <v>2014</v>
      </c>
      <c r="N1962" t="b">
        <v>1</v>
      </c>
      <c r="O1962">
        <v>33</v>
      </c>
      <c r="P1962" t="b">
        <v>1</v>
      </c>
      <c r="Q1962" t="s">
        <v>8295</v>
      </c>
      <c r="R1962" s="10">
        <f>E1962/D1962*100</f>
        <v>117.90285714285716</v>
      </c>
      <c r="S1962" s="7">
        <f>E1962/O1962</f>
        <v>2500.969696969697</v>
      </c>
      <c r="T1962" s="11" t="s">
        <v>8319</v>
      </c>
      <c r="U1962" t="s">
        <v>8349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5">
        <f t="shared" si="90"/>
        <v>41188.165972222225</v>
      </c>
      <c r="K1963">
        <v>1346042417</v>
      </c>
      <c r="L1963" s="16">
        <f t="shared" si="91"/>
        <v>41148.194641203707</v>
      </c>
      <c r="M1963" s="16" t="str">
        <f t="shared" si="92"/>
        <v>2012</v>
      </c>
      <c r="N1963" t="b">
        <v>1</v>
      </c>
      <c r="O1963">
        <v>1633</v>
      </c>
      <c r="P1963" t="b">
        <v>1</v>
      </c>
      <c r="Q1963" t="s">
        <v>8295</v>
      </c>
      <c r="R1963" s="10">
        <f>E1963/D1963*100</f>
        <v>1105.3811999999998</v>
      </c>
      <c r="S1963" s="7">
        <f>E1963/O1963</f>
        <v>67.690214329454989</v>
      </c>
      <c r="T1963" s="11" t="s">
        <v>8319</v>
      </c>
      <c r="U1963" t="s">
        <v>8349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5">
        <f t="shared" si="90"/>
        <v>41772.780509259261</v>
      </c>
      <c r="K1964">
        <v>1397414636</v>
      </c>
      <c r="L1964" s="16">
        <f t="shared" si="91"/>
        <v>41742.780509259261</v>
      </c>
      <c r="M1964" s="16" t="str">
        <f t="shared" si="92"/>
        <v>2014</v>
      </c>
      <c r="N1964" t="b">
        <v>1</v>
      </c>
      <c r="O1964">
        <v>306</v>
      </c>
      <c r="P1964" t="b">
        <v>1</v>
      </c>
      <c r="Q1964" t="s">
        <v>8295</v>
      </c>
      <c r="R1964" s="10">
        <f>E1964/D1964*100</f>
        <v>192.92499999999998</v>
      </c>
      <c r="S1964" s="7">
        <f>E1964/O1964</f>
        <v>63.04738562091503</v>
      </c>
      <c r="T1964" s="11" t="s">
        <v>8319</v>
      </c>
      <c r="U1964" t="s">
        <v>8349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5">
        <f t="shared" si="90"/>
        <v>41898.429791666669</v>
      </c>
      <c r="K1965">
        <v>1407838734</v>
      </c>
      <c r="L1965" s="16">
        <f t="shared" si="91"/>
        <v>41863.429791666669</v>
      </c>
      <c r="M1965" s="16" t="str">
        <f t="shared" si="92"/>
        <v>2014</v>
      </c>
      <c r="N1965" t="b">
        <v>1</v>
      </c>
      <c r="O1965">
        <v>205</v>
      </c>
      <c r="P1965" t="b">
        <v>1</v>
      </c>
      <c r="Q1965" t="s">
        <v>8295</v>
      </c>
      <c r="R1965" s="10">
        <f>E1965/D1965*100</f>
        <v>126.8842105263158</v>
      </c>
      <c r="S1965" s="7">
        <f>E1965/O1965</f>
        <v>117.6</v>
      </c>
      <c r="T1965" s="11" t="s">
        <v>8319</v>
      </c>
      <c r="U1965" t="s">
        <v>8349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5">
        <f t="shared" si="90"/>
        <v>42482.272824074069</v>
      </c>
      <c r="K1966">
        <v>1458714772</v>
      </c>
      <c r="L1966" s="16">
        <f t="shared" si="91"/>
        <v>42452.272824074069</v>
      </c>
      <c r="M1966" s="16" t="str">
        <f t="shared" si="92"/>
        <v>2016</v>
      </c>
      <c r="N1966" t="b">
        <v>1</v>
      </c>
      <c r="O1966">
        <v>1281</v>
      </c>
      <c r="P1966" t="b">
        <v>1</v>
      </c>
      <c r="Q1966" t="s">
        <v>8295</v>
      </c>
      <c r="R1966" s="10">
        <f>E1966/D1966*100</f>
        <v>259.57748878923763</v>
      </c>
      <c r="S1966" s="7">
        <f>E1966/O1966</f>
        <v>180.75185011709601</v>
      </c>
      <c r="T1966" s="11" t="s">
        <v>8319</v>
      </c>
      <c r="U1966" t="s">
        <v>8349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5">
        <f t="shared" si="90"/>
        <v>40920.041666666664</v>
      </c>
      <c r="K1967">
        <v>1324433310</v>
      </c>
      <c r="L1967" s="16">
        <f t="shared" si="91"/>
        <v>40898.089236111111</v>
      </c>
      <c r="M1967" s="16" t="str">
        <f t="shared" si="92"/>
        <v>2011</v>
      </c>
      <c r="N1967" t="b">
        <v>1</v>
      </c>
      <c r="O1967">
        <v>103</v>
      </c>
      <c r="P1967" t="b">
        <v>1</v>
      </c>
      <c r="Q1967" t="s">
        <v>8295</v>
      </c>
      <c r="R1967" s="10">
        <f>E1967/D1967*100</f>
        <v>262.27999999999997</v>
      </c>
      <c r="S1967" s="7">
        <f>E1967/O1967</f>
        <v>127.32038834951456</v>
      </c>
      <c r="T1967" s="11" t="s">
        <v>8319</v>
      </c>
      <c r="U1967" t="s">
        <v>8349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5">
        <f t="shared" si="90"/>
        <v>41865.540486111109</v>
      </c>
      <c r="K1968">
        <v>1405429098</v>
      </c>
      <c r="L1968" s="16">
        <f t="shared" si="91"/>
        <v>41835.540486111109</v>
      </c>
      <c r="M1968" s="16" t="str">
        <f t="shared" si="92"/>
        <v>2014</v>
      </c>
      <c r="N1968" t="b">
        <v>1</v>
      </c>
      <c r="O1968">
        <v>1513</v>
      </c>
      <c r="P1968" t="b">
        <v>1</v>
      </c>
      <c r="Q1968" t="s">
        <v>8295</v>
      </c>
      <c r="R1968" s="10">
        <f>E1968/D1968*100</f>
        <v>206.74309000000002</v>
      </c>
      <c r="S1968" s="7">
        <f>E1968/O1968</f>
        <v>136.6444745538665</v>
      </c>
      <c r="T1968" s="11" t="s">
        <v>8319</v>
      </c>
      <c r="U1968" t="s">
        <v>8349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5">
        <f t="shared" si="90"/>
        <v>41760.663530092592</v>
      </c>
      <c r="K1969">
        <v>1396367729</v>
      </c>
      <c r="L1969" s="16">
        <f t="shared" si="91"/>
        <v>41730.663530092592</v>
      </c>
      <c r="M1969" s="16" t="str">
        <f t="shared" si="92"/>
        <v>2014</v>
      </c>
      <c r="N1969" t="b">
        <v>1</v>
      </c>
      <c r="O1969">
        <v>405</v>
      </c>
      <c r="P1969" t="b">
        <v>1</v>
      </c>
      <c r="Q1969" t="s">
        <v>8295</v>
      </c>
      <c r="R1969" s="10">
        <f>E1969/D1969*100</f>
        <v>370.13</v>
      </c>
      <c r="S1969" s="7">
        <f>E1969/O1969</f>
        <v>182.78024691358024</v>
      </c>
      <c r="T1969" s="11" t="s">
        <v>8319</v>
      </c>
      <c r="U1969" t="s">
        <v>8349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5">
        <f t="shared" si="90"/>
        <v>42707.628645833334</v>
      </c>
      <c r="K1970">
        <v>1478095515</v>
      </c>
      <c r="L1970" s="16">
        <f t="shared" si="91"/>
        <v>42676.586979166663</v>
      </c>
      <c r="M1970" s="16" t="str">
        <f t="shared" si="92"/>
        <v>2016</v>
      </c>
      <c r="N1970" t="b">
        <v>1</v>
      </c>
      <c r="O1970">
        <v>510</v>
      </c>
      <c r="P1970" t="b">
        <v>1</v>
      </c>
      <c r="Q1970" t="s">
        <v>8295</v>
      </c>
      <c r="R1970" s="10">
        <f>E1970/D1970*100</f>
        <v>284.96600000000001</v>
      </c>
      <c r="S1970" s="7">
        <f>E1970/O1970</f>
        <v>279.37843137254902</v>
      </c>
      <c r="T1970" s="11" t="s">
        <v>8319</v>
      </c>
      <c r="U1970" t="s">
        <v>8349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5">
        <f t="shared" si="90"/>
        <v>42587.792453703703</v>
      </c>
      <c r="K1971">
        <v>1467831668</v>
      </c>
      <c r="L1971" s="16">
        <f t="shared" si="91"/>
        <v>42557.792453703703</v>
      </c>
      <c r="M1971" s="16" t="str">
        <f t="shared" si="92"/>
        <v>2016</v>
      </c>
      <c r="N1971" t="b">
        <v>1</v>
      </c>
      <c r="O1971">
        <v>1887</v>
      </c>
      <c r="P1971" t="b">
        <v>1</v>
      </c>
      <c r="Q1971" t="s">
        <v>8295</v>
      </c>
      <c r="R1971" s="10">
        <f>E1971/D1971*100</f>
        <v>579.08000000000004</v>
      </c>
      <c r="S1971" s="7">
        <f>E1971/O1971</f>
        <v>61.375728669846318</v>
      </c>
      <c r="T1971" s="11" t="s">
        <v>8319</v>
      </c>
      <c r="U1971" t="s">
        <v>8349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5">
        <f t="shared" si="90"/>
        <v>41384.151631944449</v>
      </c>
      <c r="K1972">
        <v>1361248701</v>
      </c>
      <c r="L1972" s="16">
        <f t="shared" si="91"/>
        <v>41324.193298611113</v>
      </c>
      <c r="M1972" s="16" t="str">
        <f t="shared" si="92"/>
        <v>2013</v>
      </c>
      <c r="N1972" t="b">
        <v>1</v>
      </c>
      <c r="O1972">
        <v>701</v>
      </c>
      <c r="P1972" t="b">
        <v>1</v>
      </c>
      <c r="Q1972" t="s">
        <v>8295</v>
      </c>
      <c r="R1972" s="10">
        <f>E1972/D1972*100</f>
        <v>1131.8</v>
      </c>
      <c r="S1972" s="7">
        <f>E1972/O1972</f>
        <v>80.727532097004286</v>
      </c>
      <c r="T1972" s="11" t="s">
        <v>8319</v>
      </c>
      <c r="U1972" t="s">
        <v>8349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5">
        <f t="shared" si="90"/>
        <v>41593.166666666664</v>
      </c>
      <c r="K1973">
        <v>1381752061</v>
      </c>
      <c r="L1973" s="16">
        <f t="shared" si="91"/>
        <v>41561.500706018516</v>
      </c>
      <c r="M1973" s="16" t="str">
        <f t="shared" si="92"/>
        <v>2013</v>
      </c>
      <c r="N1973" t="b">
        <v>1</v>
      </c>
      <c r="O1973">
        <v>3863</v>
      </c>
      <c r="P1973" t="b">
        <v>1</v>
      </c>
      <c r="Q1973" t="s">
        <v>8295</v>
      </c>
      <c r="R1973" s="10">
        <f>E1973/D1973*100</f>
        <v>263.02771750000005</v>
      </c>
      <c r="S1973" s="7">
        <f>E1973/O1973</f>
        <v>272.35590732591254</v>
      </c>
      <c r="T1973" s="11" t="s">
        <v>8319</v>
      </c>
      <c r="U1973" t="s">
        <v>8349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5">
        <f t="shared" si="90"/>
        <v>41231.053749999999</v>
      </c>
      <c r="K1974">
        <v>1350605844</v>
      </c>
      <c r="L1974" s="16">
        <f t="shared" si="91"/>
        <v>41201.012083333335</v>
      </c>
      <c r="M1974" s="16" t="str">
        <f t="shared" si="92"/>
        <v>2012</v>
      </c>
      <c r="N1974" t="b">
        <v>1</v>
      </c>
      <c r="O1974">
        <v>238</v>
      </c>
      <c r="P1974" t="b">
        <v>1</v>
      </c>
      <c r="Q1974" t="s">
        <v>8295</v>
      </c>
      <c r="R1974" s="10">
        <f>E1974/D1974*100</f>
        <v>674.48</v>
      </c>
      <c r="S1974" s="7">
        <f>E1974/O1974</f>
        <v>70.848739495798313</v>
      </c>
      <c r="T1974" s="11" t="s">
        <v>8319</v>
      </c>
      <c r="U1974" t="s">
        <v>8349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5">
        <f t="shared" si="90"/>
        <v>42588.291666666672</v>
      </c>
      <c r="K1975">
        <v>1467134464</v>
      </c>
      <c r="L1975" s="16">
        <f t="shared" si="91"/>
        <v>42549.722962962958</v>
      </c>
      <c r="M1975" s="16" t="str">
        <f t="shared" si="92"/>
        <v>2016</v>
      </c>
      <c r="N1975" t="b">
        <v>1</v>
      </c>
      <c r="O1975">
        <v>2051</v>
      </c>
      <c r="P1975" t="b">
        <v>1</v>
      </c>
      <c r="Q1975" t="s">
        <v>8295</v>
      </c>
      <c r="R1975" s="10">
        <f>E1975/D1975*100</f>
        <v>256.83081313131316</v>
      </c>
      <c r="S1975" s="7">
        <f>E1975/O1975</f>
        <v>247.94003412969283</v>
      </c>
      <c r="T1975" s="11" t="s">
        <v>8319</v>
      </c>
      <c r="U1975" t="s">
        <v>8349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5">
        <f t="shared" si="90"/>
        <v>41505.334131944444</v>
      </c>
      <c r="K1976">
        <v>1371715269</v>
      </c>
      <c r="L1976" s="16">
        <f t="shared" si="91"/>
        <v>41445.334131944444</v>
      </c>
      <c r="M1976" s="16" t="str">
        <f t="shared" si="92"/>
        <v>2013</v>
      </c>
      <c r="N1976" t="b">
        <v>1</v>
      </c>
      <c r="O1976">
        <v>402</v>
      </c>
      <c r="P1976" t="b">
        <v>1</v>
      </c>
      <c r="Q1976" t="s">
        <v>8295</v>
      </c>
      <c r="R1976" s="10">
        <f>E1976/D1976*100</f>
        <v>375.49599999999998</v>
      </c>
      <c r="S1976" s="7">
        <f>E1976/O1976</f>
        <v>186.81393034825871</v>
      </c>
      <c r="T1976" s="11" t="s">
        <v>8319</v>
      </c>
      <c r="U1976" t="s">
        <v>8349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5">
        <f t="shared" si="90"/>
        <v>41343.755219907405</v>
      </c>
      <c r="K1977">
        <v>1360346851</v>
      </c>
      <c r="L1977" s="16">
        <f t="shared" si="91"/>
        <v>41313.755219907405</v>
      </c>
      <c r="M1977" s="16" t="str">
        <f t="shared" si="92"/>
        <v>2013</v>
      </c>
      <c r="N1977" t="b">
        <v>1</v>
      </c>
      <c r="O1977">
        <v>253</v>
      </c>
      <c r="P1977" t="b">
        <v>1</v>
      </c>
      <c r="Q1977" t="s">
        <v>8295</v>
      </c>
      <c r="R1977" s="10">
        <f>E1977/D1977*100</f>
        <v>208.70837499999996</v>
      </c>
      <c r="S1977" s="7">
        <f>E1977/O1977</f>
        <v>131.98948616600788</v>
      </c>
      <c r="T1977" s="11" t="s">
        <v>8319</v>
      </c>
      <c r="U1977" t="s">
        <v>8349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5">
        <f t="shared" si="90"/>
        <v>41468.899594907409</v>
      </c>
      <c r="K1978">
        <v>1371159325</v>
      </c>
      <c r="L1978" s="16">
        <f t="shared" si="91"/>
        <v>41438.899594907409</v>
      </c>
      <c r="M1978" s="16" t="str">
        <f t="shared" si="92"/>
        <v>2013</v>
      </c>
      <c r="N1978" t="b">
        <v>1</v>
      </c>
      <c r="O1978">
        <v>473</v>
      </c>
      <c r="P1978" t="b">
        <v>1</v>
      </c>
      <c r="Q1978" t="s">
        <v>8295</v>
      </c>
      <c r="R1978" s="10">
        <f>E1978/D1978*100</f>
        <v>346.6</v>
      </c>
      <c r="S1978" s="7">
        <f>E1978/O1978</f>
        <v>29.310782241014799</v>
      </c>
      <c r="T1978" s="11" t="s">
        <v>8319</v>
      </c>
      <c r="U1978" t="s">
        <v>8349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5">
        <f t="shared" si="90"/>
        <v>42357.332638888889</v>
      </c>
      <c r="K1979">
        <v>1446527540</v>
      </c>
      <c r="L1979" s="16">
        <f t="shared" si="91"/>
        <v>42311.216898148152</v>
      </c>
      <c r="M1979" s="16" t="str">
        <f t="shared" si="92"/>
        <v>2015</v>
      </c>
      <c r="N1979" t="b">
        <v>1</v>
      </c>
      <c r="O1979">
        <v>821</v>
      </c>
      <c r="P1979" t="b">
        <v>1</v>
      </c>
      <c r="Q1979" t="s">
        <v>8295</v>
      </c>
      <c r="R1979" s="10">
        <f>E1979/D1979*100</f>
        <v>402.33</v>
      </c>
      <c r="S1979" s="7">
        <f>E1979/O1979</f>
        <v>245.02436053593178</v>
      </c>
      <c r="T1979" s="11" t="s">
        <v>8319</v>
      </c>
      <c r="U1979" t="s">
        <v>8349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5">
        <f t="shared" si="90"/>
        <v>41072.291666666664</v>
      </c>
      <c r="K1980">
        <v>1336627492</v>
      </c>
      <c r="L1980" s="16">
        <f t="shared" si="91"/>
        <v>41039.225601851853</v>
      </c>
      <c r="M1980" s="16" t="str">
        <f t="shared" si="92"/>
        <v>2012</v>
      </c>
      <c r="N1980" t="b">
        <v>1</v>
      </c>
      <c r="O1980">
        <v>388</v>
      </c>
      <c r="P1980" t="b">
        <v>1</v>
      </c>
      <c r="Q1980" t="s">
        <v>8295</v>
      </c>
      <c r="R1980" s="10">
        <f>E1980/D1980*100</f>
        <v>1026.8451399999999</v>
      </c>
      <c r="S1980" s="7">
        <f>E1980/O1980</f>
        <v>1323.2540463917526</v>
      </c>
      <c r="T1980" s="11" t="s">
        <v>8319</v>
      </c>
      <c r="U1980" t="s">
        <v>8349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5">
        <f t="shared" si="90"/>
        <v>42327.207638888889</v>
      </c>
      <c r="K1981">
        <v>1444734146</v>
      </c>
      <c r="L1981" s="16">
        <f t="shared" si="91"/>
        <v>42290.460023148145</v>
      </c>
      <c r="M1981" s="16" t="str">
        <f t="shared" si="92"/>
        <v>2015</v>
      </c>
      <c r="N1981" t="b">
        <v>1</v>
      </c>
      <c r="O1981">
        <v>813</v>
      </c>
      <c r="P1981" t="b">
        <v>1</v>
      </c>
      <c r="Q1981" t="s">
        <v>8295</v>
      </c>
      <c r="R1981" s="10">
        <f>E1981/D1981*100</f>
        <v>114.901155</v>
      </c>
      <c r="S1981" s="7">
        <f>E1981/O1981</f>
        <v>282.65966789667897</v>
      </c>
      <c r="T1981" s="11" t="s">
        <v>8319</v>
      </c>
      <c r="U1981" t="s">
        <v>8349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5">
        <f t="shared" si="90"/>
        <v>42463.500717592593</v>
      </c>
      <c r="K1982">
        <v>1456232462</v>
      </c>
      <c r="L1982" s="16">
        <f t="shared" si="91"/>
        <v>42423.542384259257</v>
      </c>
      <c r="M1982" s="16" t="str">
        <f t="shared" si="92"/>
        <v>2016</v>
      </c>
      <c r="N1982" t="b">
        <v>1</v>
      </c>
      <c r="O1982">
        <v>1945</v>
      </c>
      <c r="P1982" t="b">
        <v>1</v>
      </c>
      <c r="Q1982" t="s">
        <v>8295</v>
      </c>
      <c r="R1982" s="10">
        <f>E1982/D1982*100</f>
        <v>354.82402000000002</v>
      </c>
      <c r="S1982" s="7">
        <f>E1982/O1982</f>
        <v>91.214401028277635</v>
      </c>
      <c r="T1982" s="11" t="s">
        <v>8319</v>
      </c>
      <c r="U1982" t="s">
        <v>8349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5">
        <f t="shared" si="90"/>
        <v>41829.725289351853</v>
      </c>
      <c r="K1983">
        <v>1402334665</v>
      </c>
      <c r="L1983" s="16">
        <f t="shared" si="91"/>
        <v>41799.725289351853</v>
      </c>
      <c r="M1983" s="16" t="str">
        <f t="shared" si="92"/>
        <v>2014</v>
      </c>
      <c r="N1983" t="b">
        <v>0</v>
      </c>
      <c r="O1983">
        <v>12</v>
      </c>
      <c r="P1983" t="b">
        <v>0</v>
      </c>
      <c r="Q1983" t="s">
        <v>8296</v>
      </c>
      <c r="R1983" s="10">
        <f>E1983/D1983*100</f>
        <v>5.08</v>
      </c>
      <c r="S1983" s="7">
        <f>E1983/O1983</f>
        <v>31.75</v>
      </c>
      <c r="T1983" s="11" t="s">
        <v>8338</v>
      </c>
      <c r="U1983" t="s">
        <v>8350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5">
        <f t="shared" si="90"/>
        <v>42708.628321759257</v>
      </c>
      <c r="K1984">
        <v>1478268287</v>
      </c>
      <c r="L1984" s="16">
        <f t="shared" si="91"/>
        <v>42678.586655092593</v>
      </c>
      <c r="M1984" s="16" t="str">
        <f t="shared" si="92"/>
        <v>2016</v>
      </c>
      <c r="N1984" t="b">
        <v>0</v>
      </c>
      <c r="O1984">
        <v>0</v>
      </c>
      <c r="P1984" t="b">
        <v>0</v>
      </c>
      <c r="Q1984" t="s">
        <v>8296</v>
      </c>
      <c r="R1984" s="10">
        <f>E1984/D1984*100</f>
        <v>0</v>
      </c>
      <c r="S1984" s="7" t="e">
        <f>E1984/O1984</f>
        <v>#DIV/0!</v>
      </c>
      <c r="T1984" s="11" t="s">
        <v>8338</v>
      </c>
      <c r="U1984" t="s">
        <v>8350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5">
        <f t="shared" si="90"/>
        <v>42615.291666666672</v>
      </c>
      <c r="K1985">
        <v>1470874618</v>
      </c>
      <c r="L1985" s="16">
        <f t="shared" si="91"/>
        <v>42593.011782407411</v>
      </c>
      <c r="M1985" s="16" t="str">
        <f t="shared" si="92"/>
        <v>2016</v>
      </c>
      <c r="N1985" t="b">
        <v>0</v>
      </c>
      <c r="O1985">
        <v>16</v>
      </c>
      <c r="P1985" t="b">
        <v>0</v>
      </c>
      <c r="Q1985" t="s">
        <v>8296</v>
      </c>
      <c r="R1985" s="10">
        <f>E1985/D1985*100</f>
        <v>4.3</v>
      </c>
      <c r="S1985" s="7">
        <f>E1985/O1985</f>
        <v>88.6875</v>
      </c>
      <c r="T1985" s="11" t="s">
        <v>8338</v>
      </c>
      <c r="U1985" t="s">
        <v>8350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5">
        <f t="shared" si="90"/>
        <v>41973.831956018519</v>
      </c>
      <c r="K1986">
        <v>1412189881</v>
      </c>
      <c r="L1986" s="16">
        <f t="shared" si="91"/>
        <v>41913.790289351848</v>
      </c>
      <c r="M1986" s="16" t="str">
        <f t="shared" si="92"/>
        <v>2014</v>
      </c>
      <c r="N1986" t="b">
        <v>0</v>
      </c>
      <c r="O1986">
        <v>7</v>
      </c>
      <c r="P1986" t="b">
        <v>0</v>
      </c>
      <c r="Q1986" t="s">
        <v>8296</v>
      </c>
      <c r="R1986" s="10">
        <f>E1986/D1986*100</f>
        <v>21.146666666666665</v>
      </c>
      <c r="S1986" s="7">
        <f>E1986/O1986</f>
        <v>453.14285714285717</v>
      </c>
      <c r="T1986" s="11" t="s">
        <v>8338</v>
      </c>
      <c r="U1986" t="s">
        <v>8350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5">
        <f t="shared" ref="J1987:J2050" si="93">(((I1987/60)/60)/24)+DATE(1970,1,1)</f>
        <v>42584.958333333328</v>
      </c>
      <c r="K1987">
        <v>1467650771</v>
      </c>
      <c r="L1987" s="16">
        <f t="shared" ref="L1987:L2050" si="94">(((K1987/60)/60)/24)+DATE(1970,1,1)</f>
        <v>42555.698738425926</v>
      </c>
      <c r="M1987" s="16" t="str">
        <f t="shared" ref="M1987:M2050" si="95">TEXT(L1987,"yyyy")</f>
        <v>2016</v>
      </c>
      <c r="N1987" t="b">
        <v>0</v>
      </c>
      <c r="O1987">
        <v>4</v>
      </c>
      <c r="P1987" t="b">
        <v>0</v>
      </c>
      <c r="Q1987" t="s">
        <v>8296</v>
      </c>
      <c r="R1987" s="10">
        <f>E1987/D1987*100</f>
        <v>3.1875</v>
      </c>
      <c r="S1987" s="7">
        <f>E1987/O1987</f>
        <v>12.75</v>
      </c>
      <c r="T1987" s="11" t="s">
        <v>8338</v>
      </c>
      <c r="U1987" t="s">
        <v>8350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5">
        <f t="shared" si="93"/>
        <v>42443.392164351855</v>
      </c>
      <c r="K1988">
        <v>1455359083</v>
      </c>
      <c r="L1988" s="16">
        <f t="shared" si="94"/>
        <v>42413.433831018512</v>
      </c>
      <c r="M1988" s="16" t="str">
        <f t="shared" si="95"/>
        <v>2016</v>
      </c>
      <c r="N1988" t="b">
        <v>0</v>
      </c>
      <c r="O1988">
        <v>1</v>
      </c>
      <c r="P1988" t="b">
        <v>0</v>
      </c>
      <c r="Q1988" t="s">
        <v>8296</v>
      </c>
      <c r="R1988" s="10">
        <f>E1988/D1988*100</f>
        <v>0.05</v>
      </c>
      <c r="S1988" s="7">
        <f>E1988/O1988</f>
        <v>1</v>
      </c>
      <c r="T1988" s="11" t="s">
        <v>8338</v>
      </c>
      <c r="U1988" t="s">
        <v>8350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5">
        <f t="shared" si="93"/>
        <v>42064.639768518522</v>
      </c>
      <c r="K1989">
        <v>1422631276</v>
      </c>
      <c r="L1989" s="16">
        <f t="shared" si="94"/>
        <v>42034.639768518522</v>
      </c>
      <c r="M1989" s="16" t="str">
        <f t="shared" si="95"/>
        <v>2015</v>
      </c>
      <c r="N1989" t="b">
        <v>0</v>
      </c>
      <c r="O1989">
        <v>28</v>
      </c>
      <c r="P1989" t="b">
        <v>0</v>
      </c>
      <c r="Q1989" t="s">
        <v>8296</v>
      </c>
      <c r="R1989" s="10">
        <f>E1989/D1989*100</f>
        <v>42.472727272727276</v>
      </c>
      <c r="S1989" s="7">
        <f>E1989/O1989</f>
        <v>83.428571428571431</v>
      </c>
      <c r="T1989" s="11" t="s">
        <v>8338</v>
      </c>
      <c r="U1989" t="s">
        <v>8350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5">
        <f t="shared" si="93"/>
        <v>42236.763217592597</v>
      </c>
      <c r="K1990">
        <v>1437502742</v>
      </c>
      <c r="L1990" s="16">
        <f t="shared" si="94"/>
        <v>42206.763217592597</v>
      </c>
      <c r="M1990" s="16" t="str">
        <f t="shared" si="95"/>
        <v>2015</v>
      </c>
      <c r="N1990" t="b">
        <v>0</v>
      </c>
      <c r="O1990">
        <v>1</v>
      </c>
      <c r="P1990" t="b">
        <v>0</v>
      </c>
      <c r="Q1990" t="s">
        <v>8296</v>
      </c>
      <c r="R1990" s="10">
        <f>E1990/D1990*100</f>
        <v>0.41666666666666669</v>
      </c>
      <c r="S1990" s="7">
        <f>E1990/O1990</f>
        <v>25</v>
      </c>
      <c r="T1990" s="11" t="s">
        <v>8338</v>
      </c>
      <c r="U1990" t="s">
        <v>8350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5">
        <f t="shared" si="93"/>
        <v>42715.680648148147</v>
      </c>
      <c r="K1991">
        <v>1478881208</v>
      </c>
      <c r="L1991" s="16">
        <f t="shared" si="94"/>
        <v>42685.680648148147</v>
      </c>
      <c r="M1991" s="16" t="str">
        <f t="shared" si="95"/>
        <v>2016</v>
      </c>
      <c r="N1991" t="b">
        <v>0</v>
      </c>
      <c r="O1991">
        <v>1</v>
      </c>
      <c r="P1991" t="b">
        <v>0</v>
      </c>
      <c r="Q1991" t="s">
        <v>8296</v>
      </c>
      <c r="R1991" s="10">
        <f>E1991/D1991*100</f>
        <v>1</v>
      </c>
      <c r="S1991" s="7">
        <f>E1991/O1991</f>
        <v>50</v>
      </c>
      <c r="T1991" s="11" t="s">
        <v>8338</v>
      </c>
      <c r="U1991" t="s">
        <v>8350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5">
        <f t="shared" si="93"/>
        <v>42413.195972222224</v>
      </c>
      <c r="K1992">
        <v>1454042532</v>
      </c>
      <c r="L1992" s="16">
        <f t="shared" si="94"/>
        <v>42398.195972222224</v>
      </c>
      <c r="M1992" s="16" t="str">
        <f t="shared" si="95"/>
        <v>2016</v>
      </c>
      <c r="N1992" t="b">
        <v>0</v>
      </c>
      <c r="O1992">
        <v>5</v>
      </c>
      <c r="P1992" t="b">
        <v>0</v>
      </c>
      <c r="Q1992" t="s">
        <v>8296</v>
      </c>
      <c r="R1992" s="10">
        <f>E1992/D1992*100</f>
        <v>16.966666666666665</v>
      </c>
      <c r="S1992" s="7">
        <f>E1992/O1992</f>
        <v>101.8</v>
      </c>
      <c r="T1992" s="11" t="s">
        <v>8338</v>
      </c>
      <c r="U1992" t="s">
        <v>8350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5">
        <f t="shared" si="93"/>
        <v>42188.89335648148</v>
      </c>
      <c r="K1993">
        <v>1434144386</v>
      </c>
      <c r="L1993" s="16">
        <f t="shared" si="94"/>
        <v>42167.89335648148</v>
      </c>
      <c r="M1993" s="16" t="str">
        <f t="shared" si="95"/>
        <v>2015</v>
      </c>
      <c r="N1993" t="b">
        <v>0</v>
      </c>
      <c r="O1993">
        <v>3</v>
      </c>
      <c r="P1993" t="b">
        <v>0</v>
      </c>
      <c r="Q1993" t="s">
        <v>8296</v>
      </c>
      <c r="R1993" s="10">
        <f>E1993/D1993*100</f>
        <v>7.0000000000000009</v>
      </c>
      <c r="S1993" s="7">
        <f>E1993/O1993</f>
        <v>46.666666666666664</v>
      </c>
      <c r="T1993" s="11" t="s">
        <v>8338</v>
      </c>
      <c r="U1993" t="s">
        <v>8350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5">
        <f t="shared" si="93"/>
        <v>42053.143414351856</v>
      </c>
      <c r="K1994">
        <v>1421637991</v>
      </c>
      <c r="L1994" s="16">
        <f t="shared" si="94"/>
        <v>42023.143414351856</v>
      </c>
      <c r="M1994" s="16" t="str">
        <f t="shared" si="95"/>
        <v>2015</v>
      </c>
      <c r="N1994" t="b">
        <v>0</v>
      </c>
      <c r="O1994">
        <v>2</v>
      </c>
      <c r="P1994" t="b">
        <v>0</v>
      </c>
      <c r="Q1994" t="s">
        <v>8296</v>
      </c>
      <c r="R1994" s="10">
        <f>E1994/D1994*100</f>
        <v>0.13333333333333333</v>
      </c>
      <c r="S1994" s="7">
        <f>E1994/O1994</f>
        <v>1</v>
      </c>
      <c r="T1994" s="11" t="s">
        <v>8338</v>
      </c>
      <c r="U1994" t="s">
        <v>8350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5">
        <f t="shared" si="93"/>
        <v>42359.58839120371</v>
      </c>
      <c r="K1995">
        <v>1448114837</v>
      </c>
      <c r="L1995" s="16">
        <f t="shared" si="94"/>
        <v>42329.58839120371</v>
      </c>
      <c r="M1995" s="16" t="str">
        <f t="shared" si="95"/>
        <v>2015</v>
      </c>
      <c r="N1995" t="b">
        <v>0</v>
      </c>
      <c r="O1995">
        <v>0</v>
      </c>
      <c r="P1995" t="b">
        <v>0</v>
      </c>
      <c r="Q1995" t="s">
        <v>8296</v>
      </c>
      <c r="R1995" s="10">
        <f>E1995/D1995*100</f>
        <v>0</v>
      </c>
      <c r="S1995" s="7" t="e">
        <f>E1995/O1995</f>
        <v>#DIV/0!</v>
      </c>
      <c r="T1995" s="11" t="s">
        <v>8338</v>
      </c>
      <c r="U1995" t="s">
        <v>8350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5">
        <f t="shared" si="93"/>
        <v>42711.047939814816</v>
      </c>
      <c r="K1996">
        <v>1475885342</v>
      </c>
      <c r="L1996" s="16">
        <f t="shared" si="94"/>
        <v>42651.006273148145</v>
      </c>
      <c r="M1996" s="16" t="str">
        <f t="shared" si="95"/>
        <v>2016</v>
      </c>
      <c r="N1996" t="b">
        <v>0</v>
      </c>
      <c r="O1996">
        <v>0</v>
      </c>
      <c r="P1996" t="b">
        <v>0</v>
      </c>
      <c r="Q1996" t="s">
        <v>8296</v>
      </c>
      <c r="R1996" s="10">
        <f>E1996/D1996*100</f>
        <v>0</v>
      </c>
      <c r="S1996" s="7" t="e">
        <f>E1996/O1996</f>
        <v>#DIV/0!</v>
      </c>
      <c r="T1996" s="11" t="s">
        <v>8338</v>
      </c>
      <c r="U1996" t="s">
        <v>8350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5">
        <f t="shared" si="93"/>
        <v>42201.902037037042</v>
      </c>
      <c r="K1997">
        <v>1435354736</v>
      </c>
      <c r="L1997" s="16">
        <f t="shared" si="94"/>
        <v>42181.902037037042</v>
      </c>
      <c r="M1997" s="16" t="str">
        <f t="shared" si="95"/>
        <v>2015</v>
      </c>
      <c r="N1997" t="b">
        <v>0</v>
      </c>
      <c r="O1997">
        <v>3</v>
      </c>
      <c r="P1997" t="b">
        <v>0</v>
      </c>
      <c r="Q1997" t="s">
        <v>8296</v>
      </c>
      <c r="R1997" s="10">
        <f>E1997/D1997*100</f>
        <v>7.8</v>
      </c>
      <c r="S1997" s="7">
        <f>E1997/O1997</f>
        <v>26</v>
      </c>
      <c r="T1997" s="11" t="s">
        <v>8338</v>
      </c>
      <c r="U1997" t="s">
        <v>8350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5">
        <f t="shared" si="93"/>
        <v>41830.819571759261</v>
      </c>
      <c r="K1998">
        <v>1402429211</v>
      </c>
      <c r="L1998" s="16">
        <f t="shared" si="94"/>
        <v>41800.819571759261</v>
      </c>
      <c r="M1998" s="16" t="str">
        <f t="shared" si="95"/>
        <v>2014</v>
      </c>
      <c r="N1998" t="b">
        <v>0</v>
      </c>
      <c r="O1998">
        <v>0</v>
      </c>
      <c r="P1998" t="b">
        <v>0</v>
      </c>
      <c r="Q1998" t="s">
        <v>8296</v>
      </c>
      <c r="R1998" s="10">
        <f>E1998/D1998*100</f>
        <v>0</v>
      </c>
      <c r="S1998" s="7" t="e">
        <f>E1998/O1998</f>
        <v>#DIV/0!</v>
      </c>
      <c r="T1998" s="11" t="s">
        <v>8338</v>
      </c>
      <c r="U1998" t="s">
        <v>8350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5">
        <f t="shared" si="93"/>
        <v>41877.930694444447</v>
      </c>
      <c r="K1999">
        <v>1406499612</v>
      </c>
      <c r="L1999" s="16">
        <f t="shared" si="94"/>
        <v>41847.930694444447</v>
      </c>
      <c r="M1999" s="16" t="str">
        <f t="shared" si="95"/>
        <v>2014</v>
      </c>
      <c r="N1999" t="b">
        <v>0</v>
      </c>
      <c r="O1999">
        <v>0</v>
      </c>
      <c r="P1999" t="b">
        <v>0</v>
      </c>
      <c r="Q1999" t="s">
        <v>8296</v>
      </c>
      <c r="R1999" s="10">
        <f>E1999/D1999*100</f>
        <v>0</v>
      </c>
      <c r="S1999" s="7" t="e">
        <f>E1999/O1999</f>
        <v>#DIV/0!</v>
      </c>
      <c r="T1999" s="11" t="s">
        <v>8338</v>
      </c>
      <c r="U1999" t="s">
        <v>8350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5">
        <f t="shared" si="93"/>
        <v>41852.118495370371</v>
      </c>
      <c r="K2000">
        <v>1402973438</v>
      </c>
      <c r="L2000" s="16">
        <f t="shared" si="94"/>
        <v>41807.118495370371</v>
      </c>
      <c r="M2000" s="16" t="str">
        <f t="shared" si="95"/>
        <v>2014</v>
      </c>
      <c r="N2000" t="b">
        <v>0</v>
      </c>
      <c r="O2000">
        <v>3</v>
      </c>
      <c r="P2000" t="b">
        <v>0</v>
      </c>
      <c r="Q2000" t="s">
        <v>8296</v>
      </c>
      <c r="R2000" s="10">
        <f>E2000/D2000*100</f>
        <v>26.200000000000003</v>
      </c>
      <c r="S2000" s="7">
        <f>E2000/O2000</f>
        <v>218.33333333333334</v>
      </c>
      <c r="T2000" s="11" t="s">
        <v>8338</v>
      </c>
      <c r="U2000" t="s">
        <v>8350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5">
        <f t="shared" si="93"/>
        <v>41956.524398148147</v>
      </c>
      <c r="K2001">
        <v>1413286508</v>
      </c>
      <c r="L2001" s="16">
        <f t="shared" si="94"/>
        <v>41926.482731481483</v>
      </c>
      <c r="M2001" s="16" t="str">
        <f t="shared" si="95"/>
        <v>2014</v>
      </c>
      <c r="N2001" t="b">
        <v>0</v>
      </c>
      <c r="O2001">
        <v>7</v>
      </c>
      <c r="P2001" t="b">
        <v>0</v>
      </c>
      <c r="Q2001" t="s">
        <v>8296</v>
      </c>
      <c r="R2001" s="10">
        <f>E2001/D2001*100</f>
        <v>0.76129032258064511</v>
      </c>
      <c r="S2001" s="7">
        <f>E2001/O2001</f>
        <v>33.714285714285715</v>
      </c>
      <c r="T2001" s="11" t="s">
        <v>8338</v>
      </c>
      <c r="U2001" t="s">
        <v>8350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5">
        <f t="shared" si="93"/>
        <v>42375.951539351852</v>
      </c>
      <c r="K2002">
        <v>1449528613</v>
      </c>
      <c r="L2002" s="16">
        <f t="shared" si="94"/>
        <v>42345.951539351852</v>
      </c>
      <c r="M2002" s="16" t="str">
        <f t="shared" si="95"/>
        <v>2015</v>
      </c>
      <c r="N2002" t="b">
        <v>0</v>
      </c>
      <c r="O2002">
        <v>25</v>
      </c>
      <c r="P2002" t="b">
        <v>0</v>
      </c>
      <c r="Q2002" t="s">
        <v>8296</v>
      </c>
      <c r="R2002" s="10">
        <f>E2002/D2002*100</f>
        <v>12.5</v>
      </c>
      <c r="S2002" s="7">
        <f>E2002/O2002</f>
        <v>25</v>
      </c>
      <c r="T2002" s="11" t="s">
        <v>8338</v>
      </c>
      <c r="U2002" t="s">
        <v>8350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5">
        <f t="shared" si="93"/>
        <v>42167.833333333328</v>
      </c>
      <c r="K2003">
        <v>1431406916</v>
      </c>
      <c r="L2003" s="16">
        <f t="shared" si="94"/>
        <v>42136.209675925929</v>
      </c>
      <c r="M2003" s="16" t="str">
        <f t="shared" si="95"/>
        <v>2015</v>
      </c>
      <c r="N2003" t="b">
        <v>1</v>
      </c>
      <c r="O2003">
        <v>1637</v>
      </c>
      <c r="P2003" t="b">
        <v>1</v>
      </c>
      <c r="Q2003" t="s">
        <v>8295</v>
      </c>
      <c r="R2003" s="10">
        <f>E2003/D2003*100</f>
        <v>382.12909090909091</v>
      </c>
      <c r="S2003" s="7">
        <f>E2003/O2003</f>
        <v>128.38790470372632</v>
      </c>
      <c r="T2003" s="11" t="s">
        <v>8319</v>
      </c>
      <c r="U2003" t="s">
        <v>8349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5">
        <f t="shared" si="93"/>
        <v>42758.71230324074</v>
      </c>
      <c r="K2004">
        <v>1482599143</v>
      </c>
      <c r="L2004" s="16">
        <f t="shared" si="94"/>
        <v>42728.71230324074</v>
      </c>
      <c r="M2004" s="16" t="str">
        <f t="shared" si="95"/>
        <v>2016</v>
      </c>
      <c r="N2004" t="b">
        <v>1</v>
      </c>
      <c r="O2004">
        <v>1375</v>
      </c>
      <c r="P2004" t="b">
        <v>1</v>
      </c>
      <c r="Q2004" t="s">
        <v>8295</v>
      </c>
      <c r="R2004" s="10">
        <f>E2004/D2004*100</f>
        <v>216.79422000000002</v>
      </c>
      <c r="S2004" s="7">
        <f>E2004/O2004</f>
        <v>78.834261818181815</v>
      </c>
      <c r="T2004" s="11" t="s">
        <v>8319</v>
      </c>
      <c r="U2004" t="s">
        <v>8349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5">
        <f t="shared" si="93"/>
        <v>40361.958333333336</v>
      </c>
      <c r="K2005">
        <v>1276830052</v>
      </c>
      <c r="L2005" s="16">
        <f t="shared" si="94"/>
        <v>40347.125601851854</v>
      </c>
      <c r="M2005" s="16" t="str">
        <f t="shared" si="95"/>
        <v>2010</v>
      </c>
      <c r="N2005" t="b">
        <v>1</v>
      </c>
      <c r="O2005">
        <v>17</v>
      </c>
      <c r="P2005" t="b">
        <v>1</v>
      </c>
      <c r="Q2005" t="s">
        <v>8295</v>
      </c>
      <c r="R2005" s="10">
        <f>E2005/D2005*100</f>
        <v>312</v>
      </c>
      <c r="S2005" s="7">
        <f>E2005/O2005</f>
        <v>91.764705882352942</v>
      </c>
      <c r="T2005" s="11" t="s">
        <v>8319</v>
      </c>
      <c r="U2005" t="s">
        <v>8349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5">
        <f t="shared" si="93"/>
        <v>41830.604895833334</v>
      </c>
      <c r="K2006">
        <v>1402410663</v>
      </c>
      <c r="L2006" s="16">
        <f t="shared" si="94"/>
        <v>41800.604895833334</v>
      </c>
      <c r="M2006" s="16" t="str">
        <f t="shared" si="95"/>
        <v>2014</v>
      </c>
      <c r="N2006" t="b">
        <v>1</v>
      </c>
      <c r="O2006">
        <v>354</v>
      </c>
      <c r="P2006" t="b">
        <v>1</v>
      </c>
      <c r="Q2006" t="s">
        <v>8295</v>
      </c>
      <c r="R2006" s="10">
        <f>E2006/D2006*100</f>
        <v>234.42048</v>
      </c>
      <c r="S2006" s="7">
        <f>E2006/O2006</f>
        <v>331.10237288135596</v>
      </c>
      <c r="T2006" s="11" t="s">
        <v>8319</v>
      </c>
      <c r="U2006" t="s">
        <v>8349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5">
        <f t="shared" si="93"/>
        <v>41563.165972222225</v>
      </c>
      <c r="K2007">
        <v>1379532618</v>
      </c>
      <c r="L2007" s="16">
        <f t="shared" si="94"/>
        <v>41535.812708333331</v>
      </c>
      <c r="M2007" s="16" t="str">
        <f t="shared" si="95"/>
        <v>2013</v>
      </c>
      <c r="N2007" t="b">
        <v>1</v>
      </c>
      <c r="O2007">
        <v>191</v>
      </c>
      <c r="P2007" t="b">
        <v>1</v>
      </c>
      <c r="Q2007" t="s">
        <v>8295</v>
      </c>
      <c r="R2007" s="10">
        <f>E2007/D2007*100</f>
        <v>123.68010000000001</v>
      </c>
      <c r="S2007" s="7">
        <f>E2007/O2007</f>
        <v>194.26193717277485</v>
      </c>
      <c r="T2007" s="11" t="s">
        <v>8319</v>
      </c>
      <c r="U2007" t="s">
        <v>8349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5">
        <f t="shared" si="93"/>
        <v>41976.542187500003</v>
      </c>
      <c r="K2008">
        <v>1414584045</v>
      </c>
      <c r="L2008" s="16">
        <f t="shared" si="94"/>
        <v>41941.500520833331</v>
      </c>
      <c r="M2008" s="16" t="str">
        <f t="shared" si="95"/>
        <v>2014</v>
      </c>
      <c r="N2008" t="b">
        <v>1</v>
      </c>
      <c r="O2008">
        <v>303</v>
      </c>
      <c r="P2008" t="b">
        <v>1</v>
      </c>
      <c r="Q2008" t="s">
        <v>8295</v>
      </c>
      <c r="R2008" s="10">
        <f>E2008/D2008*100</f>
        <v>247.84</v>
      </c>
      <c r="S2008" s="7">
        <f>E2008/O2008</f>
        <v>408.97689768976898</v>
      </c>
      <c r="T2008" s="11" t="s">
        <v>8319</v>
      </c>
      <c r="U2008" t="s">
        <v>8349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5">
        <f t="shared" si="93"/>
        <v>40414.166666666664</v>
      </c>
      <c r="K2009">
        <v>1276891586</v>
      </c>
      <c r="L2009" s="16">
        <f t="shared" si="94"/>
        <v>40347.837800925925</v>
      </c>
      <c r="M2009" s="16" t="str">
        <f t="shared" si="95"/>
        <v>2010</v>
      </c>
      <c r="N2009" t="b">
        <v>1</v>
      </c>
      <c r="O2009">
        <v>137</v>
      </c>
      <c r="P2009" t="b">
        <v>1</v>
      </c>
      <c r="Q2009" t="s">
        <v>8295</v>
      </c>
      <c r="R2009" s="10">
        <f>E2009/D2009*100</f>
        <v>115.7092</v>
      </c>
      <c r="S2009" s="7">
        <f>E2009/O2009</f>
        <v>84.459270072992695</v>
      </c>
      <c r="T2009" s="11" t="s">
        <v>8319</v>
      </c>
      <c r="U2009" t="s">
        <v>8349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5">
        <f t="shared" si="93"/>
        <v>40805.604421296295</v>
      </c>
      <c r="K2010">
        <v>1312641022</v>
      </c>
      <c r="L2010" s="16">
        <f t="shared" si="94"/>
        <v>40761.604421296295</v>
      </c>
      <c r="M2010" s="16" t="str">
        <f t="shared" si="95"/>
        <v>2011</v>
      </c>
      <c r="N2010" t="b">
        <v>1</v>
      </c>
      <c r="O2010">
        <v>41</v>
      </c>
      <c r="P2010" t="b">
        <v>1</v>
      </c>
      <c r="Q2010" t="s">
        <v>8295</v>
      </c>
      <c r="R2010" s="10">
        <f>E2010/D2010*100</f>
        <v>117.07484768810599</v>
      </c>
      <c r="S2010" s="7">
        <f>E2010/O2010</f>
        <v>44.853658536585364</v>
      </c>
      <c r="T2010" s="11" t="s">
        <v>8319</v>
      </c>
      <c r="U2010" t="s">
        <v>8349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5">
        <f t="shared" si="93"/>
        <v>42697.365081018521</v>
      </c>
      <c r="K2011">
        <v>1476776743</v>
      </c>
      <c r="L2011" s="16">
        <f t="shared" si="94"/>
        <v>42661.323414351849</v>
      </c>
      <c r="M2011" s="16" t="str">
        <f t="shared" si="95"/>
        <v>2016</v>
      </c>
      <c r="N2011" t="b">
        <v>1</v>
      </c>
      <c r="O2011">
        <v>398</v>
      </c>
      <c r="P2011" t="b">
        <v>1</v>
      </c>
      <c r="Q2011" t="s">
        <v>8295</v>
      </c>
      <c r="R2011" s="10">
        <f>E2011/D2011*100</f>
        <v>305.15800000000002</v>
      </c>
      <c r="S2011" s="7">
        <f>E2011/O2011</f>
        <v>383.3643216080402</v>
      </c>
      <c r="T2011" s="11" t="s">
        <v>8319</v>
      </c>
      <c r="U2011" t="s">
        <v>8349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5">
        <f t="shared" si="93"/>
        <v>42600.996423611112</v>
      </c>
      <c r="K2012">
        <v>1468972491</v>
      </c>
      <c r="L2012" s="16">
        <f t="shared" si="94"/>
        <v>42570.996423611112</v>
      </c>
      <c r="M2012" s="16" t="str">
        <f t="shared" si="95"/>
        <v>2016</v>
      </c>
      <c r="N2012" t="b">
        <v>1</v>
      </c>
      <c r="O2012">
        <v>1737</v>
      </c>
      <c r="P2012" t="b">
        <v>1</v>
      </c>
      <c r="Q2012" t="s">
        <v>8295</v>
      </c>
      <c r="R2012" s="10">
        <f>E2012/D2012*100</f>
        <v>320.05299999999994</v>
      </c>
      <c r="S2012" s="7">
        <f>E2012/O2012</f>
        <v>55.276856649395505</v>
      </c>
      <c r="T2012" s="11" t="s">
        <v>8319</v>
      </c>
      <c r="U2012" t="s">
        <v>8349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5">
        <f t="shared" si="93"/>
        <v>42380.958333333328</v>
      </c>
      <c r="K2013">
        <v>1449650173</v>
      </c>
      <c r="L2013" s="16">
        <f t="shared" si="94"/>
        <v>42347.358483796299</v>
      </c>
      <c r="M2013" s="16" t="str">
        <f t="shared" si="95"/>
        <v>2015</v>
      </c>
      <c r="N2013" t="b">
        <v>1</v>
      </c>
      <c r="O2013">
        <v>971</v>
      </c>
      <c r="P2013" t="b">
        <v>1</v>
      </c>
      <c r="Q2013" t="s">
        <v>8295</v>
      </c>
      <c r="R2013" s="10">
        <f>E2013/D2013*100</f>
        <v>819.56399999999996</v>
      </c>
      <c r="S2013" s="7">
        <f>E2013/O2013</f>
        <v>422.02059732234807</v>
      </c>
      <c r="T2013" s="11" t="s">
        <v>8319</v>
      </c>
      <c r="U2013" t="s">
        <v>8349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5">
        <f t="shared" si="93"/>
        <v>42040.822233796294</v>
      </c>
      <c r="K2014">
        <v>1420573441</v>
      </c>
      <c r="L2014" s="16">
        <f t="shared" si="94"/>
        <v>42010.822233796294</v>
      </c>
      <c r="M2014" s="16" t="str">
        <f t="shared" si="95"/>
        <v>2015</v>
      </c>
      <c r="N2014" t="b">
        <v>1</v>
      </c>
      <c r="O2014">
        <v>183</v>
      </c>
      <c r="P2014" t="b">
        <v>1</v>
      </c>
      <c r="Q2014" t="s">
        <v>8295</v>
      </c>
      <c r="R2014" s="10">
        <f>E2014/D2014*100</f>
        <v>234.90000000000003</v>
      </c>
      <c r="S2014" s="7">
        <f>E2014/O2014</f>
        <v>64.180327868852459</v>
      </c>
      <c r="T2014" s="11" t="s">
        <v>8319</v>
      </c>
      <c r="U2014" t="s">
        <v>8349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5">
        <f t="shared" si="93"/>
        <v>42559.960810185185</v>
      </c>
      <c r="K2015">
        <v>1462835014</v>
      </c>
      <c r="L2015" s="16">
        <f t="shared" si="94"/>
        <v>42499.960810185185</v>
      </c>
      <c r="M2015" s="16" t="str">
        <f t="shared" si="95"/>
        <v>2016</v>
      </c>
      <c r="N2015" t="b">
        <v>1</v>
      </c>
      <c r="O2015">
        <v>4562</v>
      </c>
      <c r="P2015" t="b">
        <v>1</v>
      </c>
      <c r="Q2015" t="s">
        <v>8295</v>
      </c>
      <c r="R2015" s="10">
        <f>E2015/D2015*100</f>
        <v>494.91374999999999</v>
      </c>
      <c r="S2015" s="7">
        <f>E2015/O2015</f>
        <v>173.57781674704077</v>
      </c>
      <c r="T2015" s="11" t="s">
        <v>8319</v>
      </c>
      <c r="U2015" t="s">
        <v>8349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5">
        <f t="shared" si="93"/>
        <v>41358.172905092593</v>
      </c>
      <c r="K2016">
        <v>1361250539</v>
      </c>
      <c r="L2016" s="16">
        <f t="shared" si="94"/>
        <v>41324.214571759258</v>
      </c>
      <c r="M2016" s="16" t="str">
        <f t="shared" si="95"/>
        <v>2013</v>
      </c>
      <c r="N2016" t="b">
        <v>1</v>
      </c>
      <c r="O2016">
        <v>26457</v>
      </c>
      <c r="P2016" t="b">
        <v>1</v>
      </c>
      <c r="Q2016" t="s">
        <v>8295</v>
      </c>
      <c r="R2016" s="10">
        <f>E2016/D2016*100</f>
        <v>7813.7822333333334</v>
      </c>
      <c r="S2016" s="7">
        <f>E2016/O2016</f>
        <v>88.601680840609291</v>
      </c>
      <c r="T2016" s="11" t="s">
        <v>8319</v>
      </c>
      <c r="U2016" t="s">
        <v>8349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5">
        <f t="shared" si="93"/>
        <v>40795.876886574071</v>
      </c>
      <c r="K2017">
        <v>1313010163</v>
      </c>
      <c r="L2017" s="16">
        <f t="shared" si="94"/>
        <v>40765.876886574071</v>
      </c>
      <c r="M2017" s="16" t="str">
        <f t="shared" si="95"/>
        <v>2011</v>
      </c>
      <c r="N2017" t="b">
        <v>1</v>
      </c>
      <c r="O2017">
        <v>162</v>
      </c>
      <c r="P2017" t="b">
        <v>1</v>
      </c>
      <c r="Q2017" t="s">
        <v>8295</v>
      </c>
      <c r="R2017" s="10">
        <f>E2017/D2017*100</f>
        <v>113.00013888888888</v>
      </c>
      <c r="S2017" s="7">
        <f>E2017/O2017</f>
        <v>50.222283950617282</v>
      </c>
      <c r="T2017" s="11" t="s">
        <v>8319</v>
      </c>
      <c r="U2017" t="s">
        <v>8349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5">
        <f t="shared" si="93"/>
        <v>41342.88077546296</v>
      </c>
      <c r="K2018">
        <v>1360271299</v>
      </c>
      <c r="L2018" s="16">
        <f t="shared" si="94"/>
        <v>41312.88077546296</v>
      </c>
      <c r="M2018" s="16" t="str">
        <f t="shared" si="95"/>
        <v>2013</v>
      </c>
      <c r="N2018" t="b">
        <v>1</v>
      </c>
      <c r="O2018">
        <v>479</v>
      </c>
      <c r="P2018" t="b">
        <v>1</v>
      </c>
      <c r="Q2018" t="s">
        <v>8295</v>
      </c>
      <c r="R2018" s="10">
        <f>E2018/D2018*100</f>
        <v>921.54219999999998</v>
      </c>
      <c r="S2018" s="7">
        <f>E2018/O2018</f>
        <v>192.38876826722338</v>
      </c>
      <c r="T2018" s="11" t="s">
        <v>8319</v>
      </c>
      <c r="U2018" t="s">
        <v>8349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5">
        <f t="shared" si="93"/>
        <v>40992.166666666664</v>
      </c>
      <c r="K2019">
        <v>1329873755</v>
      </c>
      <c r="L2019" s="16">
        <f t="shared" si="94"/>
        <v>40961.057349537034</v>
      </c>
      <c r="M2019" s="16" t="str">
        <f t="shared" si="95"/>
        <v>2012</v>
      </c>
      <c r="N2019" t="b">
        <v>1</v>
      </c>
      <c r="O2019">
        <v>426</v>
      </c>
      <c r="P2019" t="b">
        <v>1</v>
      </c>
      <c r="Q2019" t="s">
        <v>8295</v>
      </c>
      <c r="R2019" s="10">
        <f>E2019/D2019*100</f>
        <v>125.10239999999999</v>
      </c>
      <c r="S2019" s="7">
        <f>E2019/O2019</f>
        <v>73.416901408450698</v>
      </c>
      <c r="T2019" s="11" t="s">
        <v>8319</v>
      </c>
      <c r="U2019" t="s">
        <v>8349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5">
        <f t="shared" si="93"/>
        <v>42229.365844907406</v>
      </c>
      <c r="K2020">
        <v>1436863609</v>
      </c>
      <c r="L2020" s="16">
        <f t="shared" si="94"/>
        <v>42199.365844907406</v>
      </c>
      <c r="M2020" s="16" t="str">
        <f t="shared" si="95"/>
        <v>2015</v>
      </c>
      <c r="N2020" t="b">
        <v>1</v>
      </c>
      <c r="O2020">
        <v>450</v>
      </c>
      <c r="P2020" t="b">
        <v>1</v>
      </c>
      <c r="Q2020" t="s">
        <v>8295</v>
      </c>
      <c r="R2020" s="10">
        <f>E2020/D2020*100</f>
        <v>102.24343076923077</v>
      </c>
      <c r="S2020" s="7">
        <f>E2020/O2020</f>
        <v>147.68495555555555</v>
      </c>
      <c r="T2020" s="11" t="s">
        <v>8319</v>
      </c>
      <c r="U2020" t="s">
        <v>8349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5">
        <f t="shared" si="93"/>
        <v>42635.70857638889</v>
      </c>
      <c r="K2021">
        <v>1471971621</v>
      </c>
      <c r="L2021" s="16">
        <f t="shared" si="94"/>
        <v>42605.70857638889</v>
      </c>
      <c r="M2021" s="16" t="str">
        <f t="shared" si="95"/>
        <v>2016</v>
      </c>
      <c r="N2021" t="b">
        <v>1</v>
      </c>
      <c r="O2021">
        <v>1780</v>
      </c>
      <c r="P2021" t="b">
        <v>1</v>
      </c>
      <c r="Q2021" t="s">
        <v>8295</v>
      </c>
      <c r="R2021" s="10">
        <f>E2021/D2021*100</f>
        <v>484.90975000000003</v>
      </c>
      <c r="S2021" s="7">
        <f>E2021/O2021</f>
        <v>108.96848314606741</v>
      </c>
      <c r="T2021" s="11" t="s">
        <v>8319</v>
      </c>
      <c r="U2021" t="s">
        <v>8349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5">
        <f t="shared" si="93"/>
        <v>41773.961111111108</v>
      </c>
      <c r="K2022">
        <v>1396923624</v>
      </c>
      <c r="L2022" s="16">
        <f t="shared" si="94"/>
        <v>41737.097499999996</v>
      </c>
      <c r="M2022" s="16" t="str">
        <f t="shared" si="95"/>
        <v>2014</v>
      </c>
      <c r="N2022" t="b">
        <v>1</v>
      </c>
      <c r="O2022">
        <v>122</v>
      </c>
      <c r="P2022" t="b">
        <v>1</v>
      </c>
      <c r="Q2022" t="s">
        <v>8295</v>
      </c>
      <c r="R2022" s="10">
        <f>E2022/D2022*100</f>
        <v>192.33333333333334</v>
      </c>
      <c r="S2022" s="7">
        <f>E2022/O2022</f>
        <v>23.647540983606557</v>
      </c>
      <c r="T2022" s="11" t="s">
        <v>8319</v>
      </c>
      <c r="U2022" t="s">
        <v>8349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5">
        <f t="shared" si="93"/>
        <v>41906.070567129631</v>
      </c>
      <c r="K2023">
        <v>1407634897</v>
      </c>
      <c r="L2023" s="16">
        <f t="shared" si="94"/>
        <v>41861.070567129631</v>
      </c>
      <c r="M2023" s="16" t="str">
        <f t="shared" si="95"/>
        <v>2014</v>
      </c>
      <c r="N2023" t="b">
        <v>1</v>
      </c>
      <c r="O2023">
        <v>95</v>
      </c>
      <c r="P2023" t="b">
        <v>1</v>
      </c>
      <c r="Q2023" t="s">
        <v>8295</v>
      </c>
      <c r="R2023" s="10">
        <f>E2023/D2023*100</f>
        <v>281.10000000000002</v>
      </c>
      <c r="S2023" s="7">
        <f>E2023/O2023</f>
        <v>147.94736842105263</v>
      </c>
      <c r="T2023" s="11" t="s">
        <v>8319</v>
      </c>
      <c r="U2023" t="s">
        <v>8349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5">
        <f t="shared" si="93"/>
        <v>42532.569120370375</v>
      </c>
      <c r="K2024">
        <v>1463060372</v>
      </c>
      <c r="L2024" s="16">
        <f t="shared" si="94"/>
        <v>42502.569120370375</v>
      </c>
      <c r="M2024" s="16" t="str">
        <f t="shared" si="95"/>
        <v>2016</v>
      </c>
      <c r="N2024" t="b">
        <v>1</v>
      </c>
      <c r="O2024">
        <v>325</v>
      </c>
      <c r="P2024" t="b">
        <v>1</v>
      </c>
      <c r="Q2024" t="s">
        <v>8295</v>
      </c>
      <c r="R2024" s="10">
        <f>E2024/D2024*100</f>
        <v>125.13700000000001</v>
      </c>
      <c r="S2024" s="7">
        <f>E2024/O2024</f>
        <v>385.03692307692307</v>
      </c>
      <c r="T2024" s="11" t="s">
        <v>8319</v>
      </c>
      <c r="U2024" t="s">
        <v>8349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5">
        <f t="shared" si="93"/>
        <v>42166.420752314814</v>
      </c>
      <c r="K2025">
        <v>1431425153</v>
      </c>
      <c r="L2025" s="16">
        <f t="shared" si="94"/>
        <v>42136.420752314814</v>
      </c>
      <c r="M2025" s="16" t="str">
        <f t="shared" si="95"/>
        <v>2015</v>
      </c>
      <c r="N2025" t="b">
        <v>1</v>
      </c>
      <c r="O2025">
        <v>353</v>
      </c>
      <c r="P2025" t="b">
        <v>1</v>
      </c>
      <c r="Q2025" t="s">
        <v>8295</v>
      </c>
      <c r="R2025" s="10">
        <f>E2025/D2025*100</f>
        <v>161.459</v>
      </c>
      <c r="S2025" s="7">
        <f>E2025/O2025</f>
        <v>457.39093484419266</v>
      </c>
      <c r="T2025" s="11" t="s">
        <v>8319</v>
      </c>
      <c r="U2025" t="s">
        <v>8349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5">
        <f t="shared" si="93"/>
        <v>41134.125</v>
      </c>
      <c r="K2026">
        <v>1341875544</v>
      </c>
      <c r="L2026" s="16">
        <f t="shared" si="94"/>
        <v>41099.966944444444</v>
      </c>
      <c r="M2026" s="16" t="str">
        <f t="shared" si="95"/>
        <v>2012</v>
      </c>
      <c r="N2026" t="b">
        <v>1</v>
      </c>
      <c r="O2026">
        <v>105</v>
      </c>
      <c r="P2026" t="b">
        <v>1</v>
      </c>
      <c r="Q2026" t="s">
        <v>8295</v>
      </c>
      <c r="R2026" s="10">
        <f>E2026/D2026*100</f>
        <v>585.35</v>
      </c>
      <c r="S2026" s="7">
        <f>E2026/O2026</f>
        <v>222.99047619047619</v>
      </c>
      <c r="T2026" s="11" t="s">
        <v>8319</v>
      </c>
      <c r="U2026" t="s">
        <v>8349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5">
        <f t="shared" si="93"/>
        <v>42166.184560185182</v>
      </c>
      <c r="K2027">
        <v>1431404746</v>
      </c>
      <c r="L2027" s="16">
        <f t="shared" si="94"/>
        <v>42136.184560185182</v>
      </c>
      <c r="M2027" s="16" t="str">
        <f t="shared" si="95"/>
        <v>2015</v>
      </c>
      <c r="N2027" t="b">
        <v>1</v>
      </c>
      <c r="O2027">
        <v>729</v>
      </c>
      <c r="P2027" t="b">
        <v>1</v>
      </c>
      <c r="Q2027" t="s">
        <v>8295</v>
      </c>
      <c r="R2027" s="10">
        <f>E2027/D2027*100</f>
        <v>201.14999999999998</v>
      </c>
      <c r="S2027" s="7">
        <f>E2027/O2027</f>
        <v>220.74074074074073</v>
      </c>
      <c r="T2027" s="11" t="s">
        <v>8319</v>
      </c>
      <c r="U2027" t="s">
        <v>8349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5">
        <f t="shared" si="93"/>
        <v>41750.165972222225</v>
      </c>
      <c r="K2028">
        <v>1394127585</v>
      </c>
      <c r="L2028" s="16">
        <f t="shared" si="94"/>
        <v>41704.735937500001</v>
      </c>
      <c r="M2028" s="16" t="str">
        <f t="shared" si="95"/>
        <v>2014</v>
      </c>
      <c r="N2028" t="b">
        <v>1</v>
      </c>
      <c r="O2028">
        <v>454</v>
      </c>
      <c r="P2028" t="b">
        <v>1</v>
      </c>
      <c r="Q2028" t="s">
        <v>8295</v>
      </c>
      <c r="R2028" s="10">
        <f>E2028/D2028*100</f>
        <v>133.48307999999997</v>
      </c>
      <c r="S2028" s="7">
        <f>E2028/O2028</f>
        <v>73.503898678414089</v>
      </c>
      <c r="T2028" s="11" t="s">
        <v>8319</v>
      </c>
      <c r="U2028" t="s">
        <v>8349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5">
        <f t="shared" si="93"/>
        <v>42093.772210648152</v>
      </c>
      <c r="K2029">
        <v>1423855919</v>
      </c>
      <c r="L2029" s="16">
        <f t="shared" si="94"/>
        <v>42048.813877314817</v>
      </c>
      <c r="M2029" s="16" t="str">
        <f t="shared" si="95"/>
        <v>2015</v>
      </c>
      <c r="N2029" t="b">
        <v>1</v>
      </c>
      <c r="O2029">
        <v>539</v>
      </c>
      <c r="P2029" t="b">
        <v>1</v>
      </c>
      <c r="Q2029" t="s">
        <v>8295</v>
      </c>
      <c r="R2029" s="10">
        <f>E2029/D2029*100</f>
        <v>120.24900000000001</v>
      </c>
      <c r="S2029" s="7">
        <f>E2029/O2029</f>
        <v>223.09647495361781</v>
      </c>
      <c r="T2029" s="11" t="s">
        <v>8319</v>
      </c>
      <c r="U2029" t="s">
        <v>8349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5">
        <f t="shared" si="93"/>
        <v>40252.913194444445</v>
      </c>
      <c r="K2030">
        <v>1265493806</v>
      </c>
      <c r="L2030" s="16">
        <f t="shared" si="94"/>
        <v>40215.919050925928</v>
      </c>
      <c r="M2030" s="16" t="str">
        <f t="shared" si="95"/>
        <v>2010</v>
      </c>
      <c r="N2030" t="b">
        <v>1</v>
      </c>
      <c r="O2030">
        <v>79</v>
      </c>
      <c r="P2030" t="b">
        <v>1</v>
      </c>
      <c r="Q2030" t="s">
        <v>8295</v>
      </c>
      <c r="R2030" s="10">
        <f>E2030/D2030*100</f>
        <v>126.16666666666667</v>
      </c>
      <c r="S2030" s="7">
        <f>E2030/O2030</f>
        <v>47.911392405063289</v>
      </c>
      <c r="T2030" s="11" t="s">
        <v>8319</v>
      </c>
      <c r="U2030" t="s">
        <v>8349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5">
        <f t="shared" si="93"/>
        <v>41878.021770833337</v>
      </c>
      <c r="K2031">
        <v>1406507481</v>
      </c>
      <c r="L2031" s="16">
        <f t="shared" si="94"/>
        <v>41848.021770833337</v>
      </c>
      <c r="M2031" s="16" t="str">
        <f t="shared" si="95"/>
        <v>2014</v>
      </c>
      <c r="N2031" t="b">
        <v>1</v>
      </c>
      <c r="O2031">
        <v>94</v>
      </c>
      <c r="P2031" t="b">
        <v>1</v>
      </c>
      <c r="Q2031" t="s">
        <v>8295</v>
      </c>
      <c r="R2031" s="10">
        <f>E2031/D2031*100</f>
        <v>361.2</v>
      </c>
      <c r="S2031" s="7">
        <f>E2031/O2031</f>
        <v>96.063829787234042</v>
      </c>
      <c r="T2031" s="11" t="s">
        <v>8319</v>
      </c>
      <c r="U2031" t="s">
        <v>8349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5">
        <f t="shared" si="93"/>
        <v>41242.996481481481</v>
      </c>
      <c r="K2032">
        <v>1351641296</v>
      </c>
      <c r="L2032" s="16">
        <f t="shared" si="94"/>
        <v>41212.996481481481</v>
      </c>
      <c r="M2032" s="16" t="str">
        <f t="shared" si="95"/>
        <v>2012</v>
      </c>
      <c r="N2032" t="b">
        <v>1</v>
      </c>
      <c r="O2032">
        <v>625</v>
      </c>
      <c r="P2032" t="b">
        <v>1</v>
      </c>
      <c r="Q2032" t="s">
        <v>8295</v>
      </c>
      <c r="R2032" s="10">
        <f>E2032/D2032*100</f>
        <v>226.239013671875</v>
      </c>
      <c r="S2032" s="7">
        <f>E2032/O2032</f>
        <v>118.6144</v>
      </c>
      <c r="T2032" s="11" t="s">
        <v>8319</v>
      </c>
      <c r="U2032" t="s">
        <v>8349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5">
        <f t="shared" si="93"/>
        <v>42013.041666666672</v>
      </c>
      <c r="K2033">
        <v>1417506853</v>
      </c>
      <c r="L2033" s="16">
        <f t="shared" si="94"/>
        <v>41975.329317129625</v>
      </c>
      <c r="M2033" s="16" t="str">
        <f t="shared" si="95"/>
        <v>2014</v>
      </c>
      <c r="N2033" t="b">
        <v>1</v>
      </c>
      <c r="O2033">
        <v>508</v>
      </c>
      <c r="P2033" t="b">
        <v>1</v>
      </c>
      <c r="Q2033" t="s">
        <v>8295</v>
      </c>
      <c r="R2033" s="10">
        <f>E2033/D2033*100</f>
        <v>120.35</v>
      </c>
      <c r="S2033" s="7">
        <f>E2033/O2033</f>
        <v>118.45472440944881</v>
      </c>
      <c r="T2033" s="11" t="s">
        <v>8319</v>
      </c>
      <c r="U2033" t="s">
        <v>8349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5">
        <f t="shared" si="93"/>
        <v>42719.208333333328</v>
      </c>
      <c r="K2034">
        <v>1479216874</v>
      </c>
      <c r="L2034" s="16">
        <f t="shared" si="94"/>
        <v>42689.565671296295</v>
      </c>
      <c r="M2034" s="16" t="str">
        <f t="shared" si="95"/>
        <v>2016</v>
      </c>
      <c r="N2034" t="b">
        <v>1</v>
      </c>
      <c r="O2034">
        <v>531</v>
      </c>
      <c r="P2034" t="b">
        <v>1</v>
      </c>
      <c r="Q2034" t="s">
        <v>8295</v>
      </c>
      <c r="R2034" s="10">
        <f>E2034/D2034*100</f>
        <v>304.18799999999999</v>
      </c>
      <c r="S2034" s="7">
        <f>E2034/O2034</f>
        <v>143.21468926553672</v>
      </c>
      <c r="T2034" s="11" t="s">
        <v>8319</v>
      </c>
      <c r="U2034" t="s">
        <v>8349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5">
        <f t="shared" si="93"/>
        <v>41755.082384259258</v>
      </c>
      <c r="K2035">
        <v>1395885518</v>
      </c>
      <c r="L2035" s="16">
        <f t="shared" si="94"/>
        <v>41725.082384259258</v>
      </c>
      <c r="M2035" s="16" t="str">
        <f t="shared" si="95"/>
        <v>2014</v>
      </c>
      <c r="N2035" t="b">
        <v>1</v>
      </c>
      <c r="O2035">
        <v>158</v>
      </c>
      <c r="P2035" t="b">
        <v>1</v>
      </c>
      <c r="Q2035" t="s">
        <v>8295</v>
      </c>
      <c r="R2035" s="10">
        <f>E2035/D2035*100</f>
        <v>178.67599999999999</v>
      </c>
      <c r="S2035" s="7">
        <f>E2035/O2035</f>
        <v>282.71518987341773</v>
      </c>
      <c r="T2035" s="11" t="s">
        <v>8319</v>
      </c>
      <c r="U2035" t="s">
        <v>8349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5">
        <f t="shared" si="93"/>
        <v>42131.290277777778</v>
      </c>
      <c r="K2036">
        <v>1426216033</v>
      </c>
      <c r="L2036" s="16">
        <f t="shared" si="94"/>
        <v>42076.130011574074</v>
      </c>
      <c r="M2036" s="16" t="str">
        <f t="shared" si="95"/>
        <v>2015</v>
      </c>
      <c r="N2036" t="b">
        <v>1</v>
      </c>
      <c r="O2036">
        <v>508</v>
      </c>
      <c r="P2036" t="b">
        <v>1</v>
      </c>
      <c r="Q2036" t="s">
        <v>8295</v>
      </c>
      <c r="R2036" s="10">
        <f>E2036/D2036*100</f>
        <v>386.81998717948721</v>
      </c>
      <c r="S2036" s="7">
        <f>E2036/O2036</f>
        <v>593.93620078740162</v>
      </c>
      <c r="T2036" s="11" t="s">
        <v>8319</v>
      </c>
      <c r="U2036" t="s">
        <v>8349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5">
        <f t="shared" si="93"/>
        <v>42357.041666666672</v>
      </c>
      <c r="K2037">
        <v>1446562807</v>
      </c>
      <c r="L2037" s="16">
        <f t="shared" si="94"/>
        <v>42311.625081018516</v>
      </c>
      <c r="M2037" s="16" t="str">
        <f t="shared" si="95"/>
        <v>2015</v>
      </c>
      <c r="N2037" t="b">
        <v>1</v>
      </c>
      <c r="O2037">
        <v>644</v>
      </c>
      <c r="P2037" t="b">
        <v>1</v>
      </c>
      <c r="Q2037" t="s">
        <v>8295</v>
      </c>
      <c r="R2037" s="10">
        <f>E2037/D2037*100</f>
        <v>211.03642500000004</v>
      </c>
      <c r="S2037" s="7">
        <f>E2037/O2037</f>
        <v>262.15704968944101</v>
      </c>
      <c r="T2037" s="11" t="s">
        <v>8319</v>
      </c>
      <c r="U2037" t="s">
        <v>8349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5">
        <f t="shared" si="93"/>
        <v>41768.864803240744</v>
      </c>
      <c r="K2038">
        <v>1397076319</v>
      </c>
      <c r="L2038" s="16">
        <f t="shared" si="94"/>
        <v>41738.864803240744</v>
      </c>
      <c r="M2038" s="16" t="str">
        <f t="shared" si="95"/>
        <v>2014</v>
      </c>
      <c r="N2038" t="b">
        <v>1</v>
      </c>
      <c r="O2038">
        <v>848</v>
      </c>
      <c r="P2038" t="b">
        <v>1</v>
      </c>
      <c r="Q2038" t="s">
        <v>8295</v>
      </c>
      <c r="R2038" s="10">
        <f>E2038/D2038*100</f>
        <v>131.66833333333335</v>
      </c>
      <c r="S2038" s="7">
        <f>E2038/O2038</f>
        <v>46.580778301886795</v>
      </c>
      <c r="T2038" s="11" t="s">
        <v>8319</v>
      </c>
      <c r="U2038" t="s">
        <v>8349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5">
        <f t="shared" si="93"/>
        <v>41638.251770833333</v>
      </c>
      <c r="K2039">
        <v>1383195753</v>
      </c>
      <c r="L2039" s="16">
        <f t="shared" si="94"/>
        <v>41578.210104166668</v>
      </c>
      <c r="M2039" s="16" t="str">
        <f t="shared" si="95"/>
        <v>2013</v>
      </c>
      <c r="N2039" t="b">
        <v>1</v>
      </c>
      <c r="O2039">
        <v>429</v>
      </c>
      <c r="P2039" t="b">
        <v>1</v>
      </c>
      <c r="Q2039" t="s">
        <v>8295</v>
      </c>
      <c r="R2039" s="10">
        <f>E2039/D2039*100</f>
        <v>300.47639999999996</v>
      </c>
      <c r="S2039" s="7">
        <f>E2039/O2039</f>
        <v>70.041118881118877</v>
      </c>
      <c r="T2039" s="11" t="s">
        <v>8319</v>
      </c>
      <c r="U2039" t="s">
        <v>8349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5">
        <f t="shared" si="93"/>
        <v>41456.75</v>
      </c>
      <c r="K2040">
        <v>1369895421</v>
      </c>
      <c r="L2040" s="16">
        <f t="shared" si="94"/>
        <v>41424.27107638889</v>
      </c>
      <c r="M2040" s="16" t="str">
        <f t="shared" si="95"/>
        <v>2013</v>
      </c>
      <c r="N2040" t="b">
        <v>1</v>
      </c>
      <c r="O2040">
        <v>204</v>
      </c>
      <c r="P2040" t="b">
        <v>1</v>
      </c>
      <c r="Q2040" t="s">
        <v>8295</v>
      </c>
      <c r="R2040" s="10">
        <f>E2040/D2040*100</f>
        <v>420.51249999999999</v>
      </c>
      <c r="S2040" s="7">
        <f>E2040/O2040</f>
        <v>164.90686274509804</v>
      </c>
      <c r="T2040" s="11" t="s">
        <v>8319</v>
      </c>
      <c r="U2040" t="s">
        <v>8349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5">
        <f t="shared" si="93"/>
        <v>42705.207638888889</v>
      </c>
      <c r="K2041">
        <v>1477996325</v>
      </c>
      <c r="L2041" s="16">
        <f t="shared" si="94"/>
        <v>42675.438946759255</v>
      </c>
      <c r="M2041" s="16" t="str">
        <f t="shared" si="95"/>
        <v>2016</v>
      </c>
      <c r="N2041" t="b">
        <v>1</v>
      </c>
      <c r="O2041">
        <v>379</v>
      </c>
      <c r="P2041" t="b">
        <v>1</v>
      </c>
      <c r="Q2041" t="s">
        <v>8295</v>
      </c>
      <c r="R2041" s="10">
        <f>E2041/D2041*100</f>
        <v>136.21680000000001</v>
      </c>
      <c r="S2041" s="7">
        <f>E2041/O2041</f>
        <v>449.26385224274406</v>
      </c>
      <c r="T2041" s="11" t="s">
        <v>8319</v>
      </c>
      <c r="U2041" t="s">
        <v>8349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5">
        <f t="shared" si="93"/>
        <v>41593.968784722223</v>
      </c>
      <c r="K2042">
        <v>1383257703</v>
      </c>
      <c r="L2042" s="16">
        <f t="shared" si="94"/>
        <v>41578.927118055559</v>
      </c>
      <c r="M2042" s="16" t="str">
        <f t="shared" si="95"/>
        <v>2013</v>
      </c>
      <c r="N2042" t="b">
        <v>1</v>
      </c>
      <c r="O2042">
        <v>271</v>
      </c>
      <c r="P2042" t="b">
        <v>1</v>
      </c>
      <c r="Q2042" t="s">
        <v>8295</v>
      </c>
      <c r="R2042" s="10">
        <f>E2042/D2042*100</f>
        <v>248.17133333333334</v>
      </c>
      <c r="S2042" s="7">
        <f>E2042/O2042</f>
        <v>27.472841328413285</v>
      </c>
      <c r="T2042" s="11" t="s">
        <v>8319</v>
      </c>
      <c r="U2042" t="s">
        <v>8349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5">
        <f t="shared" si="93"/>
        <v>42684.567442129628</v>
      </c>
      <c r="K2043">
        <v>1476189427</v>
      </c>
      <c r="L2043" s="16">
        <f t="shared" si="94"/>
        <v>42654.525775462964</v>
      </c>
      <c r="M2043" s="16" t="str">
        <f t="shared" si="95"/>
        <v>2016</v>
      </c>
      <c r="N2043" t="b">
        <v>0</v>
      </c>
      <c r="O2043">
        <v>120</v>
      </c>
      <c r="P2043" t="b">
        <v>1</v>
      </c>
      <c r="Q2043" t="s">
        <v>8295</v>
      </c>
      <c r="R2043" s="10">
        <f>E2043/D2043*100</f>
        <v>181.86315789473684</v>
      </c>
      <c r="S2043" s="7">
        <f>E2043/O2043</f>
        <v>143.97499999999999</v>
      </c>
      <c r="T2043" s="11" t="s">
        <v>8319</v>
      </c>
      <c r="U2043" t="s">
        <v>8349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5">
        <f t="shared" si="93"/>
        <v>42391.708032407405</v>
      </c>
      <c r="K2044">
        <v>1448297974</v>
      </c>
      <c r="L2044" s="16">
        <f t="shared" si="94"/>
        <v>42331.708032407405</v>
      </c>
      <c r="M2044" s="16" t="str">
        <f t="shared" si="95"/>
        <v>2015</v>
      </c>
      <c r="N2044" t="b">
        <v>0</v>
      </c>
      <c r="O2044">
        <v>140</v>
      </c>
      <c r="P2044" t="b">
        <v>1</v>
      </c>
      <c r="Q2044" t="s">
        <v>8295</v>
      </c>
      <c r="R2044" s="10">
        <f>E2044/D2044*100</f>
        <v>123.53</v>
      </c>
      <c r="S2044" s="7">
        <f>E2044/O2044</f>
        <v>88.23571428571428</v>
      </c>
      <c r="T2044" s="11" t="s">
        <v>8319</v>
      </c>
      <c r="U2044" t="s">
        <v>8349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5">
        <f t="shared" si="93"/>
        <v>42715.207638888889</v>
      </c>
      <c r="K2045">
        <v>1476764077</v>
      </c>
      <c r="L2045" s="16">
        <f t="shared" si="94"/>
        <v>42661.176817129628</v>
      </c>
      <c r="M2045" s="16" t="str">
        <f t="shared" si="95"/>
        <v>2016</v>
      </c>
      <c r="N2045" t="b">
        <v>0</v>
      </c>
      <c r="O2045">
        <v>193</v>
      </c>
      <c r="P2045" t="b">
        <v>1</v>
      </c>
      <c r="Q2045" t="s">
        <v>8295</v>
      </c>
      <c r="R2045" s="10">
        <f>E2045/D2045*100</f>
        <v>506.20938628158842</v>
      </c>
      <c r="S2045" s="7">
        <f>E2045/O2045</f>
        <v>36.326424870466319</v>
      </c>
      <c r="T2045" s="11" t="s">
        <v>8319</v>
      </c>
      <c r="U2045" t="s">
        <v>8349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5">
        <f t="shared" si="93"/>
        <v>42168.684189814812</v>
      </c>
      <c r="K2046">
        <v>1431620714</v>
      </c>
      <c r="L2046" s="16">
        <f t="shared" si="94"/>
        <v>42138.684189814812</v>
      </c>
      <c r="M2046" s="16" t="str">
        <f t="shared" si="95"/>
        <v>2015</v>
      </c>
      <c r="N2046" t="b">
        <v>0</v>
      </c>
      <c r="O2046">
        <v>180</v>
      </c>
      <c r="P2046" t="b">
        <v>1</v>
      </c>
      <c r="Q2046" t="s">
        <v>8295</v>
      </c>
      <c r="R2046" s="10">
        <f>E2046/D2046*100</f>
        <v>108.21333333333334</v>
      </c>
      <c r="S2046" s="7">
        <f>E2046/O2046</f>
        <v>90.177777777777777</v>
      </c>
      <c r="T2046" s="11" t="s">
        <v>8319</v>
      </c>
      <c r="U2046" t="s">
        <v>8349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5">
        <f t="shared" si="93"/>
        <v>41099.088506944441</v>
      </c>
      <c r="K2047">
        <v>1339207647</v>
      </c>
      <c r="L2047" s="16">
        <f t="shared" si="94"/>
        <v>41069.088506944441</v>
      </c>
      <c r="M2047" s="16" t="str">
        <f t="shared" si="95"/>
        <v>2012</v>
      </c>
      <c r="N2047" t="b">
        <v>0</v>
      </c>
      <c r="O2047">
        <v>263</v>
      </c>
      <c r="P2047" t="b">
        <v>1</v>
      </c>
      <c r="Q2047" t="s">
        <v>8295</v>
      </c>
      <c r="R2047" s="10">
        <f>E2047/D2047*100</f>
        <v>819.18387755102037</v>
      </c>
      <c r="S2047" s="7">
        <f>E2047/O2047</f>
        <v>152.62361216730039</v>
      </c>
      <c r="T2047" s="11" t="s">
        <v>8319</v>
      </c>
      <c r="U2047" t="s">
        <v>8349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5">
        <f t="shared" si="93"/>
        <v>41417.171805555554</v>
      </c>
      <c r="K2048">
        <v>1366690044</v>
      </c>
      <c r="L2048" s="16">
        <f t="shared" si="94"/>
        <v>41387.171805555554</v>
      </c>
      <c r="M2048" s="16" t="str">
        <f t="shared" si="95"/>
        <v>2013</v>
      </c>
      <c r="N2048" t="b">
        <v>0</v>
      </c>
      <c r="O2048">
        <v>217</v>
      </c>
      <c r="P2048" t="b">
        <v>1</v>
      </c>
      <c r="Q2048" t="s">
        <v>8295</v>
      </c>
      <c r="R2048" s="10">
        <f>E2048/D2048*100</f>
        <v>121.10000000000001</v>
      </c>
      <c r="S2048" s="7">
        <f>E2048/O2048</f>
        <v>55.806451612903224</v>
      </c>
      <c r="T2048" s="11" t="s">
        <v>8319</v>
      </c>
      <c r="U2048" t="s">
        <v>8349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5">
        <f t="shared" si="93"/>
        <v>42111</v>
      </c>
      <c r="K2049">
        <v>1426714870</v>
      </c>
      <c r="L2049" s="16">
        <f t="shared" si="94"/>
        <v>42081.903587962966</v>
      </c>
      <c r="M2049" s="16" t="str">
        <f t="shared" si="95"/>
        <v>2015</v>
      </c>
      <c r="N2049" t="b">
        <v>0</v>
      </c>
      <c r="O2049">
        <v>443</v>
      </c>
      <c r="P2049" t="b">
        <v>1</v>
      </c>
      <c r="Q2049" t="s">
        <v>8295</v>
      </c>
      <c r="R2049" s="10">
        <f>E2049/D2049*100</f>
        <v>102.99897959183673</v>
      </c>
      <c r="S2049" s="7">
        <f>E2049/O2049</f>
        <v>227.85327313769753</v>
      </c>
      <c r="T2049" s="11" t="s">
        <v>8319</v>
      </c>
      <c r="U2049" t="s">
        <v>8349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5">
        <f t="shared" si="93"/>
        <v>41417.651516203703</v>
      </c>
      <c r="K2050">
        <v>1366731491</v>
      </c>
      <c r="L2050" s="16">
        <f t="shared" si="94"/>
        <v>41387.651516203703</v>
      </c>
      <c r="M2050" s="16" t="str">
        <f t="shared" si="95"/>
        <v>2013</v>
      </c>
      <c r="N2050" t="b">
        <v>0</v>
      </c>
      <c r="O2050">
        <v>1373</v>
      </c>
      <c r="P2050" t="b">
        <v>1</v>
      </c>
      <c r="Q2050" t="s">
        <v>8295</v>
      </c>
      <c r="R2050" s="10">
        <f>E2050/D2050*100</f>
        <v>148.33229411764705</v>
      </c>
      <c r="S2050" s="7">
        <f>E2050/O2050</f>
        <v>91.82989803350327</v>
      </c>
      <c r="T2050" s="11" t="s">
        <v>8319</v>
      </c>
      <c r="U2050" t="s">
        <v>8349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5">
        <f t="shared" ref="J2051:J2114" si="96">(((I2051/60)/60)/24)+DATE(1970,1,1)</f>
        <v>41610.957638888889</v>
      </c>
      <c r="K2051">
        <v>1382963963</v>
      </c>
      <c r="L2051" s="16">
        <f t="shared" ref="L2051:L2114" si="97">(((K2051/60)/60)/24)+DATE(1970,1,1)</f>
        <v>41575.527349537035</v>
      </c>
      <c r="M2051" s="16" t="str">
        <f t="shared" ref="M2051:M2114" si="98">TEXT(L2051,"yyyy")</f>
        <v>2013</v>
      </c>
      <c r="N2051" t="b">
        <v>0</v>
      </c>
      <c r="O2051">
        <v>742</v>
      </c>
      <c r="P2051" t="b">
        <v>1</v>
      </c>
      <c r="Q2051" t="s">
        <v>8295</v>
      </c>
      <c r="R2051" s="10">
        <f>E2051/D2051*100</f>
        <v>120.19070000000001</v>
      </c>
      <c r="S2051" s="7">
        <f>E2051/O2051</f>
        <v>80.991037735849048</v>
      </c>
      <c r="T2051" s="11" t="s">
        <v>8319</v>
      </c>
      <c r="U2051" t="s">
        <v>8349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5">
        <f t="shared" si="96"/>
        <v>42155.071504629625</v>
      </c>
      <c r="K2052">
        <v>1429580578</v>
      </c>
      <c r="L2052" s="16">
        <f t="shared" si="97"/>
        <v>42115.071504629625</v>
      </c>
      <c r="M2052" s="16" t="str">
        <f t="shared" si="98"/>
        <v>2015</v>
      </c>
      <c r="N2052" t="b">
        <v>0</v>
      </c>
      <c r="O2052">
        <v>170</v>
      </c>
      <c r="P2052" t="b">
        <v>1</v>
      </c>
      <c r="Q2052" t="s">
        <v>8295</v>
      </c>
      <c r="R2052" s="10">
        <f>E2052/D2052*100</f>
        <v>473.27000000000004</v>
      </c>
      <c r="S2052" s="7">
        <f>E2052/O2052</f>
        <v>278.39411764705881</v>
      </c>
      <c r="T2052" s="11" t="s">
        <v>8319</v>
      </c>
      <c r="U2052" t="s">
        <v>8349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5">
        <f t="shared" si="96"/>
        <v>41634.022418981483</v>
      </c>
      <c r="K2053">
        <v>1385425937</v>
      </c>
      <c r="L2053" s="16">
        <f t="shared" si="97"/>
        <v>41604.022418981483</v>
      </c>
      <c r="M2053" s="16" t="str">
        <f t="shared" si="98"/>
        <v>2013</v>
      </c>
      <c r="N2053" t="b">
        <v>0</v>
      </c>
      <c r="O2053">
        <v>242</v>
      </c>
      <c r="P2053" t="b">
        <v>1</v>
      </c>
      <c r="Q2053" t="s">
        <v>8295</v>
      </c>
      <c r="R2053" s="10">
        <f>E2053/D2053*100</f>
        <v>130.36250000000001</v>
      </c>
      <c r="S2053" s="7">
        <f>E2053/O2053</f>
        <v>43.095041322314053</v>
      </c>
      <c r="T2053" s="11" t="s">
        <v>8319</v>
      </c>
      <c r="U2053" t="s">
        <v>8349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5">
        <f t="shared" si="96"/>
        <v>42420.08394675926</v>
      </c>
      <c r="K2054">
        <v>1452045653</v>
      </c>
      <c r="L2054" s="16">
        <f t="shared" si="97"/>
        <v>42375.08394675926</v>
      </c>
      <c r="M2054" s="16" t="str">
        <f t="shared" si="98"/>
        <v>2016</v>
      </c>
      <c r="N2054" t="b">
        <v>0</v>
      </c>
      <c r="O2054">
        <v>541</v>
      </c>
      <c r="P2054" t="b">
        <v>1</v>
      </c>
      <c r="Q2054" t="s">
        <v>8295</v>
      </c>
      <c r="R2054" s="10">
        <f>E2054/D2054*100</f>
        <v>353.048</v>
      </c>
      <c r="S2054" s="7">
        <f>E2054/O2054</f>
        <v>326.29205175600737</v>
      </c>
      <c r="T2054" s="11" t="s">
        <v>8319</v>
      </c>
      <c r="U2054" t="s">
        <v>8349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5">
        <f t="shared" si="96"/>
        <v>42333.659155092595</v>
      </c>
      <c r="K2055">
        <v>1445870951</v>
      </c>
      <c r="L2055" s="16">
        <f t="shared" si="97"/>
        <v>42303.617488425924</v>
      </c>
      <c r="M2055" s="16" t="str">
        <f t="shared" si="98"/>
        <v>2015</v>
      </c>
      <c r="N2055" t="b">
        <v>0</v>
      </c>
      <c r="O2055">
        <v>121</v>
      </c>
      <c r="P2055" t="b">
        <v>1</v>
      </c>
      <c r="Q2055" t="s">
        <v>8295</v>
      </c>
      <c r="R2055" s="10">
        <f>E2055/D2055*100</f>
        <v>101.02</v>
      </c>
      <c r="S2055" s="7">
        <f>E2055/O2055</f>
        <v>41.743801652892564</v>
      </c>
      <c r="T2055" s="11" t="s">
        <v>8319</v>
      </c>
      <c r="U2055" t="s">
        <v>8349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5">
        <f t="shared" si="96"/>
        <v>41761.520949074074</v>
      </c>
      <c r="K2056">
        <v>1396441810</v>
      </c>
      <c r="L2056" s="16">
        <f t="shared" si="97"/>
        <v>41731.520949074074</v>
      </c>
      <c r="M2056" s="16" t="str">
        <f t="shared" si="98"/>
        <v>2014</v>
      </c>
      <c r="N2056" t="b">
        <v>0</v>
      </c>
      <c r="O2056">
        <v>621</v>
      </c>
      <c r="P2056" t="b">
        <v>1</v>
      </c>
      <c r="Q2056" t="s">
        <v>8295</v>
      </c>
      <c r="R2056" s="10">
        <f>E2056/D2056*100</f>
        <v>113.59142857142857</v>
      </c>
      <c r="S2056" s="7">
        <f>E2056/O2056</f>
        <v>64.020933977455712</v>
      </c>
      <c r="T2056" s="11" t="s">
        <v>8319</v>
      </c>
      <c r="U2056" t="s">
        <v>8349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5">
        <f t="shared" si="96"/>
        <v>41976.166666666672</v>
      </c>
      <c r="K2057">
        <v>1415031043</v>
      </c>
      <c r="L2057" s="16">
        <f t="shared" si="97"/>
        <v>41946.674108796295</v>
      </c>
      <c r="M2057" s="16" t="str">
        <f t="shared" si="98"/>
        <v>2014</v>
      </c>
      <c r="N2057" t="b">
        <v>0</v>
      </c>
      <c r="O2057">
        <v>101</v>
      </c>
      <c r="P2057" t="b">
        <v>1</v>
      </c>
      <c r="Q2057" t="s">
        <v>8295</v>
      </c>
      <c r="R2057" s="10">
        <f>E2057/D2057*100</f>
        <v>167.41666666666666</v>
      </c>
      <c r="S2057" s="7">
        <f>E2057/O2057</f>
        <v>99.455445544554451</v>
      </c>
      <c r="T2057" s="11" t="s">
        <v>8319</v>
      </c>
      <c r="U2057" t="s">
        <v>8349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5">
        <f t="shared" si="96"/>
        <v>41381.76090277778</v>
      </c>
      <c r="K2058">
        <v>1363630542</v>
      </c>
      <c r="L2058" s="16">
        <f t="shared" si="97"/>
        <v>41351.76090277778</v>
      </c>
      <c r="M2058" s="16" t="str">
        <f t="shared" si="98"/>
        <v>2013</v>
      </c>
      <c r="N2058" t="b">
        <v>0</v>
      </c>
      <c r="O2058">
        <v>554</v>
      </c>
      <c r="P2058" t="b">
        <v>1</v>
      </c>
      <c r="Q2058" t="s">
        <v>8295</v>
      </c>
      <c r="R2058" s="10">
        <f>E2058/D2058*100</f>
        <v>153.452</v>
      </c>
      <c r="S2058" s="7">
        <f>E2058/O2058</f>
        <v>138.49458483754512</v>
      </c>
      <c r="T2058" s="11" t="s">
        <v>8319</v>
      </c>
      <c r="U2058" t="s">
        <v>8349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5">
        <f t="shared" si="96"/>
        <v>42426.494583333333</v>
      </c>
      <c r="K2059">
        <v>1453895532</v>
      </c>
      <c r="L2059" s="16">
        <f t="shared" si="97"/>
        <v>42396.494583333333</v>
      </c>
      <c r="M2059" s="16" t="str">
        <f t="shared" si="98"/>
        <v>2016</v>
      </c>
      <c r="N2059" t="b">
        <v>0</v>
      </c>
      <c r="O2059">
        <v>666</v>
      </c>
      <c r="P2059" t="b">
        <v>1</v>
      </c>
      <c r="Q2059" t="s">
        <v>8295</v>
      </c>
      <c r="R2059" s="10">
        <f>E2059/D2059*100</f>
        <v>202.23220000000001</v>
      </c>
      <c r="S2059" s="7">
        <f>E2059/O2059</f>
        <v>45.547792792792798</v>
      </c>
      <c r="T2059" s="11" t="s">
        <v>8319</v>
      </c>
      <c r="U2059" t="s">
        <v>8349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5">
        <f t="shared" si="96"/>
        <v>42065.833333333328</v>
      </c>
      <c r="K2060">
        <v>1421916830</v>
      </c>
      <c r="L2060" s="16">
        <f t="shared" si="97"/>
        <v>42026.370717592596</v>
      </c>
      <c r="M2060" s="16" t="str">
        <f t="shared" si="98"/>
        <v>2015</v>
      </c>
      <c r="N2060" t="b">
        <v>0</v>
      </c>
      <c r="O2060">
        <v>410</v>
      </c>
      <c r="P2060" t="b">
        <v>1</v>
      </c>
      <c r="Q2060" t="s">
        <v>8295</v>
      </c>
      <c r="R2060" s="10">
        <f>E2060/D2060*100</f>
        <v>168.28125</v>
      </c>
      <c r="S2060" s="7">
        <f>E2060/O2060</f>
        <v>10.507317073170732</v>
      </c>
      <c r="T2060" s="11" t="s">
        <v>8319</v>
      </c>
      <c r="U2060" t="s">
        <v>8349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5">
        <f t="shared" si="96"/>
        <v>42400.915972222225</v>
      </c>
      <c r="K2061">
        <v>1450880854</v>
      </c>
      <c r="L2061" s="16">
        <f t="shared" si="97"/>
        <v>42361.602476851855</v>
      </c>
      <c r="M2061" s="16" t="str">
        <f t="shared" si="98"/>
        <v>2015</v>
      </c>
      <c r="N2061" t="b">
        <v>0</v>
      </c>
      <c r="O2061">
        <v>375</v>
      </c>
      <c r="P2061" t="b">
        <v>1</v>
      </c>
      <c r="Q2061" t="s">
        <v>8295</v>
      </c>
      <c r="R2061" s="10">
        <f>E2061/D2061*100</f>
        <v>143.45666666666668</v>
      </c>
      <c r="S2061" s="7">
        <f>E2061/O2061</f>
        <v>114.76533333333333</v>
      </c>
      <c r="T2061" s="11" t="s">
        <v>8319</v>
      </c>
      <c r="U2061" t="s">
        <v>8349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5">
        <f t="shared" si="96"/>
        <v>41843.642939814818</v>
      </c>
      <c r="K2062">
        <v>1400945150</v>
      </c>
      <c r="L2062" s="16">
        <f t="shared" si="97"/>
        <v>41783.642939814818</v>
      </c>
      <c r="M2062" s="16" t="str">
        <f t="shared" si="98"/>
        <v>2014</v>
      </c>
      <c r="N2062" t="b">
        <v>0</v>
      </c>
      <c r="O2062">
        <v>1364</v>
      </c>
      <c r="P2062" t="b">
        <v>1</v>
      </c>
      <c r="Q2062" t="s">
        <v>8295</v>
      </c>
      <c r="R2062" s="10">
        <f>E2062/D2062*100</f>
        <v>196.4</v>
      </c>
      <c r="S2062" s="7">
        <f>E2062/O2062</f>
        <v>35.997067448680355</v>
      </c>
      <c r="T2062" s="11" t="s">
        <v>8319</v>
      </c>
      <c r="U2062" t="s">
        <v>8349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5">
        <f t="shared" si="96"/>
        <v>42735.764513888891</v>
      </c>
      <c r="K2063">
        <v>1480616454</v>
      </c>
      <c r="L2063" s="16">
        <f t="shared" si="97"/>
        <v>42705.764513888891</v>
      </c>
      <c r="M2063" s="16" t="str">
        <f t="shared" si="98"/>
        <v>2016</v>
      </c>
      <c r="N2063" t="b">
        <v>0</v>
      </c>
      <c r="O2063">
        <v>35</v>
      </c>
      <c r="P2063" t="b">
        <v>1</v>
      </c>
      <c r="Q2063" t="s">
        <v>8295</v>
      </c>
      <c r="R2063" s="10">
        <f>E2063/D2063*100</f>
        <v>107.91999999999999</v>
      </c>
      <c r="S2063" s="7">
        <f>E2063/O2063</f>
        <v>154.17142857142858</v>
      </c>
      <c r="T2063" s="11" t="s">
        <v>8319</v>
      </c>
      <c r="U2063" t="s">
        <v>8349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5">
        <f t="shared" si="96"/>
        <v>42453.341412037036</v>
      </c>
      <c r="K2064">
        <v>1456218698</v>
      </c>
      <c r="L2064" s="16">
        <f t="shared" si="97"/>
        <v>42423.3830787037</v>
      </c>
      <c r="M2064" s="16" t="str">
        <f t="shared" si="98"/>
        <v>2016</v>
      </c>
      <c r="N2064" t="b">
        <v>0</v>
      </c>
      <c r="O2064">
        <v>203</v>
      </c>
      <c r="P2064" t="b">
        <v>1</v>
      </c>
      <c r="Q2064" t="s">
        <v>8295</v>
      </c>
      <c r="R2064" s="10">
        <f>E2064/D2064*100</f>
        <v>114.97699999999999</v>
      </c>
      <c r="S2064" s="7">
        <f>E2064/O2064</f>
        <v>566.38916256157631</v>
      </c>
      <c r="T2064" s="11" t="s">
        <v>8319</v>
      </c>
      <c r="U2064" t="s">
        <v>8349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5">
        <f t="shared" si="96"/>
        <v>42505.73265046296</v>
      </c>
      <c r="K2065">
        <v>1460482501</v>
      </c>
      <c r="L2065" s="16">
        <f t="shared" si="97"/>
        <v>42472.73265046296</v>
      </c>
      <c r="M2065" s="16" t="str">
        <f t="shared" si="98"/>
        <v>2016</v>
      </c>
      <c r="N2065" t="b">
        <v>0</v>
      </c>
      <c r="O2065">
        <v>49</v>
      </c>
      <c r="P2065" t="b">
        <v>1</v>
      </c>
      <c r="Q2065" t="s">
        <v>8295</v>
      </c>
      <c r="R2065" s="10">
        <f>E2065/D2065*100</f>
        <v>148.04999999999998</v>
      </c>
      <c r="S2065" s="7">
        <f>E2065/O2065</f>
        <v>120.85714285714286</v>
      </c>
      <c r="T2065" s="11" t="s">
        <v>8319</v>
      </c>
      <c r="U2065" t="s">
        <v>8349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5">
        <f t="shared" si="96"/>
        <v>41425.5</v>
      </c>
      <c r="K2066">
        <v>1366879523</v>
      </c>
      <c r="L2066" s="16">
        <f t="shared" si="97"/>
        <v>41389.364849537036</v>
      </c>
      <c r="M2066" s="16" t="str">
        <f t="shared" si="98"/>
        <v>2013</v>
      </c>
      <c r="N2066" t="b">
        <v>0</v>
      </c>
      <c r="O2066">
        <v>5812</v>
      </c>
      <c r="P2066" t="b">
        <v>1</v>
      </c>
      <c r="Q2066" t="s">
        <v>8295</v>
      </c>
      <c r="R2066" s="10">
        <f>E2066/D2066*100</f>
        <v>191.16676082790633</v>
      </c>
      <c r="S2066" s="7">
        <f>E2066/O2066</f>
        <v>86.163845492085343</v>
      </c>
      <c r="T2066" s="11" t="s">
        <v>8319</v>
      </c>
      <c r="U2066" t="s">
        <v>8349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5">
        <f t="shared" si="96"/>
        <v>41633.333668981482</v>
      </c>
      <c r="K2067">
        <v>1385366429</v>
      </c>
      <c r="L2067" s="16">
        <f t="shared" si="97"/>
        <v>41603.333668981482</v>
      </c>
      <c r="M2067" s="16" t="str">
        <f t="shared" si="98"/>
        <v>2013</v>
      </c>
      <c r="N2067" t="b">
        <v>0</v>
      </c>
      <c r="O2067">
        <v>1556</v>
      </c>
      <c r="P2067" t="b">
        <v>1</v>
      </c>
      <c r="Q2067" t="s">
        <v>8295</v>
      </c>
      <c r="R2067" s="10">
        <f>E2067/D2067*100</f>
        <v>199.215125</v>
      </c>
      <c r="S2067" s="7">
        <f>E2067/O2067</f>
        <v>51.212114395886893</v>
      </c>
      <c r="T2067" s="11" t="s">
        <v>8319</v>
      </c>
      <c r="U2067" t="s">
        <v>8349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5">
        <f t="shared" si="96"/>
        <v>41874.771793981483</v>
      </c>
      <c r="K2068">
        <v>1406226683</v>
      </c>
      <c r="L2068" s="16">
        <f t="shared" si="97"/>
        <v>41844.771793981483</v>
      </c>
      <c r="M2068" s="16" t="str">
        <f t="shared" si="98"/>
        <v>2014</v>
      </c>
      <c r="N2068" t="b">
        <v>0</v>
      </c>
      <c r="O2068">
        <v>65</v>
      </c>
      <c r="P2068" t="b">
        <v>1</v>
      </c>
      <c r="Q2068" t="s">
        <v>8295</v>
      </c>
      <c r="R2068" s="10">
        <f>E2068/D2068*100</f>
        <v>218.6</v>
      </c>
      <c r="S2068" s="7">
        <f>E2068/O2068</f>
        <v>67.261538461538464</v>
      </c>
      <c r="T2068" s="11" t="s">
        <v>8319</v>
      </c>
      <c r="U2068" t="s">
        <v>8349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5">
        <f t="shared" si="96"/>
        <v>42148.853888888887</v>
      </c>
      <c r="K2069">
        <v>1429648176</v>
      </c>
      <c r="L2069" s="16">
        <f t="shared" si="97"/>
        <v>42115.853888888887</v>
      </c>
      <c r="M2069" s="16" t="str">
        <f t="shared" si="98"/>
        <v>2015</v>
      </c>
      <c r="N2069" t="b">
        <v>0</v>
      </c>
      <c r="O2069">
        <v>10</v>
      </c>
      <c r="P2069" t="b">
        <v>1</v>
      </c>
      <c r="Q2069" t="s">
        <v>8295</v>
      </c>
      <c r="R2069" s="10">
        <f>E2069/D2069*100</f>
        <v>126.86868686868686</v>
      </c>
      <c r="S2069" s="7">
        <f>E2069/O2069</f>
        <v>62.8</v>
      </c>
      <c r="T2069" s="11" t="s">
        <v>8319</v>
      </c>
      <c r="U2069" t="s">
        <v>8349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5">
        <f t="shared" si="96"/>
        <v>42663.841608796298</v>
      </c>
      <c r="K2070">
        <v>1474402315</v>
      </c>
      <c r="L2070" s="16">
        <f t="shared" si="97"/>
        <v>42633.841608796298</v>
      </c>
      <c r="M2070" s="16" t="str">
        <f t="shared" si="98"/>
        <v>2016</v>
      </c>
      <c r="N2070" t="b">
        <v>0</v>
      </c>
      <c r="O2070">
        <v>76</v>
      </c>
      <c r="P2070" t="b">
        <v>1</v>
      </c>
      <c r="Q2070" t="s">
        <v>8295</v>
      </c>
      <c r="R2070" s="10">
        <f>E2070/D2070*100</f>
        <v>105.22388000000001</v>
      </c>
      <c r="S2070" s="7">
        <f>E2070/O2070</f>
        <v>346.13118421052633</v>
      </c>
      <c r="T2070" s="11" t="s">
        <v>8319</v>
      </c>
      <c r="U2070" t="s">
        <v>8349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5">
        <f t="shared" si="96"/>
        <v>42371.972118055557</v>
      </c>
      <c r="K2071">
        <v>1449098391</v>
      </c>
      <c r="L2071" s="16">
        <f t="shared" si="97"/>
        <v>42340.972118055557</v>
      </c>
      <c r="M2071" s="16" t="str">
        <f t="shared" si="98"/>
        <v>2015</v>
      </c>
      <c r="N2071" t="b">
        <v>0</v>
      </c>
      <c r="O2071">
        <v>263</v>
      </c>
      <c r="P2071" t="b">
        <v>1</v>
      </c>
      <c r="Q2071" t="s">
        <v>8295</v>
      </c>
      <c r="R2071" s="10">
        <f>E2071/D2071*100</f>
        <v>128.40666000000002</v>
      </c>
      <c r="S2071" s="7">
        <f>E2071/O2071</f>
        <v>244.11912547528519</v>
      </c>
      <c r="T2071" s="11" t="s">
        <v>8319</v>
      </c>
      <c r="U2071" t="s">
        <v>8349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5">
        <f t="shared" si="96"/>
        <v>42549.6565162037</v>
      </c>
      <c r="K2072">
        <v>1464536723</v>
      </c>
      <c r="L2072" s="16">
        <f t="shared" si="97"/>
        <v>42519.6565162037</v>
      </c>
      <c r="M2072" s="16" t="str">
        <f t="shared" si="98"/>
        <v>2016</v>
      </c>
      <c r="N2072" t="b">
        <v>0</v>
      </c>
      <c r="O2072">
        <v>1530</v>
      </c>
      <c r="P2072" t="b">
        <v>1</v>
      </c>
      <c r="Q2072" t="s">
        <v>8295</v>
      </c>
      <c r="R2072" s="10">
        <f>E2072/D2072*100</f>
        <v>317.3272</v>
      </c>
      <c r="S2072" s="7">
        <f>E2072/O2072</f>
        <v>259.25424836601309</v>
      </c>
      <c r="T2072" s="11" t="s">
        <v>8319</v>
      </c>
      <c r="U2072" t="s">
        <v>8349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5">
        <f t="shared" si="96"/>
        <v>42645.278749999998</v>
      </c>
      <c r="K2073">
        <v>1471502484</v>
      </c>
      <c r="L2073" s="16">
        <f t="shared" si="97"/>
        <v>42600.278749999998</v>
      </c>
      <c r="M2073" s="16" t="str">
        <f t="shared" si="98"/>
        <v>2016</v>
      </c>
      <c r="N2073" t="b">
        <v>0</v>
      </c>
      <c r="O2073">
        <v>278</v>
      </c>
      <c r="P2073" t="b">
        <v>1</v>
      </c>
      <c r="Q2073" t="s">
        <v>8295</v>
      </c>
      <c r="R2073" s="10">
        <f>E2073/D2073*100</f>
        <v>280.73</v>
      </c>
      <c r="S2073" s="7">
        <f>E2073/O2073</f>
        <v>201.96402877697841</v>
      </c>
      <c r="T2073" s="11" t="s">
        <v>8319</v>
      </c>
      <c r="U2073" t="s">
        <v>8349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5">
        <f t="shared" si="96"/>
        <v>42497.581388888888</v>
      </c>
      <c r="K2074">
        <v>1460037432</v>
      </c>
      <c r="L2074" s="16">
        <f t="shared" si="97"/>
        <v>42467.581388888888</v>
      </c>
      <c r="M2074" s="16" t="str">
        <f t="shared" si="98"/>
        <v>2016</v>
      </c>
      <c r="N2074" t="b">
        <v>0</v>
      </c>
      <c r="O2074">
        <v>350</v>
      </c>
      <c r="P2074" t="b">
        <v>1</v>
      </c>
      <c r="Q2074" t="s">
        <v>8295</v>
      </c>
      <c r="R2074" s="10">
        <f>E2074/D2074*100</f>
        <v>110.73146853146854</v>
      </c>
      <c r="S2074" s="7">
        <f>E2074/O2074</f>
        <v>226.20857142857142</v>
      </c>
      <c r="T2074" s="11" t="s">
        <v>8319</v>
      </c>
      <c r="U2074" t="s">
        <v>8349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5">
        <f t="shared" si="96"/>
        <v>42132.668032407411</v>
      </c>
      <c r="K2075">
        <v>1427212918</v>
      </c>
      <c r="L2075" s="16">
        <f t="shared" si="97"/>
        <v>42087.668032407411</v>
      </c>
      <c r="M2075" s="16" t="str">
        <f t="shared" si="98"/>
        <v>2015</v>
      </c>
      <c r="N2075" t="b">
        <v>0</v>
      </c>
      <c r="O2075">
        <v>470</v>
      </c>
      <c r="P2075" t="b">
        <v>1</v>
      </c>
      <c r="Q2075" t="s">
        <v>8295</v>
      </c>
      <c r="R2075" s="10">
        <f>E2075/D2075*100</f>
        <v>152.60429999999999</v>
      </c>
      <c r="S2075" s="7">
        <f>E2075/O2075</f>
        <v>324.69</v>
      </c>
      <c r="T2075" s="11" t="s">
        <v>8319</v>
      </c>
      <c r="U2075" t="s">
        <v>8349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5">
        <f t="shared" si="96"/>
        <v>42496.826180555552</v>
      </c>
      <c r="K2076">
        <v>1459972182</v>
      </c>
      <c r="L2076" s="16">
        <f t="shared" si="97"/>
        <v>42466.826180555552</v>
      </c>
      <c r="M2076" s="16" t="str">
        <f t="shared" si="98"/>
        <v>2016</v>
      </c>
      <c r="N2076" t="b">
        <v>0</v>
      </c>
      <c r="O2076">
        <v>3</v>
      </c>
      <c r="P2076" t="b">
        <v>1</v>
      </c>
      <c r="Q2076" t="s">
        <v>8295</v>
      </c>
      <c r="R2076" s="10">
        <f>E2076/D2076*100</f>
        <v>102.49999999999999</v>
      </c>
      <c r="S2076" s="7">
        <f>E2076/O2076</f>
        <v>205</v>
      </c>
      <c r="T2076" s="11" t="s">
        <v>8319</v>
      </c>
      <c r="U2076" t="s">
        <v>8349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5">
        <f t="shared" si="96"/>
        <v>41480.681574074071</v>
      </c>
      <c r="K2077">
        <v>1372177288</v>
      </c>
      <c r="L2077" s="16">
        <f t="shared" si="97"/>
        <v>41450.681574074071</v>
      </c>
      <c r="M2077" s="16" t="str">
        <f t="shared" si="98"/>
        <v>2013</v>
      </c>
      <c r="N2077" t="b">
        <v>0</v>
      </c>
      <c r="O2077">
        <v>8200</v>
      </c>
      <c r="P2077" t="b">
        <v>1</v>
      </c>
      <c r="Q2077" t="s">
        <v>8295</v>
      </c>
      <c r="R2077" s="10">
        <f>E2077/D2077*100</f>
        <v>1678.3738373837384</v>
      </c>
      <c r="S2077" s="7">
        <f>E2077/O2077</f>
        <v>20.465926829268295</v>
      </c>
      <c r="T2077" s="11" t="s">
        <v>8319</v>
      </c>
      <c r="U2077" t="s">
        <v>8349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5">
        <f t="shared" si="96"/>
        <v>41843.880659722221</v>
      </c>
      <c r="K2078">
        <v>1402693689</v>
      </c>
      <c r="L2078" s="16">
        <f t="shared" si="97"/>
        <v>41803.880659722221</v>
      </c>
      <c r="M2078" s="16" t="str">
        <f t="shared" si="98"/>
        <v>2014</v>
      </c>
      <c r="N2078" t="b">
        <v>0</v>
      </c>
      <c r="O2078">
        <v>8359</v>
      </c>
      <c r="P2078" t="b">
        <v>1</v>
      </c>
      <c r="Q2078" t="s">
        <v>8295</v>
      </c>
      <c r="R2078" s="10">
        <f>E2078/D2078*100</f>
        <v>543.349156424581</v>
      </c>
      <c r="S2078" s="7">
        <f>E2078/O2078</f>
        <v>116.35303146309367</v>
      </c>
      <c r="T2078" s="11" t="s">
        <v>8319</v>
      </c>
      <c r="U2078" t="s">
        <v>8349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5">
        <f t="shared" si="96"/>
        <v>42160.875</v>
      </c>
      <c r="K2079">
        <v>1428541276</v>
      </c>
      <c r="L2079" s="16">
        <f t="shared" si="97"/>
        <v>42103.042546296296</v>
      </c>
      <c r="M2079" s="16" t="str">
        <f t="shared" si="98"/>
        <v>2015</v>
      </c>
      <c r="N2079" t="b">
        <v>0</v>
      </c>
      <c r="O2079">
        <v>188</v>
      </c>
      <c r="P2079" t="b">
        <v>1</v>
      </c>
      <c r="Q2079" t="s">
        <v>8295</v>
      </c>
      <c r="R2079" s="10">
        <f>E2079/D2079*100</f>
        <v>115.50800000000001</v>
      </c>
      <c r="S2079" s="7">
        <f>E2079/O2079</f>
        <v>307.20212765957444</v>
      </c>
      <c r="T2079" s="11" t="s">
        <v>8319</v>
      </c>
      <c r="U2079" t="s">
        <v>8349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5">
        <f t="shared" si="96"/>
        <v>42722.771493055552</v>
      </c>
      <c r="K2080">
        <v>1479493857</v>
      </c>
      <c r="L2080" s="16">
        <f t="shared" si="97"/>
        <v>42692.771493055552</v>
      </c>
      <c r="M2080" s="16" t="str">
        <f t="shared" si="98"/>
        <v>2016</v>
      </c>
      <c r="N2080" t="b">
        <v>0</v>
      </c>
      <c r="O2080">
        <v>48</v>
      </c>
      <c r="P2080" t="b">
        <v>1</v>
      </c>
      <c r="Q2080" t="s">
        <v>8295</v>
      </c>
      <c r="R2080" s="10">
        <f>E2080/D2080*100</f>
        <v>131.20499999999998</v>
      </c>
      <c r="S2080" s="7">
        <f>E2080/O2080</f>
        <v>546.6875</v>
      </c>
      <c r="T2080" s="11" t="s">
        <v>8319</v>
      </c>
      <c r="U2080" t="s">
        <v>8349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5">
        <f t="shared" si="96"/>
        <v>42180.791666666672</v>
      </c>
      <c r="K2081">
        <v>1432659793</v>
      </c>
      <c r="L2081" s="16">
        <f t="shared" si="97"/>
        <v>42150.71056712963</v>
      </c>
      <c r="M2081" s="16" t="str">
        <f t="shared" si="98"/>
        <v>2015</v>
      </c>
      <c r="N2081" t="b">
        <v>0</v>
      </c>
      <c r="O2081">
        <v>607</v>
      </c>
      <c r="P2081" t="b">
        <v>1</v>
      </c>
      <c r="Q2081" t="s">
        <v>8295</v>
      </c>
      <c r="R2081" s="10">
        <f>E2081/D2081*100</f>
        <v>288.17</v>
      </c>
      <c r="S2081" s="7">
        <f>E2081/O2081</f>
        <v>47.474464579901152</v>
      </c>
      <c r="T2081" s="11" t="s">
        <v>8319</v>
      </c>
      <c r="U2081" t="s">
        <v>8349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5">
        <f t="shared" si="96"/>
        <v>42319.998842592591</v>
      </c>
      <c r="K2082">
        <v>1444690700</v>
      </c>
      <c r="L2082" s="16">
        <f t="shared" si="97"/>
        <v>42289.957175925927</v>
      </c>
      <c r="M2082" s="16" t="str">
        <f t="shared" si="98"/>
        <v>2015</v>
      </c>
      <c r="N2082" t="b">
        <v>0</v>
      </c>
      <c r="O2082">
        <v>50</v>
      </c>
      <c r="P2082" t="b">
        <v>1</v>
      </c>
      <c r="Q2082" t="s">
        <v>8295</v>
      </c>
      <c r="R2082" s="10">
        <f>E2082/D2082*100</f>
        <v>507.8</v>
      </c>
      <c r="S2082" s="7">
        <f>E2082/O2082</f>
        <v>101.56</v>
      </c>
      <c r="T2082" s="11" t="s">
        <v>8319</v>
      </c>
      <c r="U2082" t="s">
        <v>8349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5">
        <f t="shared" si="96"/>
        <v>41045.207638888889</v>
      </c>
      <c r="K2083">
        <v>1333597555</v>
      </c>
      <c r="L2083" s="16">
        <f t="shared" si="97"/>
        <v>41004.156886574077</v>
      </c>
      <c r="M2083" s="16" t="str">
        <f t="shared" si="98"/>
        <v>2012</v>
      </c>
      <c r="N2083" t="b">
        <v>0</v>
      </c>
      <c r="O2083">
        <v>55</v>
      </c>
      <c r="P2083" t="b">
        <v>1</v>
      </c>
      <c r="Q2083" t="s">
        <v>8279</v>
      </c>
      <c r="R2083" s="10">
        <f>E2083/D2083*100</f>
        <v>114.57142857142857</v>
      </c>
      <c r="S2083" s="7">
        <f>E2083/O2083</f>
        <v>72.909090909090907</v>
      </c>
      <c r="T2083" s="11" t="s">
        <v>8325</v>
      </c>
      <c r="U2083" t="s">
        <v>8329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5">
        <f t="shared" si="96"/>
        <v>40871.161990740737</v>
      </c>
      <c r="K2084">
        <v>1316919196</v>
      </c>
      <c r="L2084" s="16">
        <f t="shared" si="97"/>
        <v>40811.120324074072</v>
      </c>
      <c r="M2084" s="16" t="str">
        <f t="shared" si="98"/>
        <v>2011</v>
      </c>
      <c r="N2084" t="b">
        <v>0</v>
      </c>
      <c r="O2084">
        <v>38</v>
      </c>
      <c r="P2084" t="b">
        <v>1</v>
      </c>
      <c r="Q2084" t="s">
        <v>8279</v>
      </c>
      <c r="R2084" s="10">
        <f>E2084/D2084*100</f>
        <v>110.73333333333333</v>
      </c>
      <c r="S2084" s="7">
        <f>E2084/O2084</f>
        <v>43.710526315789473</v>
      </c>
      <c r="T2084" s="11" t="s">
        <v>8325</v>
      </c>
      <c r="U2084" t="s">
        <v>8329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5">
        <f t="shared" si="96"/>
        <v>41064.72216435185</v>
      </c>
      <c r="K2085">
        <v>1336238395</v>
      </c>
      <c r="L2085" s="16">
        <f t="shared" si="97"/>
        <v>41034.72216435185</v>
      </c>
      <c r="M2085" s="16" t="str">
        <f t="shared" si="98"/>
        <v>2012</v>
      </c>
      <c r="N2085" t="b">
        <v>0</v>
      </c>
      <c r="O2085">
        <v>25</v>
      </c>
      <c r="P2085" t="b">
        <v>1</v>
      </c>
      <c r="Q2085" t="s">
        <v>8279</v>
      </c>
      <c r="R2085" s="10">
        <f>E2085/D2085*100</f>
        <v>113.33333333333333</v>
      </c>
      <c r="S2085" s="7">
        <f>E2085/O2085</f>
        <v>34</v>
      </c>
      <c r="T2085" s="11" t="s">
        <v>8325</v>
      </c>
      <c r="U2085" t="s">
        <v>8329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5">
        <f t="shared" si="96"/>
        <v>41763.290972222225</v>
      </c>
      <c r="K2086">
        <v>1396468782</v>
      </c>
      <c r="L2086" s="16">
        <f t="shared" si="97"/>
        <v>41731.833124999997</v>
      </c>
      <c r="M2086" s="16" t="str">
        <f t="shared" si="98"/>
        <v>2014</v>
      </c>
      <c r="N2086" t="b">
        <v>0</v>
      </c>
      <c r="O2086">
        <v>46</v>
      </c>
      <c r="P2086" t="b">
        <v>1</v>
      </c>
      <c r="Q2086" t="s">
        <v>8279</v>
      </c>
      <c r="R2086" s="10">
        <f>E2086/D2086*100</f>
        <v>108.33333333333333</v>
      </c>
      <c r="S2086" s="7">
        <f>E2086/O2086</f>
        <v>70.652173913043484</v>
      </c>
      <c r="T2086" s="11" t="s">
        <v>8325</v>
      </c>
      <c r="U2086" t="s">
        <v>8329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5">
        <f t="shared" si="96"/>
        <v>41105.835497685184</v>
      </c>
      <c r="K2087">
        <v>1339790587</v>
      </c>
      <c r="L2087" s="16">
        <f t="shared" si="97"/>
        <v>41075.835497685184</v>
      </c>
      <c r="M2087" s="16" t="str">
        <f t="shared" si="98"/>
        <v>2012</v>
      </c>
      <c r="N2087" t="b">
        <v>0</v>
      </c>
      <c r="O2087">
        <v>83</v>
      </c>
      <c r="P2087" t="b">
        <v>1</v>
      </c>
      <c r="Q2087" t="s">
        <v>8279</v>
      </c>
      <c r="R2087" s="10">
        <f>E2087/D2087*100</f>
        <v>123.53333333333335</v>
      </c>
      <c r="S2087" s="7">
        <f>E2087/O2087</f>
        <v>89.301204819277103</v>
      </c>
      <c r="T2087" s="11" t="s">
        <v>8325</v>
      </c>
      <c r="U2087" t="s">
        <v>8329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5">
        <f t="shared" si="96"/>
        <v>40891.207638888889</v>
      </c>
      <c r="K2088">
        <v>1321200332</v>
      </c>
      <c r="L2088" s="16">
        <f t="shared" si="97"/>
        <v>40860.67050925926</v>
      </c>
      <c r="M2088" s="16" t="str">
        <f t="shared" si="98"/>
        <v>2011</v>
      </c>
      <c r="N2088" t="b">
        <v>0</v>
      </c>
      <c r="O2088">
        <v>35</v>
      </c>
      <c r="P2088" t="b">
        <v>1</v>
      </c>
      <c r="Q2088" t="s">
        <v>8279</v>
      </c>
      <c r="R2088" s="10">
        <f>E2088/D2088*100</f>
        <v>100.69999999999999</v>
      </c>
      <c r="S2088" s="7">
        <f>E2088/O2088</f>
        <v>115.08571428571429</v>
      </c>
      <c r="T2088" s="11" t="s">
        <v>8325</v>
      </c>
      <c r="U2088" t="s">
        <v>8329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5">
        <f t="shared" si="96"/>
        <v>40794.204375000001</v>
      </c>
      <c r="K2089">
        <v>1312865658</v>
      </c>
      <c r="L2089" s="16">
        <f t="shared" si="97"/>
        <v>40764.204375000001</v>
      </c>
      <c r="M2089" s="16" t="str">
        <f t="shared" si="98"/>
        <v>2011</v>
      </c>
      <c r="N2089" t="b">
        <v>0</v>
      </c>
      <c r="O2089">
        <v>25</v>
      </c>
      <c r="P2089" t="b">
        <v>1</v>
      </c>
      <c r="Q2089" t="s">
        <v>8279</v>
      </c>
      <c r="R2089" s="10">
        <f>E2089/D2089*100</f>
        <v>103.53333333333335</v>
      </c>
      <c r="S2089" s="7">
        <f>E2089/O2089</f>
        <v>62.12</v>
      </c>
      <c r="T2089" s="11" t="s">
        <v>8325</v>
      </c>
      <c r="U2089" t="s">
        <v>8329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5">
        <f t="shared" si="96"/>
        <v>40432.165972222225</v>
      </c>
      <c r="K2090">
        <v>1281028152</v>
      </c>
      <c r="L2090" s="16">
        <f t="shared" si="97"/>
        <v>40395.714722222219</v>
      </c>
      <c r="M2090" s="16" t="str">
        <f t="shared" si="98"/>
        <v>2010</v>
      </c>
      <c r="N2090" t="b">
        <v>0</v>
      </c>
      <c r="O2090">
        <v>75</v>
      </c>
      <c r="P2090" t="b">
        <v>1</v>
      </c>
      <c r="Q2090" t="s">
        <v>8279</v>
      </c>
      <c r="R2090" s="10">
        <f>E2090/D2090*100</f>
        <v>115.51066666666668</v>
      </c>
      <c r="S2090" s="7">
        <f>E2090/O2090</f>
        <v>46.204266666666669</v>
      </c>
      <c r="T2090" s="11" t="s">
        <v>8325</v>
      </c>
      <c r="U2090" t="s">
        <v>8329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5">
        <f t="shared" si="96"/>
        <v>41488.076319444444</v>
      </c>
      <c r="K2091">
        <v>1372384194</v>
      </c>
      <c r="L2091" s="16">
        <f t="shared" si="97"/>
        <v>41453.076319444444</v>
      </c>
      <c r="M2091" s="16" t="str">
        <f t="shared" si="98"/>
        <v>2013</v>
      </c>
      <c r="N2091" t="b">
        <v>0</v>
      </c>
      <c r="O2091">
        <v>62</v>
      </c>
      <c r="P2091" t="b">
        <v>1</v>
      </c>
      <c r="Q2091" t="s">
        <v>8279</v>
      </c>
      <c r="R2091" s="10">
        <f>E2091/D2091*100</f>
        <v>120.4004</v>
      </c>
      <c r="S2091" s="7">
        <f>E2091/O2091</f>
        <v>48.54854838709678</v>
      </c>
      <c r="T2091" s="11" t="s">
        <v>8325</v>
      </c>
      <c r="U2091" t="s">
        <v>8329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5">
        <f t="shared" si="96"/>
        <v>41329.381423611114</v>
      </c>
      <c r="K2092">
        <v>1359104955</v>
      </c>
      <c r="L2092" s="16">
        <f t="shared" si="97"/>
        <v>41299.381423611114</v>
      </c>
      <c r="M2092" s="16" t="str">
        <f t="shared" si="98"/>
        <v>2013</v>
      </c>
      <c r="N2092" t="b">
        <v>0</v>
      </c>
      <c r="O2092">
        <v>160</v>
      </c>
      <c r="P2092" t="b">
        <v>1</v>
      </c>
      <c r="Q2092" t="s">
        <v>8279</v>
      </c>
      <c r="R2092" s="10">
        <f>E2092/D2092*100</f>
        <v>115.040375</v>
      </c>
      <c r="S2092" s="7">
        <f>E2092/O2092</f>
        <v>57.520187499999999</v>
      </c>
      <c r="T2092" s="11" t="s">
        <v>8325</v>
      </c>
      <c r="U2092" t="s">
        <v>8329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5">
        <f t="shared" si="96"/>
        <v>40603.833333333336</v>
      </c>
      <c r="K2093">
        <v>1294818278</v>
      </c>
      <c r="L2093" s="16">
        <f t="shared" si="97"/>
        <v>40555.322662037033</v>
      </c>
      <c r="M2093" s="16" t="str">
        <f t="shared" si="98"/>
        <v>2011</v>
      </c>
      <c r="N2093" t="b">
        <v>0</v>
      </c>
      <c r="O2093">
        <v>246</v>
      </c>
      <c r="P2093" t="b">
        <v>1</v>
      </c>
      <c r="Q2093" t="s">
        <v>8279</v>
      </c>
      <c r="R2093" s="10">
        <f>E2093/D2093*100</f>
        <v>120.46777777777777</v>
      </c>
      <c r="S2093" s="7">
        <f>E2093/O2093</f>
        <v>88.147154471544724</v>
      </c>
      <c r="T2093" s="11" t="s">
        <v>8325</v>
      </c>
      <c r="U2093" t="s">
        <v>8329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5">
        <f t="shared" si="96"/>
        <v>40823.707546296297</v>
      </c>
      <c r="K2094">
        <v>1312822732</v>
      </c>
      <c r="L2094" s="16">
        <f t="shared" si="97"/>
        <v>40763.707546296297</v>
      </c>
      <c r="M2094" s="16" t="str">
        <f t="shared" si="98"/>
        <v>2011</v>
      </c>
      <c r="N2094" t="b">
        <v>0</v>
      </c>
      <c r="O2094">
        <v>55</v>
      </c>
      <c r="P2094" t="b">
        <v>1</v>
      </c>
      <c r="Q2094" t="s">
        <v>8279</v>
      </c>
      <c r="R2094" s="10">
        <f>E2094/D2094*100</f>
        <v>101.28333333333333</v>
      </c>
      <c r="S2094" s="7">
        <f>E2094/O2094</f>
        <v>110.49090909090908</v>
      </c>
      <c r="T2094" s="11" t="s">
        <v>8325</v>
      </c>
      <c r="U2094" t="s">
        <v>8329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5">
        <f t="shared" si="96"/>
        <v>41265.896203703705</v>
      </c>
      <c r="K2095">
        <v>1351024232</v>
      </c>
      <c r="L2095" s="16">
        <f t="shared" si="97"/>
        <v>41205.854537037041</v>
      </c>
      <c r="M2095" s="16" t="str">
        <f t="shared" si="98"/>
        <v>2012</v>
      </c>
      <c r="N2095" t="b">
        <v>0</v>
      </c>
      <c r="O2095">
        <v>23</v>
      </c>
      <c r="P2095" t="b">
        <v>1</v>
      </c>
      <c r="Q2095" t="s">
        <v>8279</v>
      </c>
      <c r="R2095" s="10">
        <f>E2095/D2095*100</f>
        <v>102.46666666666667</v>
      </c>
      <c r="S2095" s="7">
        <f>E2095/O2095</f>
        <v>66.826086956521735</v>
      </c>
      <c r="T2095" s="11" t="s">
        <v>8325</v>
      </c>
      <c r="U2095" t="s">
        <v>8329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5">
        <f t="shared" si="96"/>
        <v>40973.125</v>
      </c>
      <c r="K2096">
        <v>1327969730</v>
      </c>
      <c r="L2096" s="16">
        <f t="shared" si="97"/>
        <v>40939.02002314815</v>
      </c>
      <c r="M2096" s="16" t="str">
        <f t="shared" si="98"/>
        <v>2012</v>
      </c>
      <c r="N2096" t="b">
        <v>0</v>
      </c>
      <c r="O2096">
        <v>72</v>
      </c>
      <c r="P2096" t="b">
        <v>1</v>
      </c>
      <c r="Q2096" t="s">
        <v>8279</v>
      </c>
      <c r="R2096" s="10">
        <f>E2096/D2096*100</f>
        <v>120.54285714285714</v>
      </c>
      <c r="S2096" s="7">
        <f>E2096/O2096</f>
        <v>58.597222222222221</v>
      </c>
      <c r="T2096" s="11" t="s">
        <v>8325</v>
      </c>
      <c r="U2096" t="s">
        <v>8329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5">
        <f t="shared" si="96"/>
        <v>40818.733483796292</v>
      </c>
      <c r="K2097">
        <v>1312392973</v>
      </c>
      <c r="L2097" s="16">
        <f t="shared" si="97"/>
        <v>40758.733483796292</v>
      </c>
      <c r="M2097" s="16" t="str">
        <f t="shared" si="98"/>
        <v>2011</v>
      </c>
      <c r="N2097" t="b">
        <v>0</v>
      </c>
      <c r="O2097">
        <v>22</v>
      </c>
      <c r="P2097" t="b">
        <v>1</v>
      </c>
      <c r="Q2097" t="s">
        <v>8279</v>
      </c>
      <c r="R2097" s="10">
        <f>E2097/D2097*100</f>
        <v>100</v>
      </c>
      <c r="S2097" s="7">
        <f>E2097/O2097</f>
        <v>113.63636363636364</v>
      </c>
      <c r="T2097" s="11" t="s">
        <v>8325</v>
      </c>
      <c r="U2097" t="s">
        <v>8329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5">
        <f t="shared" si="96"/>
        <v>41208.165972222225</v>
      </c>
      <c r="K2098">
        <v>1349892735</v>
      </c>
      <c r="L2098" s="16">
        <f t="shared" si="97"/>
        <v>41192.758506944447</v>
      </c>
      <c r="M2098" s="16" t="str">
        <f t="shared" si="98"/>
        <v>2012</v>
      </c>
      <c r="N2098" t="b">
        <v>0</v>
      </c>
      <c r="O2098">
        <v>14</v>
      </c>
      <c r="P2098" t="b">
        <v>1</v>
      </c>
      <c r="Q2098" t="s">
        <v>8279</v>
      </c>
      <c r="R2098" s="10">
        <f>E2098/D2098*100</f>
        <v>101.66666666666666</v>
      </c>
      <c r="S2098" s="7">
        <f>E2098/O2098</f>
        <v>43.571428571428569</v>
      </c>
      <c r="T2098" s="11" t="s">
        <v>8325</v>
      </c>
      <c r="U2098" t="s">
        <v>8329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5">
        <f t="shared" si="96"/>
        <v>40878.626562500001</v>
      </c>
      <c r="K2099">
        <v>1317564135</v>
      </c>
      <c r="L2099" s="16">
        <f t="shared" si="97"/>
        <v>40818.58489583333</v>
      </c>
      <c r="M2099" s="16" t="str">
        <f t="shared" si="98"/>
        <v>2011</v>
      </c>
      <c r="N2099" t="b">
        <v>0</v>
      </c>
      <c r="O2099">
        <v>38</v>
      </c>
      <c r="P2099" t="b">
        <v>1</v>
      </c>
      <c r="Q2099" t="s">
        <v>8279</v>
      </c>
      <c r="R2099" s="10">
        <f>E2099/D2099*100</f>
        <v>100</v>
      </c>
      <c r="S2099" s="7">
        <f>E2099/O2099</f>
        <v>78.94736842105263</v>
      </c>
      <c r="T2099" s="11" t="s">
        <v>8325</v>
      </c>
      <c r="U2099" t="s">
        <v>8329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5">
        <f t="shared" si="96"/>
        <v>40976.11383101852</v>
      </c>
      <c r="K2100">
        <v>1328582635</v>
      </c>
      <c r="L2100" s="16">
        <f t="shared" si="97"/>
        <v>40946.11383101852</v>
      </c>
      <c r="M2100" s="16" t="str">
        <f t="shared" si="98"/>
        <v>2012</v>
      </c>
      <c r="N2100" t="b">
        <v>0</v>
      </c>
      <c r="O2100">
        <v>32</v>
      </c>
      <c r="P2100" t="b">
        <v>1</v>
      </c>
      <c r="Q2100" t="s">
        <v>8279</v>
      </c>
      <c r="R2100" s="10">
        <f>E2100/D2100*100</f>
        <v>100.33333333333334</v>
      </c>
      <c r="S2100" s="7">
        <f>E2100/O2100</f>
        <v>188.125</v>
      </c>
      <c r="T2100" s="11" t="s">
        <v>8325</v>
      </c>
      <c r="U2100" t="s">
        <v>8329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5">
        <f t="shared" si="96"/>
        <v>42187.152777777781</v>
      </c>
      <c r="K2101">
        <v>1434650084</v>
      </c>
      <c r="L2101" s="16">
        <f t="shared" si="97"/>
        <v>42173.746342592596</v>
      </c>
      <c r="M2101" s="16" t="str">
        <f t="shared" si="98"/>
        <v>2015</v>
      </c>
      <c r="N2101" t="b">
        <v>0</v>
      </c>
      <c r="O2101">
        <v>63</v>
      </c>
      <c r="P2101" t="b">
        <v>1</v>
      </c>
      <c r="Q2101" t="s">
        <v>8279</v>
      </c>
      <c r="R2101" s="10">
        <f>E2101/D2101*100</f>
        <v>132.36666666666667</v>
      </c>
      <c r="S2101" s="7">
        <f>E2101/O2101</f>
        <v>63.031746031746032</v>
      </c>
      <c r="T2101" s="11" t="s">
        <v>8325</v>
      </c>
      <c r="U2101" t="s">
        <v>8329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5">
        <f t="shared" si="96"/>
        <v>41090.165972222225</v>
      </c>
      <c r="K2102">
        <v>1339704141</v>
      </c>
      <c r="L2102" s="16">
        <f t="shared" si="97"/>
        <v>41074.834965277776</v>
      </c>
      <c r="M2102" s="16" t="str">
        <f t="shared" si="98"/>
        <v>2012</v>
      </c>
      <c r="N2102" t="b">
        <v>0</v>
      </c>
      <c r="O2102">
        <v>27</v>
      </c>
      <c r="P2102" t="b">
        <v>1</v>
      </c>
      <c r="Q2102" t="s">
        <v>8279</v>
      </c>
      <c r="R2102" s="10">
        <f>E2102/D2102*100</f>
        <v>136.66666666666666</v>
      </c>
      <c r="S2102" s="7">
        <f>E2102/O2102</f>
        <v>30.37037037037037</v>
      </c>
      <c r="T2102" s="11" t="s">
        <v>8325</v>
      </c>
      <c r="U2102" t="s">
        <v>8329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5">
        <f t="shared" si="96"/>
        <v>40952.149467592593</v>
      </c>
      <c r="K2103">
        <v>1323920114</v>
      </c>
      <c r="L2103" s="16">
        <f t="shared" si="97"/>
        <v>40892.149467592593</v>
      </c>
      <c r="M2103" s="16" t="str">
        <f t="shared" si="98"/>
        <v>2011</v>
      </c>
      <c r="N2103" t="b">
        <v>0</v>
      </c>
      <c r="O2103">
        <v>44</v>
      </c>
      <c r="P2103" t="b">
        <v>1</v>
      </c>
      <c r="Q2103" t="s">
        <v>8279</v>
      </c>
      <c r="R2103" s="10">
        <f>E2103/D2103*100</f>
        <v>113.25</v>
      </c>
      <c r="S2103" s="7">
        <f>E2103/O2103</f>
        <v>51.477272727272727</v>
      </c>
      <c r="T2103" s="11" t="s">
        <v>8325</v>
      </c>
      <c r="U2103" t="s">
        <v>8329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5">
        <f t="shared" si="96"/>
        <v>40668.868611111109</v>
      </c>
      <c r="K2104">
        <v>1302036648</v>
      </c>
      <c r="L2104" s="16">
        <f t="shared" si="97"/>
        <v>40638.868611111109</v>
      </c>
      <c r="M2104" s="16" t="str">
        <f t="shared" si="98"/>
        <v>2011</v>
      </c>
      <c r="N2104" t="b">
        <v>0</v>
      </c>
      <c r="O2104">
        <v>38</v>
      </c>
      <c r="P2104" t="b">
        <v>1</v>
      </c>
      <c r="Q2104" t="s">
        <v>8279</v>
      </c>
      <c r="R2104" s="10">
        <f>E2104/D2104*100</f>
        <v>136</v>
      </c>
      <c r="S2104" s="7">
        <f>E2104/O2104</f>
        <v>35.789473684210527</v>
      </c>
      <c r="T2104" s="11" t="s">
        <v>8325</v>
      </c>
      <c r="U2104" t="s">
        <v>8329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5">
        <f t="shared" si="96"/>
        <v>41222.7966087963</v>
      </c>
      <c r="K2105">
        <v>1349892427</v>
      </c>
      <c r="L2105" s="16">
        <f t="shared" si="97"/>
        <v>41192.754942129628</v>
      </c>
      <c r="M2105" s="16" t="str">
        <f t="shared" si="98"/>
        <v>2012</v>
      </c>
      <c r="N2105" t="b">
        <v>0</v>
      </c>
      <c r="O2105">
        <v>115</v>
      </c>
      <c r="P2105" t="b">
        <v>1</v>
      </c>
      <c r="Q2105" t="s">
        <v>8279</v>
      </c>
      <c r="R2105" s="10">
        <f>E2105/D2105*100</f>
        <v>146.12318374694613</v>
      </c>
      <c r="S2105" s="7">
        <f>E2105/O2105</f>
        <v>98.817391304347822</v>
      </c>
      <c r="T2105" s="11" t="s">
        <v>8325</v>
      </c>
      <c r="U2105" t="s">
        <v>8329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5">
        <f t="shared" si="96"/>
        <v>41425</v>
      </c>
      <c r="K2106">
        <v>1367286434</v>
      </c>
      <c r="L2106" s="16">
        <f t="shared" si="97"/>
        <v>41394.074467592596</v>
      </c>
      <c r="M2106" s="16" t="str">
        <f t="shared" si="98"/>
        <v>2013</v>
      </c>
      <c r="N2106" t="b">
        <v>0</v>
      </c>
      <c r="O2106">
        <v>37</v>
      </c>
      <c r="P2106" t="b">
        <v>1</v>
      </c>
      <c r="Q2106" t="s">
        <v>8279</v>
      </c>
      <c r="R2106" s="10">
        <f>E2106/D2106*100</f>
        <v>129.5</v>
      </c>
      <c r="S2106" s="7">
        <f>E2106/O2106</f>
        <v>28</v>
      </c>
      <c r="T2106" s="11" t="s">
        <v>8325</v>
      </c>
      <c r="U2106" t="s">
        <v>8329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5">
        <f t="shared" si="96"/>
        <v>41964.166666666672</v>
      </c>
      <c r="K2107">
        <v>1415472953</v>
      </c>
      <c r="L2107" s="16">
        <f t="shared" si="97"/>
        <v>41951.788807870369</v>
      </c>
      <c r="M2107" s="16" t="str">
        <f t="shared" si="98"/>
        <v>2014</v>
      </c>
      <c r="N2107" t="b">
        <v>0</v>
      </c>
      <c r="O2107">
        <v>99</v>
      </c>
      <c r="P2107" t="b">
        <v>1</v>
      </c>
      <c r="Q2107" t="s">
        <v>8279</v>
      </c>
      <c r="R2107" s="10">
        <f>E2107/D2107*100</f>
        <v>254</v>
      </c>
      <c r="S2107" s="7">
        <f>E2107/O2107</f>
        <v>51.313131313131315</v>
      </c>
      <c r="T2107" s="11" t="s">
        <v>8325</v>
      </c>
      <c r="U2107" t="s">
        <v>8329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5">
        <f t="shared" si="96"/>
        <v>41300.21497685185</v>
      </c>
      <c r="K2108">
        <v>1356584974</v>
      </c>
      <c r="L2108" s="16">
        <f t="shared" si="97"/>
        <v>41270.21497685185</v>
      </c>
      <c r="M2108" s="16" t="str">
        <f t="shared" si="98"/>
        <v>2012</v>
      </c>
      <c r="N2108" t="b">
        <v>0</v>
      </c>
      <c r="O2108">
        <v>44</v>
      </c>
      <c r="P2108" t="b">
        <v>1</v>
      </c>
      <c r="Q2108" t="s">
        <v>8279</v>
      </c>
      <c r="R2108" s="10">
        <f>E2108/D2108*100</f>
        <v>107.04545454545456</v>
      </c>
      <c r="S2108" s="7">
        <f>E2108/O2108</f>
        <v>53.522727272727273</v>
      </c>
      <c r="T2108" s="11" t="s">
        <v>8325</v>
      </c>
      <c r="U2108" t="s">
        <v>8329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5">
        <f t="shared" si="96"/>
        <v>41955.752233796295</v>
      </c>
      <c r="K2109">
        <v>1413997393</v>
      </c>
      <c r="L2109" s="16">
        <f t="shared" si="97"/>
        <v>41934.71056712963</v>
      </c>
      <c r="M2109" s="16" t="str">
        <f t="shared" si="98"/>
        <v>2014</v>
      </c>
      <c r="N2109" t="b">
        <v>0</v>
      </c>
      <c r="O2109">
        <v>58</v>
      </c>
      <c r="P2109" t="b">
        <v>1</v>
      </c>
      <c r="Q2109" t="s">
        <v>8279</v>
      </c>
      <c r="R2109" s="10">
        <f>E2109/D2109*100</f>
        <v>107.73299999999999</v>
      </c>
      <c r="S2109" s="7">
        <f>E2109/O2109</f>
        <v>37.149310344827583</v>
      </c>
      <c r="T2109" s="11" t="s">
        <v>8325</v>
      </c>
      <c r="U2109" t="s">
        <v>8329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5">
        <f t="shared" si="96"/>
        <v>41162.163194444445</v>
      </c>
      <c r="K2110">
        <v>1344917580</v>
      </c>
      <c r="L2110" s="16">
        <f t="shared" si="97"/>
        <v>41135.175694444442</v>
      </c>
      <c r="M2110" s="16" t="str">
        <f t="shared" si="98"/>
        <v>2012</v>
      </c>
      <c r="N2110" t="b">
        <v>0</v>
      </c>
      <c r="O2110">
        <v>191</v>
      </c>
      <c r="P2110" t="b">
        <v>1</v>
      </c>
      <c r="Q2110" t="s">
        <v>8279</v>
      </c>
      <c r="R2110" s="10">
        <f>E2110/D2110*100</f>
        <v>107.31250000000001</v>
      </c>
      <c r="S2110" s="7">
        <f>E2110/O2110</f>
        <v>89.895287958115176</v>
      </c>
      <c r="T2110" s="11" t="s">
        <v>8325</v>
      </c>
      <c r="U2110" t="s">
        <v>8329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5">
        <f t="shared" si="96"/>
        <v>42190.708530092597</v>
      </c>
      <c r="K2111">
        <v>1433523617</v>
      </c>
      <c r="L2111" s="16">
        <f t="shared" si="97"/>
        <v>42160.708530092597</v>
      </c>
      <c r="M2111" s="16" t="str">
        <f t="shared" si="98"/>
        <v>2015</v>
      </c>
      <c r="N2111" t="b">
        <v>0</v>
      </c>
      <c r="O2111">
        <v>40</v>
      </c>
      <c r="P2111" t="b">
        <v>1</v>
      </c>
      <c r="Q2111" t="s">
        <v>8279</v>
      </c>
      <c r="R2111" s="10">
        <f>E2111/D2111*100</f>
        <v>106.52500000000001</v>
      </c>
      <c r="S2111" s="7">
        <f>E2111/O2111</f>
        <v>106.52500000000001</v>
      </c>
      <c r="T2111" s="11" t="s">
        <v>8325</v>
      </c>
      <c r="U2111" t="s">
        <v>8329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5">
        <f t="shared" si="96"/>
        <v>41787.207638888889</v>
      </c>
      <c r="K2112">
        <v>1398873969</v>
      </c>
      <c r="L2112" s="16">
        <f t="shared" si="97"/>
        <v>41759.670937499999</v>
      </c>
      <c r="M2112" s="16" t="str">
        <f t="shared" si="98"/>
        <v>2014</v>
      </c>
      <c r="N2112" t="b">
        <v>0</v>
      </c>
      <c r="O2112">
        <v>38</v>
      </c>
      <c r="P2112" t="b">
        <v>1</v>
      </c>
      <c r="Q2112" t="s">
        <v>8279</v>
      </c>
      <c r="R2112" s="10">
        <f>E2112/D2112*100</f>
        <v>100.35000000000001</v>
      </c>
      <c r="S2112" s="7">
        <f>E2112/O2112</f>
        <v>52.815789473684212</v>
      </c>
      <c r="T2112" s="11" t="s">
        <v>8325</v>
      </c>
      <c r="U2112" t="s">
        <v>8329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5">
        <f t="shared" si="96"/>
        <v>40770.041666666664</v>
      </c>
      <c r="K2113">
        <v>1307594625</v>
      </c>
      <c r="L2113" s="16">
        <f t="shared" si="97"/>
        <v>40703.197048611109</v>
      </c>
      <c r="M2113" s="16" t="str">
        <f t="shared" si="98"/>
        <v>2011</v>
      </c>
      <c r="N2113" t="b">
        <v>0</v>
      </c>
      <c r="O2113">
        <v>39</v>
      </c>
      <c r="P2113" t="b">
        <v>1</v>
      </c>
      <c r="Q2113" t="s">
        <v>8279</v>
      </c>
      <c r="R2113" s="10">
        <f>E2113/D2113*100</f>
        <v>106.5</v>
      </c>
      <c r="S2113" s="7">
        <f>E2113/O2113</f>
        <v>54.615384615384613</v>
      </c>
      <c r="T2113" s="11" t="s">
        <v>8325</v>
      </c>
      <c r="U2113" t="s">
        <v>8329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5">
        <f t="shared" si="96"/>
        <v>41379.928159722222</v>
      </c>
      <c r="K2114">
        <v>1364854593</v>
      </c>
      <c r="L2114" s="16">
        <f t="shared" si="97"/>
        <v>41365.928159722222</v>
      </c>
      <c r="M2114" s="16" t="str">
        <f t="shared" si="98"/>
        <v>2013</v>
      </c>
      <c r="N2114" t="b">
        <v>0</v>
      </c>
      <c r="O2114">
        <v>11</v>
      </c>
      <c r="P2114" t="b">
        <v>1</v>
      </c>
      <c r="Q2114" t="s">
        <v>8279</v>
      </c>
      <c r="R2114" s="10">
        <f>E2114/D2114*100</f>
        <v>100</v>
      </c>
      <c r="S2114" s="7">
        <f>E2114/O2114</f>
        <v>27.272727272727273</v>
      </c>
      <c r="T2114" s="11" t="s">
        <v>8325</v>
      </c>
      <c r="U2114" t="s">
        <v>8329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5">
        <f t="shared" ref="J2115:J2178" si="99">(((I2115/60)/60)/24)+DATE(1970,1,1)</f>
        <v>41905.86546296296</v>
      </c>
      <c r="K2115">
        <v>1408481176</v>
      </c>
      <c r="L2115" s="16">
        <f t="shared" ref="L2115:L2178" si="100">(((K2115/60)/60)/24)+DATE(1970,1,1)</f>
        <v>41870.86546296296</v>
      </c>
      <c r="M2115" s="16" t="str">
        <f t="shared" ref="M2115:M2178" si="101">TEXT(L2115,"yyyy")</f>
        <v>2014</v>
      </c>
      <c r="N2115" t="b">
        <v>0</v>
      </c>
      <c r="O2115">
        <v>107</v>
      </c>
      <c r="P2115" t="b">
        <v>1</v>
      </c>
      <c r="Q2115" t="s">
        <v>8279</v>
      </c>
      <c r="R2115" s="10">
        <f>E2115/D2115*100</f>
        <v>104.85714285714285</v>
      </c>
      <c r="S2115" s="7">
        <f>E2115/O2115</f>
        <v>68.598130841121488</v>
      </c>
      <c r="T2115" s="11" t="s">
        <v>8325</v>
      </c>
      <c r="U2115" t="s">
        <v>8329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5">
        <f t="shared" si="99"/>
        <v>40521.207638888889</v>
      </c>
      <c r="K2116">
        <v>1286480070</v>
      </c>
      <c r="L2116" s="16">
        <f t="shared" si="100"/>
        <v>40458.815625000003</v>
      </c>
      <c r="M2116" s="16" t="str">
        <f t="shared" si="101"/>
        <v>2010</v>
      </c>
      <c r="N2116" t="b">
        <v>0</v>
      </c>
      <c r="O2116">
        <v>147</v>
      </c>
      <c r="P2116" t="b">
        <v>1</v>
      </c>
      <c r="Q2116" t="s">
        <v>8279</v>
      </c>
      <c r="R2116" s="10">
        <f>E2116/D2116*100</f>
        <v>104.69999999999999</v>
      </c>
      <c r="S2116" s="7">
        <f>E2116/O2116</f>
        <v>35.612244897959187</v>
      </c>
      <c r="T2116" s="11" t="s">
        <v>8325</v>
      </c>
      <c r="U2116" t="s">
        <v>8329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5">
        <f t="shared" si="99"/>
        <v>40594.081030092595</v>
      </c>
      <c r="K2117">
        <v>1295575001</v>
      </c>
      <c r="L2117" s="16">
        <f t="shared" si="100"/>
        <v>40564.081030092595</v>
      </c>
      <c r="M2117" s="16" t="str">
        <f t="shared" si="101"/>
        <v>2011</v>
      </c>
      <c r="N2117" t="b">
        <v>0</v>
      </c>
      <c r="O2117">
        <v>36</v>
      </c>
      <c r="P2117" t="b">
        <v>1</v>
      </c>
      <c r="Q2117" t="s">
        <v>8279</v>
      </c>
      <c r="R2117" s="10">
        <f>E2117/D2117*100</f>
        <v>225.66666666666669</v>
      </c>
      <c r="S2117" s="7">
        <f>E2117/O2117</f>
        <v>94.027777777777771</v>
      </c>
      <c r="T2117" s="11" t="s">
        <v>8325</v>
      </c>
      <c r="U2117" t="s">
        <v>8329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5">
        <f t="shared" si="99"/>
        <v>41184.777812500004</v>
      </c>
      <c r="K2118">
        <v>1345056003</v>
      </c>
      <c r="L2118" s="16">
        <f t="shared" si="100"/>
        <v>41136.777812500004</v>
      </c>
      <c r="M2118" s="16" t="str">
        <f t="shared" si="101"/>
        <v>2012</v>
      </c>
      <c r="N2118" t="b">
        <v>0</v>
      </c>
      <c r="O2118">
        <v>92</v>
      </c>
      <c r="P2118" t="b">
        <v>1</v>
      </c>
      <c r="Q2118" t="s">
        <v>8279</v>
      </c>
      <c r="R2118" s="10">
        <f>E2118/D2118*100</f>
        <v>100.90416666666667</v>
      </c>
      <c r="S2118" s="7">
        <f>E2118/O2118</f>
        <v>526.45652173913038</v>
      </c>
      <c r="T2118" s="11" t="s">
        <v>8325</v>
      </c>
      <c r="U2118" t="s">
        <v>8329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5">
        <f t="shared" si="99"/>
        <v>42304.207638888889</v>
      </c>
      <c r="K2119">
        <v>1444699549</v>
      </c>
      <c r="L2119" s="16">
        <f t="shared" si="100"/>
        <v>42290.059594907405</v>
      </c>
      <c r="M2119" s="16" t="str">
        <f t="shared" si="101"/>
        <v>2015</v>
      </c>
      <c r="N2119" t="b">
        <v>0</v>
      </c>
      <c r="O2119">
        <v>35</v>
      </c>
      <c r="P2119" t="b">
        <v>1</v>
      </c>
      <c r="Q2119" t="s">
        <v>8279</v>
      </c>
      <c r="R2119" s="10">
        <f>E2119/D2119*100</f>
        <v>147.75</v>
      </c>
      <c r="S2119" s="7">
        <f>E2119/O2119</f>
        <v>50.657142857142858</v>
      </c>
      <c r="T2119" s="11" t="s">
        <v>8325</v>
      </c>
      <c r="U2119" t="s">
        <v>8329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5">
        <f t="shared" si="99"/>
        <v>40748.839537037034</v>
      </c>
      <c r="K2120">
        <v>1308946136</v>
      </c>
      <c r="L2120" s="16">
        <f t="shared" si="100"/>
        <v>40718.839537037034</v>
      </c>
      <c r="M2120" s="16" t="str">
        <f t="shared" si="101"/>
        <v>2011</v>
      </c>
      <c r="N2120" t="b">
        <v>0</v>
      </c>
      <c r="O2120">
        <v>17</v>
      </c>
      <c r="P2120" t="b">
        <v>1</v>
      </c>
      <c r="Q2120" t="s">
        <v>8279</v>
      </c>
      <c r="R2120" s="10">
        <f>E2120/D2120*100</f>
        <v>134.61099999999999</v>
      </c>
      <c r="S2120" s="7">
        <f>E2120/O2120</f>
        <v>79.182941176470578</v>
      </c>
      <c r="T2120" s="11" t="s">
        <v>8325</v>
      </c>
      <c r="U2120" t="s">
        <v>8329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5">
        <f t="shared" si="99"/>
        <v>41137.130150462966</v>
      </c>
      <c r="K2121">
        <v>1342494445</v>
      </c>
      <c r="L2121" s="16">
        <f t="shared" si="100"/>
        <v>41107.130150462966</v>
      </c>
      <c r="M2121" s="16" t="str">
        <f t="shared" si="101"/>
        <v>2012</v>
      </c>
      <c r="N2121" t="b">
        <v>0</v>
      </c>
      <c r="O2121">
        <v>22</v>
      </c>
      <c r="P2121" t="b">
        <v>1</v>
      </c>
      <c r="Q2121" t="s">
        <v>8279</v>
      </c>
      <c r="R2121" s="10">
        <f>E2121/D2121*100</f>
        <v>100.75</v>
      </c>
      <c r="S2121" s="7">
        <f>E2121/O2121</f>
        <v>91.590909090909093</v>
      </c>
      <c r="T2121" s="11" t="s">
        <v>8325</v>
      </c>
      <c r="U2121" t="s">
        <v>8329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5">
        <f t="shared" si="99"/>
        <v>41640.964537037034</v>
      </c>
      <c r="K2122">
        <v>1384384136</v>
      </c>
      <c r="L2122" s="16">
        <f t="shared" si="100"/>
        <v>41591.964537037034</v>
      </c>
      <c r="M2122" s="16" t="str">
        <f t="shared" si="101"/>
        <v>2013</v>
      </c>
      <c r="N2122" t="b">
        <v>0</v>
      </c>
      <c r="O2122">
        <v>69</v>
      </c>
      <c r="P2122" t="b">
        <v>1</v>
      </c>
      <c r="Q2122" t="s">
        <v>8279</v>
      </c>
      <c r="R2122" s="10">
        <f>E2122/D2122*100</f>
        <v>100.880375</v>
      </c>
      <c r="S2122" s="7">
        <f>E2122/O2122</f>
        <v>116.96275362318841</v>
      </c>
      <c r="T2122" s="11" t="s">
        <v>8325</v>
      </c>
      <c r="U2122" t="s">
        <v>8329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5">
        <f t="shared" si="99"/>
        <v>42746.7424537037</v>
      </c>
      <c r="K2123">
        <v>1481564948</v>
      </c>
      <c r="L2123" s="16">
        <f t="shared" si="100"/>
        <v>42716.7424537037</v>
      </c>
      <c r="M2123" s="16" t="str">
        <f t="shared" si="101"/>
        <v>2016</v>
      </c>
      <c r="N2123" t="b">
        <v>0</v>
      </c>
      <c r="O2123">
        <v>10</v>
      </c>
      <c r="P2123" t="b">
        <v>0</v>
      </c>
      <c r="Q2123" t="s">
        <v>8282</v>
      </c>
      <c r="R2123" s="10">
        <f>E2123/D2123*100</f>
        <v>0.56800000000000006</v>
      </c>
      <c r="S2123" s="7">
        <f>E2123/O2123</f>
        <v>28.4</v>
      </c>
      <c r="T2123" s="11" t="s">
        <v>8333</v>
      </c>
      <c r="U2123" t="s">
        <v>8334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5">
        <f t="shared" si="99"/>
        <v>42742.300567129627</v>
      </c>
      <c r="K2124">
        <v>1481181169</v>
      </c>
      <c r="L2124" s="16">
        <f t="shared" si="100"/>
        <v>42712.300567129627</v>
      </c>
      <c r="M2124" s="16" t="str">
        <f t="shared" si="101"/>
        <v>2016</v>
      </c>
      <c r="N2124" t="b">
        <v>0</v>
      </c>
      <c r="O2124">
        <v>3</v>
      </c>
      <c r="P2124" t="b">
        <v>0</v>
      </c>
      <c r="Q2124" t="s">
        <v>8282</v>
      </c>
      <c r="R2124" s="10">
        <f>E2124/D2124*100</f>
        <v>0.38750000000000001</v>
      </c>
      <c r="S2124" s="7">
        <f>E2124/O2124</f>
        <v>103.33333333333333</v>
      </c>
      <c r="T2124" s="11" t="s">
        <v>8333</v>
      </c>
      <c r="U2124" t="s">
        <v>8334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5">
        <f t="shared" si="99"/>
        <v>40252.290972222225</v>
      </c>
      <c r="K2125">
        <v>1263982307</v>
      </c>
      <c r="L2125" s="16">
        <f t="shared" si="100"/>
        <v>40198.424849537041</v>
      </c>
      <c r="M2125" s="16" t="str">
        <f t="shared" si="101"/>
        <v>2010</v>
      </c>
      <c r="N2125" t="b">
        <v>0</v>
      </c>
      <c r="O2125">
        <v>5</v>
      </c>
      <c r="P2125" t="b">
        <v>0</v>
      </c>
      <c r="Q2125" t="s">
        <v>8282</v>
      </c>
      <c r="R2125" s="10">
        <f>E2125/D2125*100</f>
        <v>10</v>
      </c>
      <c r="S2125" s="7">
        <f>E2125/O2125</f>
        <v>10</v>
      </c>
      <c r="T2125" s="11" t="s">
        <v>8333</v>
      </c>
      <c r="U2125" t="s">
        <v>8334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5">
        <f t="shared" si="99"/>
        <v>40512.208333333336</v>
      </c>
      <c r="K2126">
        <v>1286930435</v>
      </c>
      <c r="L2126" s="16">
        <f t="shared" si="100"/>
        <v>40464.028182870366</v>
      </c>
      <c r="M2126" s="16" t="str">
        <f t="shared" si="101"/>
        <v>2010</v>
      </c>
      <c r="N2126" t="b">
        <v>0</v>
      </c>
      <c r="O2126">
        <v>5</v>
      </c>
      <c r="P2126" t="b">
        <v>0</v>
      </c>
      <c r="Q2126" t="s">
        <v>8282</v>
      </c>
      <c r="R2126" s="10">
        <f>E2126/D2126*100</f>
        <v>10.454545454545453</v>
      </c>
      <c r="S2126" s="7">
        <f>E2126/O2126</f>
        <v>23</v>
      </c>
      <c r="T2126" s="11" t="s">
        <v>8333</v>
      </c>
      <c r="U2126" t="s">
        <v>8334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5">
        <f t="shared" si="99"/>
        <v>42221.023530092592</v>
      </c>
      <c r="K2127">
        <v>1436142833</v>
      </c>
      <c r="L2127" s="16">
        <f t="shared" si="100"/>
        <v>42191.023530092592</v>
      </c>
      <c r="M2127" s="16" t="str">
        <f t="shared" si="101"/>
        <v>2015</v>
      </c>
      <c r="N2127" t="b">
        <v>0</v>
      </c>
      <c r="O2127">
        <v>27</v>
      </c>
      <c r="P2127" t="b">
        <v>0</v>
      </c>
      <c r="Q2127" t="s">
        <v>8282</v>
      </c>
      <c r="R2127" s="10">
        <f>E2127/D2127*100</f>
        <v>1.4200000000000002</v>
      </c>
      <c r="S2127" s="7">
        <f>E2127/O2127</f>
        <v>31.555555555555557</v>
      </c>
      <c r="T2127" s="11" t="s">
        <v>8333</v>
      </c>
      <c r="U2127" t="s">
        <v>8334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5">
        <f t="shared" si="99"/>
        <v>41981.973229166666</v>
      </c>
      <c r="K2128">
        <v>1415488887</v>
      </c>
      <c r="L2128" s="16">
        <f t="shared" si="100"/>
        <v>41951.973229166666</v>
      </c>
      <c r="M2128" s="16" t="str">
        <f t="shared" si="101"/>
        <v>2014</v>
      </c>
      <c r="N2128" t="b">
        <v>0</v>
      </c>
      <c r="O2128">
        <v>2</v>
      </c>
      <c r="P2128" t="b">
        <v>0</v>
      </c>
      <c r="Q2128" t="s">
        <v>8282</v>
      </c>
      <c r="R2128" s="10">
        <f>E2128/D2128*100</f>
        <v>0.05</v>
      </c>
      <c r="S2128" s="7">
        <f>E2128/O2128</f>
        <v>5</v>
      </c>
      <c r="T2128" s="11" t="s">
        <v>8333</v>
      </c>
      <c r="U2128" t="s">
        <v>8334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5">
        <f t="shared" si="99"/>
        <v>42075.463692129633</v>
      </c>
      <c r="K2129">
        <v>1423570063</v>
      </c>
      <c r="L2129" s="16">
        <f t="shared" si="100"/>
        <v>42045.50535879629</v>
      </c>
      <c r="M2129" s="16" t="str">
        <f t="shared" si="101"/>
        <v>2015</v>
      </c>
      <c r="N2129" t="b">
        <v>0</v>
      </c>
      <c r="O2129">
        <v>236</v>
      </c>
      <c r="P2129" t="b">
        <v>0</v>
      </c>
      <c r="Q2129" t="s">
        <v>8282</v>
      </c>
      <c r="R2129" s="10">
        <f>E2129/D2129*100</f>
        <v>28.842857142857142</v>
      </c>
      <c r="S2129" s="7">
        <f>E2129/O2129</f>
        <v>34.220338983050844</v>
      </c>
      <c r="T2129" s="11" t="s">
        <v>8333</v>
      </c>
      <c r="U2129" t="s">
        <v>8334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5">
        <f t="shared" si="99"/>
        <v>41903.772789351853</v>
      </c>
      <c r="K2130">
        <v>1406140369</v>
      </c>
      <c r="L2130" s="16">
        <f t="shared" si="100"/>
        <v>41843.772789351853</v>
      </c>
      <c r="M2130" s="16" t="str">
        <f t="shared" si="101"/>
        <v>2014</v>
      </c>
      <c r="N2130" t="b">
        <v>0</v>
      </c>
      <c r="O2130">
        <v>1</v>
      </c>
      <c r="P2130" t="b">
        <v>0</v>
      </c>
      <c r="Q2130" t="s">
        <v>8282</v>
      </c>
      <c r="R2130" s="10">
        <f>E2130/D2130*100</f>
        <v>0.16666666666666669</v>
      </c>
      <c r="S2130" s="7">
        <f>E2130/O2130</f>
        <v>25</v>
      </c>
      <c r="T2130" s="11" t="s">
        <v>8333</v>
      </c>
      <c r="U2130" t="s">
        <v>8334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5">
        <f t="shared" si="99"/>
        <v>42439.024305555555</v>
      </c>
      <c r="K2131">
        <v>1454978100</v>
      </c>
      <c r="L2131" s="16">
        <f t="shared" si="100"/>
        <v>42409.024305555555</v>
      </c>
      <c r="M2131" s="16" t="str">
        <f t="shared" si="101"/>
        <v>2016</v>
      </c>
      <c r="N2131" t="b">
        <v>0</v>
      </c>
      <c r="O2131">
        <v>12</v>
      </c>
      <c r="P2131" t="b">
        <v>0</v>
      </c>
      <c r="Q2131" t="s">
        <v>8282</v>
      </c>
      <c r="R2131" s="10">
        <f>E2131/D2131*100</f>
        <v>11.799999999999999</v>
      </c>
      <c r="S2131" s="7">
        <f>E2131/O2131</f>
        <v>19.666666666666668</v>
      </c>
      <c r="T2131" s="11" t="s">
        <v>8333</v>
      </c>
      <c r="U2131" t="s">
        <v>8334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5">
        <f t="shared" si="99"/>
        <v>41867.086377314816</v>
      </c>
      <c r="K2132">
        <v>1405130663</v>
      </c>
      <c r="L2132" s="16">
        <f t="shared" si="100"/>
        <v>41832.086377314816</v>
      </c>
      <c r="M2132" s="16" t="str">
        <f t="shared" si="101"/>
        <v>2014</v>
      </c>
      <c r="N2132" t="b">
        <v>0</v>
      </c>
      <c r="O2132">
        <v>4</v>
      </c>
      <c r="P2132" t="b">
        <v>0</v>
      </c>
      <c r="Q2132" t="s">
        <v>8282</v>
      </c>
      <c r="R2132" s="10">
        <f>E2132/D2132*100</f>
        <v>0.20238095238095236</v>
      </c>
      <c r="S2132" s="7">
        <f>E2132/O2132</f>
        <v>21.25</v>
      </c>
      <c r="T2132" s="11" t="s">
        <v>8333</v>
      </c>
      <c r="U2132" t="s">
        <v>8334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5">
        <f t="shared" si="99"/>
        <v>42197.207071759258</v>
      </c>
      <c r="K2133">
        <v>1434085091</v>
      </c>
      <c r="L2133" s="16">
        <f t="shared" si="100"/>
        <v>42167.207071759258</v>
      </c>
      <c r="M2133" s="16" t="str">
        <f t="shared" si="101"/>
        <v>2015</v>
      </c>
      <c r="N2133" t="b">
        <v>0</v>
      </c>
      <c r="O2133">
        <v>3</v>
      </c>
      <c r="P2133" t="b">
        <v>0</v>
      </c>
      <c r="Q2133" t="s">
        <v>8282</v>
      </c>
      <c r="R2133" s="10">
        <f>E2133/D2133*100</f>
        <v>5</v>
      </c>
      <c r="S2133" s="7">
        <f>E2133/O2133</f>
        <v>8.3333333333333339</v>
      </c>
      <c r="T2133" s="11" t="s">
        <v>8333</v>
      </c>
      <c r="U2133" t="s">
        <v>8334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5">
        <f t="shared" si="99"/>
        <v>41673.487175925926</v>
      </c>
      <c r="K2134">
        <v>1388835692</v>
      </c>
      <c r="L2134" s="16">
        <f t="shared" si="100"/>
        <v>41643.487175925926</v>
      </c>
      <c r="M2134" s="16" t="str">
        <f t="shared" si="101"/>
        <v>2014</v>
      </c>
      <c r="N2134" t="b">
        <v>0</v>
      </c>
      <c r="O2134">
        <v>99</v>
      </c>
      <c r="P2134" t="b">
        <v>0</v>
      </c>
      <c r="Q2134" t="s">
        <v>8282</v>
      </c>
      <c r="R2134" s="10">
        <f>E2134/D2134*100</f>
        <v>2.1129899999999995</v>
      </c>
      <c r="S2134" s="7">
        <f>E2134/O2134</f>
        <v>21.34333333333333</v>
      </c>
      <c r="T2134" s="11" t="s">
        <v>8333</v>
      </c>
      <c r="U2134" t="s">
        <v>8334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5">
        <f t="shared" si="99"/>
        <v>40657.290972222225</v>
      </c>
      <c r="K2135">
        <v>1300328399</v>
      </c>
      <c r="L2135" s="16">
        <f t="shared" si="100"/>
        <v>40619.097210648149</v>
      </c>
      <c r="M2135" s="16" t="str">
        <f t="shared" si="101"/>
        <v>2011</v>
      </c>
      <c r="N2135" t="b">
        <v>0</v>
      </c>
      <c r="O2135">
        <v>3</v>
      </c>
      <c r="P2135" t="b">
        <v>0</v>
      </c>
      <c r="Q2135" t="s">
        <v>8282</v>
      </c>
      <c r="R2135" s="10">
        <f>E2135/D2135*100</f>
        <v>1.6</v>
      </c>
      <c r="S2135" s="7">
        <f>E2135/O2135</f>
        <v>5.333333333333333</v>
      </c>
      <c r="T2135" s="11" t="s">
        <v>8333</v>
      </c>
      <c r="U2135" t="s">
        <v>8334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5">
        <f t="shared" si="99"/>
        <v>41391.886469907404</v>
      </c>
      <c r="K2136">
        <v>1364505391</v>
      </c>
      <c r="L2136" s="16">
        <f t="shared" si="100"/>
        <v>41361.886469907404</v>
      </c>
      <c r="M2136" s="16" t="str">
        <f t="shared" si="101"/>
        <v>2013</v>
      </c>
      <c r="N2136" t="b">
        <v>0</v>
      </c>
      <c r="O2136">
        <v>3</v>
      </c>
      <c r="P2136" t="b">
        <v>0</v>
      </c>
      <c r="Q2136" t="s">
        <v>8282</v>
      </c>
      <c r="R2136" s="10">
        <f>E2136/D2136*100</f>
        <v>1.7333333333333332</v>
      </c>
      <c r="S2136" s="7">
        <f>E2136/O2136</f>
        <v>34.666666666666664</v>
      </c>
      <c r="T2136" s="11" t="s">
        <v>8333</v>
      </c>
      <c r="U2136" t="s">
        <v>8334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5">
        <f t="shared" si="99"/>
        <v>41186.963344907403</v>
      </c>
      <c r="K2137">
        <v>1346800033</v>
      </c>
      <c r="L2137" s="16">
        <f t="shared" si="100"/>
        <v>41156.963344907403</v>
      </c>
      <c r="M2137" s="16" t="str">
        <f t="shared" si="101"/>
        <v>2012</v>
      </c>
      <c r="N2137" t="b">
        <v>0</v>
      </c>
      <c r="O2137">
        <v>22</v>
      </c>
      <c r="P2137" t="b">
        <v>0</v>
      </c>
      <c r="Q2137" t="s">
        <v>8282</v>
      </c>
      <c r="R2137" s="10">
        <f>E2137/D2137*100</f>
        <v>9.56</v>
      </c>
      <c r="S2137" s="7">
        <f>E2137/O2137</f>
        <v>21.727272727272727</v>
      </c>
      <c r="T2137" s="11" t="s">
        <v>8333</v>
      </c>
      <c r="U2137" t="s">
        <v>8334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5">
        <f t="shared" si="99"/>
        <v>41566.509097222224</v>
      </c>
      <c r="K2138">
        <v>1379592786</v>
      </c>
      <c r="L2138" s="16">
        <f t="shared" si="100"/>
        <v>41536.509097222224</v>
      </c>
      <c r="M2138" s="16" t="str">
        <f t="shared" si="101"/>
        <v>2013</v>
      </c>
      <c r="N2138" t="b">
        <v>0</v>
      </c>
      <c r="O2138">
        <v>4</v>
      </c>
      <c r="P2138" t="b">
        <v>0</v>
      </c>
      <c r="Q2138" t="s">
        <v>8282</v>
      </c>
      <c r="R2138" s="10">
        <f>E2138/D2138*100</f>
        <v>5.9612499999999999E-2</v>
      </c>
      <c r="S2138" s="7">
        <f>E2138/O2138</f>
        <v>11.922499999999999</v>
      </c>
      <c r="T2138" s="11" t="s">
        <v>8333</v>
      </c>
      <c r="U2138" t="s">
        <v>8334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5">
        <f t="shared" si="99"/>
        <v>41978.771168981482</v>
      </c>
      <c r="K2139">
        <v>1415212229</v>
      </c>
      <c r="L2139" s="16">
        <f t="shared" si="100"/>
        <v>41948.771168981482</v>
      </c>
      <c r="M2139" s="16" t="str">
        <f t="shared" si="101"/>
        <v>2014</v>
      </c>
      <c r="N2139" t="b">
        <v>0</v>
      </c>
      <c r="O2139">
        <v>534</v>
      </c>
      <c r="P2139" t="b">
        <v>0</v>
      </c>
      <c r="Q2139" t="s">
        <v>8282</v>
      </c>
      <c r="R2139" s="10">
        <f>E2139/D2139*100</f>
        <v>28.405999999999999</v>
      </c>
      <c r="S2139" s="7">
        <f>E2139/O2139</f>
        <v>26.59737827715356</v>
      </c>
      <c r="T2139" s="11" t="s">
        <v>8333</v>
      </c>
      <c r="U2139" t="s">
        <v>8334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5">
        <f t="shared" si="99"/>
        <v>41587.054849537039</v>
      </c>
      <c r="K2140">
        <v>1381364339</v>
      </c>
      <c r="L2140" s="16">
        <f t="shared" si="100"/>
        <v>41557.013182870374</v>
      </c>
      <c r="M2140" s="16" t="str">
        <f t="shared" si="101"/>
        <v>2013</v>
      </c>
      <c r="N2140" t="b">
        <v>0</v>
      </c>
      <c r="O2140">
        <v>12</v>
      </c>
      <c r="P2140" t="b">
        <v>0</v>
      </c>
      <c r="Q2140" t="s">
        <v>8282</v>
      </c>
      <c r="R2140" s="10">
        <f>E2140/D2140*100</f>
        <v>12.8</v>
      </c>
      <c r="S2140" s="7">
        <f>E2140/O2140</f>
        <v>10.666666666666666</v>
      </c>
      <c r="T2140" s="11" t="s">
        <v>8333</v>
      </c>
      <c r="U2140" t="s">
        <v>8334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5">
        <f t="shared" si="99"/>
        <v>42677.750092592592</v>
      </c>
      <c r="K2141">
        <v>1475604008</v>
      </c>
      <c r="L2141" s="16">
        <f t="shared" si="100"/>
        <v>42647.750092592592</v>
      </c>
      <c r="M2141" s="16" t="str">
        <f t="shared" si="101"/>
        <v>2016</v>
      </c>
      <c r="N2141" t="b">
        <v>0</v>
      </c>
      <c r="O2141">
        <v>56</v>
      </c>
      <c r="P2141" t="b">
        <v>0</v>
      </c>
      <c r="Q2141" t="s">
        <v>8282</v>
      </c>
      <c r="R2141" s="10">
        <f>E2141/D2141*100</f>
        <v>5.42</v>
      </c>
      <c r="S2141" s="7">
        <f>E2141/O2141</f>
        <v>29.035714285714285</v>
      </c>
      <c r="T2141" s="11" t="s">
        <v>8333</v>
      </c>
      <c r="U2141" t="s">
        <v>8334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5">
        <f t="shared" si="99"/>
        <v>41285.833611111113</v>
      </c>
      <c r="K2142">
        <v>1355342424</v>
      </c>
      <c r="L2142" s="16">
        <f t="shared" si="100"/>
        <v>41255.833611111113</v>
      </c>
      <c r="M2142" s="16" t="str">
        <f t="shared" si="101"/>
        <v>2012</v>
      </c>
      <c r="N2142" t="b">
        <v>0</v>
      </c>
      <c r="O2142">
        <v>11</v>
      </c>
      <c r="P2142" t="b">
        <v>0</v>
      </c>
      <c r="Q2142" t="s">
        <v>8282</v>
      </c>
      <c r="R2142" s="10">
        <f>E2142/D2142*100</f>
        <v>0.11199999999999999</v>
      </c>
      <c r="S2142" s="7">
        <f>E2142/O2142</f>
        <v>50.909090909090907</v>
      </c>
      <c r="T2142" s="11" t="s">
        <v>8333</v>
      </c>
      <c r="U2142" t="s">
        <v>8334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5">
        <f t="shared" si="99"/>
        <v>41957.277303240742</v>
      </c>
      <c r="K2143">
        <v>1413351559</v>
      </c>
      <c r="L2143" s="16">
        <f t="shared" si="100"/>
        <v>41927.235636574071</v>
      </c>
      <c r="M2143" s="16" t="str">
        <f t="shared" si="101"/>
        <v>2014</v>
      </c>
      <c r="N2143" t="b">
        <v>0</v>
      </c>
      <c r="O2143">
        <v>0</v>
      </c>
      <c r="P2143" t="b">
        <v>0</v>
      </c>
      <c r="Q2143" t="s">
        <v>8282</v>
      </c>
      <c r="R2143" s="10">
        <f>E2143/D2143*100</f>
        <v>0</v>
      </c>
      <c r="S2143" s="7" t="e">
        <f>E2143/O2143</f>
        <v>#DIV/0!</v>
      </c>
      <c r="T2143" s="11" t="s">
        <v>8333</v>
      </c>
      <c r="U2143" t="s">
        <v>8334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5">
        <f t="shared" si="99"/>
        <v>42368.701504629629</v>
      </c>
      <c r="K2144">
        <v>1449075010</v>
      </c>
      <c r="L2144" s="16">
        <f t="shared" si="100"/>
        <v>42340.701504629629</v>
      </c>
      <c r="M2144" s="16" t="str">
        <f t="shared" si="101"/>
        <v>2015</v>
      </c>
      <c r="N2144" t="b">
        <v>0</v>
      </c>
      <c r="O2144">
        <v>12</v>
      </c>
      <c r="P2144" t="b">
        <v>0</v>
      </c>
      <c r="Q2144" t="s">
        <v>8282</v>
      </c>
      <c r="R2144" s="10">
        <f>E2144/D2144*100</f>
        <v>5.7238095238095239</v>
      </c>
      <c r="S2144" s="7">
        <f>E2144/O2144</f>
        <v>50.083333333333336</v>
      </c>
      <c r="T2144" s="11" t="s">
        <v>8333</v>
      </c>
      <c r="U2144" t="s">
        <v>8334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5">
        <f t="shared" si="99"/>
        <v>40380.791666666664</v>
      </c>
      <c r="K2145">
        <v>1275599812</v>
      </c>
      <c r="L2145" s="16">
        <f t="shared" si="100"/>
        <v>40332.886712962965</v>
      </c>
      <c r="M2145" s="16" t="str">
        <f t="shared" si="101"/>
        <v>2010</v>
      </c>
      <c r="N2145" t="b">
        <v>0</v>
      </c>
      <c r="O2145">
        <v>5</v>
      </c>
      <c r="P2145" t="b">
        <v>0</v>
      </c>
      <c r="Q2145" t="s">
        <v>8282</v>
      </c>
      <c r="R2145" s="10">
        <f>E2145/D2145*100</f>
        <v>11.25</v>
      </c>
      <c r="S2145" s="7">
        <f>E2145/O2145</f>
        <v>45</v>
      </c>
      <c r="T2145" s="11" t="s">
        <v>8333</v>
      </c>
      <c r="U2145" t="s">
        <v>8334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5">
        <f t="shared" si="99"/>
        <v>41531.546759259261</v>
      </c>
      <c r="K2146">
        <v>1376399240</v>
      </c>
      <c r="L2146" s="16">
        <f t="shared" si="100"/>
        <v>41499.546759259261</v>
      </c>
      <c r="M2146" s="16" t="str">
        <f t="shared" si="101"/>
        <v>2013</v>
      </c>
      <c r="N2146" t="b">
        <v>0</v>
      </c>
      <c r="O2146">
        <v>24</v>
      </c>
      <c r="P2146" t="b">
        <v>0</v>
      </c>
      <c r="Q2146" t="s">
        <v>8282</v>
      </c>
      <c r="R2146" s="10">
        <f>E2146/D2146*100</f>
        <v>1.7098591549295776</v>
      </c>
      <c r="S2146" s="7">
        <f>E2146/O2146</f>
        <v>25.291666666666668</v>
      </c>
      <c r="T2146" s="11" t="s">
        <v>8333</v>
      </c>
      <c r="U2146" t="s">
        <v>8334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5">
        <f t="shared" si="99"/>
        <v>41605.279097222221</v>
      </c>
      <c r="K2147">
        <v>1382938914</v>
      </c>
      <c r="L2147" s="16">
        <f t="shared" si="100"/>
        <v>41575.237430555557</v>
      </c>
      <c r="M2147" s="16" t="str">
        <f t="shared" si="101"/>
        <v>2013</v>
      </c>
      <c r="N2147" t="b">
        <v>0</v>
      </c>
      <c r="O2147">
        <v>89</v>
      </c>
      <c r="P2147" t="b">
        <v>0</v>
      </c>
      <c r="Q2147" t="s">
        <v>8282</v>
      </c>
      <c r="R2147" s="10">
        <f>E2147/D2147*100</f>
        <v>30.433333333333334</v>
      </c>
      <c r="S2147" s="7">
        <f>E2147/O2147</f>
        <v>51.292134831460672</v>
      </c>
      <c r="T2147" s="11" t="s">
        <v>8333</v>
      </c>
      <c r="U2147" t="s">
        <v>8334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5">
        <f t="shared" si="99"/>
        <v>42411.679513888885</v>
      </c>
      <c r="K2148">
        <v>1453997910</v>
      </c>
      <c r="L2148" s="16">
        <f t="shared" si="100"/>
        <v>42397.679513888885</v>
      </c>
      <c r="M2148" s="16" t="str">
        <f t="shared" si="101"/>
        <v>2016</v>
      </c>
      <c r="N2148" t="b">
        <v>0</v>
      </c>
      <c r="O2148">
        <v>1</v>
      </c>
      <c r="P2148" t="b">
        <v>0</v>
      </c>
      <c r="Q2148" t="s">
        <v>8282</v>
      </c>
      <c r="R2148" s="10">
        <f>E2148/D2148*100</f>
        <v>0.02</v>
      </c>
      <c r="S2148" s="7">
        <f>E2148/O2148</f>
        <v>1</v>
      </c>
      <c r="T2148" s="11" t="s">
        <v>8333</v>
      </c>
      <c r="U2148" t="s">
        <v>8334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5">
        <f t="shared" si="99"/>
        <v>41959.337361111116</v>
      </c>
      <c r="K2149">
        <v>1413356748</v>
      </c>
      <c r="L2149" s="16">
        <f t="shared" si="100"/>
        <v>41927.295694444445</v>
      </c>
      <c r="M2149" s="16" t="str">
        <f t="shared" si="101"/>
        <v>2014</v>
      </c>
      <c r="N2149" t="b">
        <v>0</v>
      </c>
      <c r="O2149">
        <v>55</v>
      </c>
      <c r="P2149" t="b">
        <v>0</v>
      </c>
      <c r="Q2149" t="s">
        <v>8282</v>
      </c>
      <c r="R2149" s="10">
        <f>E2149/D2149*100</f>
        <v>0.69641025641025645</v>
      </c>
      <c r="S2149" s="7">
        <f>E2149/O2149</f>
        <v>49.381818181818183</v>
      </c>
      <c r="T2149" s="11" t="s">
        <v>8333</v>
      </c>
      <c r="U2149" t="s">
        <v>8334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5">
        <f t="shared" si="99"/>
        <v>42096.691921296297</v>
      </c>
      <c r="K2150">
        <v>1425404182</v>
      </c>
      <c r="L2150" s="16">
        <f t="shared" si="100"/>
        <v>42066.733587962968</v>
      </c>
      <c r="M2150" s="16" t="str">
        <f t="shared" si="101"/>
        <v>2015</v>
      </c>
      <c r="N2150" t="b">
        <v>0</v>
      </c>
      <c r="O2150">
        <v>2</v>
      </c>
      <c r="P2150" t="b">
        <v>0</v>
      </c>
      <c r="Q2150" t="s">
        <v>8282</v>
      </c>
      <c r="R2150" s="10">
        <f>E2150/D2150*100</f>
        <v>2</v>
      </c>
      <c r="S2150" s="7">
        <f>E2150/O2150</f>
        <v>1</v>
      </c>
      <c r="T2150" s="11" t="s">
        <v>8333</v>
      </c>
      <c r="U2150" t="s">
        <v>8334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5">
        <f t="shared" si="99"/>
        <v>40390</v>
      </c>
      <c r="K2151">
        <v>1277512556</v>
      </c>
      <c r="L2151" s="16">
        <f t="shared" si="100"/>
        <v>40355.024953703702</v>
      </c>
      <c r="M2151" s="16" t="str">
        <f t="shared" si="101"/>
        <v>2010</v>
      </c>
      <c r="N2151" t="b">
        <v>0</v>
      </c>
      <c r="O2151">
        <v>0</v>
      </c>
      <c r="P2151" t="b">
        <v>0</v>
      </c>
      <c r="Q2151" t="s">
        <v>8282</v>
      </c>
      <c r="R2151" s="10">
        <f>E2151/D2151*100</f>
        <v>0</v>
      </c>
      <c r="S2151" s="7" t="e">
        <f>E2151/O2151</f>
        <v>#DIV/0!</v>
      </c>
      <c r="T2151" s="11" t="s">
        <v>8333</v>
      </c>
      <c r="U2151" t="s">
        <v>8334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5">
        <f t="shared" si="99"/>
        <v>42564.284710648149</v>
      </c>
      <c r="K2152">
        <v>1465800599</v>
      </c>
      <c r="L2152" s="16">
        <f t="shared" si="100"/>
        <v>42534.284710648149</v>
      </c>
      <c r="M2152" s="16" t="str">
        <f t="shared" si="101"/>
        <v>2016</v>
      </c>
      <c r="N2152" t="b">
        <v>0</v>
      </c>
      <c r="O2152">
        <v>4</v>
      </c>
      <c r="P2152" t="b">
        <v>0</v>
      </c>
      <c r="Q2152" t="s">
        <v>8282</v>
      </c>
      <c r="R2152" s="10">
        <f>E2152/D2152*100</f>
        <v>0.80999999999999994</v>
      </c>
      <c r="S2152" s="7">
        <f>E2152/O2152</f>
        <v>101.25</v>
      </c>
      <c r="T2152" s="11" t="s">
        <v>8333</v>
      </c>
      <c r="U2152" t="s">
        <v>8334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5">
        <f t="shared" si="99"/>
        <v>42550.847384259265</v>
      </c>
      <c r="K2153">
        <v>1464639614</v>
      </c>
      <c r="L2153" s="16">
        <f t="shared" si="100"/>
        <v>42520.847384259265</v>
      </c>
      <c r="M2153" s="16" t="str">
        <f t="shared" si="101"/>
        <v>2016</v>
      </c>
      <c r="N2153" t="b">
        <v>0</v>
      </c>
      <c r="O2153">
        <v>6</v>
      </c>
      <c r="P2153" t="b">
        <v>0</v>
      </c>
      <c r="Q2153" t="s">
        <v>8282</v>
      </c>
      <c r="R2153" s="10">
        <f>E2153/D2153*100</f>
        <v>0.26222222222222225</v>
      </c>
      <c r="S2153" s="7">
        <f>E2153/O2153</f>
        <v>19.666666666666668</v>
      </c>
      <c r="T2153" s="11" t="s">
        <v>8333</v>
      </c>
      <c r="U2153" t="s">
        <v>8334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5">
        <f t="shared" si="99"/>
        <v>41713.790613425925</v>
      </c>
      <c r="K2154">
        <v>1392321509</v>
      </c>
      <c r="L2154" s="16">
        <f t="shared" si="100"/>
        <v>41683.832280092596</v>
      </c>
      <c r="M2154" s="16" t="str">
        <f t="shared" si="101"/>
        <v>2014</v>
      </c>
      <c r="N2154" t="b">
        <v>0</v>
      </c>
      <c r="O2154">
        <v>4</v>
      </c>
      <c r="P2154" t="b">
        <v>0</v>
      </c>
      <c r="Q2154" t="s">
        <v>8282</v>
      </c>
      <c r="R2154" s="10">
        <f>E2154/D2154*100</f>
        <v>0.16666666666666669</v>
      </c>
      <c r="S2154" s="7">
        <f>E2154/O2154</f>
        <v>12.5</v>
      </c>
      <c r="T2154" s="11" t="s">
        <v>8333</v>
      </c>
      <c r="U2154" t="s">
        <v>8334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5">
        <f t="shared" si="99"/>
        <v>42014.332638888889</v>
      </c>
      <c r="K2155">
        <v>1417470718</v>
      </c>
      <c r="L2155" s="16">
        <f t="shared" si="100"/>
        <v>41974.911087962959</v>
      </c>
      <c r="M2155" s="16" t="str">
        <f t="shared" si="101"/>
        <v>2014</v>
      </c>
      <c r="N2155" t="b">
        <v>0</v>
      </c>
      <c r="O2155">
        <v>4</v>
      </c>
      <c r="P2155" t="b">
        <v>0</v>
      </c>
      <c r="Q2155" t="s">
        <v>8282</v>
      </c>
      <c r="R2155" s="10">
        <f>E2155/D2155*100</f>
        <v>9.124454880912446E-3</v>
      </c>
      <c r="S2155" s="7">
        <f>E2155/O2155</f>
        <v>8.5</v>
      </c>
      <c r="T2155" s="11" t="s">
        <v>8333</v>
      </c>
      <c r="U2155" t="s">
        <v>8334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5">
        <f t="shared" si="99"/>
        <v>41667.632256944446</v>
      </c>
      <c r="K2156">
        <v>1389193827</v>
      </c>
      <c r="L2156" s="16">
        <f t="shared" si="100"/>
        <v>41647.632256944446</v>
      </c>
      <c r="M2156" s="16" t="str">
        <f t="shared" si="101"/>
        <v>2014</v>
      </c>
      <c r="N2156" t="b">
        <v>0</v>
      </c>
      <c r="O2156">
        <v>2</v>
      </c>
      <c r="P2156" t="b">
        <v>0</v>
      </c>
      <c r="Q2156" t="s">
        <v>8282</v>
      </c>
      <c r="R2156" s="10">
        <f>E2156/D2156*100</f>
        <v>0.8</v>
      </c>
      <c r="S2156" s="7">
        <f>E2156/O2156</f>
        <v>1</v>
      </c>
      <c r="T2156" s="11" t="s">
        <v>8333</v>
      </c>
      <c r="U2156" t="s">
        <v>8334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5">
        <f t="shared" si="99"/>
        <v>42460.70584490741</v>
      </c>
      <c r="K2157">
        <v>1456854985</v>
      </c>
      <c r="L2157" s="16">
        <f t="shared" si="100"/>
        <v>42430.747511574074</v>
      </c>
      <c r="M2157" s="16" t="str">
        <f t="shared" si="101"/>
        <v>2016</v>
      </c>
      <c r="N2157" t="b">
        <v>0</v>
      </c>
      <c r="O2157">
        <v>5</v>
      </c>
      <c r="P2157" t="b">
        <v>0</v>
      </c>
      <c r="Q2157" t="s">
        <v>8282</v>
      </c>
      <c r="R2157" s="10">
        <f>E2157/D2157*100</f>
        <v>2.2999999999999998</v>
      </c>
      <c r="S2157" s="7">
        <f>E2157/O2157</f>
        <v>23</v>
      </c>
      <c r="T2157" s="11" t="s">
        <v>8333</v>
      </c>
      <c r="U2157" t="s">
        <v>8334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5">
        <f t="shared" si="99"/>
        <v>41533.85423611111</v>
      </c>
      <c r="K2158">
        <v>1375475406</v>
      </c>
      <c r="L2158" s="16">
        <f t="shared" si="100"/>
        <v>41488.85423611111</v>
      </c>
      <c r="M2158" s="16" t="str">
        <f t="shared" si="101"/>
        <v>2013</v>
      </c>
      <c r="N2158" t="b">
        <v>0</v>
      </c>
      <c r="O2158">
        <v>83</v>
      </c>
      <c r="P2158" t="b">
        <v>0</v>
      </c>
      <c r="Q2158" t="s">
        <v>8282</v>
      </c>
      <c r="R2158" s="10">
        <f>E2158/D2158*100</f>
        <v>2.6660714285714282</v>
      </c>
      <c r="S2158" s="7">
        <f>E2158/O2158</f>
        <v>17.987951807228917</v>
      </c>
      <c r="T2158" s="11" t="s">
        <v>8333</v>
      </c>
      <c r="U2158" t="s">
        <v>8334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5">
        <f t="shared" si="99"/>
        <v>42727.332638888889</v>
      </c>
      <c r="K2159">
        <v>1479684783</v>
      </c>
      <c r="L2159" s="16">
        <f t="shared" si="100"/>
        <v>42694.98128472222</v>
      </c>
      <c r="M2159" s="16" t="str">
        <f t="shared" si="101"/>
        <v>2016</v>
      </c>
      <c r="N2159" t="b">
        <v>0</v>
      </c>
      <c r="O2159">
        <v>57</v>
      </c>
      <c r="P2159" t="b">
        <v>0</v>
      </c>
      <c r="Q2159" t="s">
        <v>8282</v>
      </c>
      <c r="R2159" s="10">
        <f>E2159/D2159*100</f>
        <v>28.192</v>
      </c>
      <c r="S2159" s="7">
        <f>E2159/O2159</f>
        <v>370.94736842105266</v>
      </c>
      <c r="T2159" s="11" t="s">
        <v>8333</v>
      </c>
      <c r="U2159" t="s">
        <v>8334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5">
        <f t="shared" si="99"/>
        <v>41309.853865740741</v>
      </c>
      <c r="K2160">
        <v>1356121774</v>
      </c>
      <c r="L2160" s="16">
        <f t="shared" si="100"/>
        <v>41264.853865740741</v>
      </c>
      <c r="M2160" s="16" t="str">
        <f t="shared" si="101"/>
        <v>2012</v>
      </c>
      <c r="N2160" t="b">
        <v>0</v>
      </c>
      <c r="O2160">
        <v>311</v>
      </c>
      <c r="P2160" t="b">
        <v>0</v>
      </c>
      <c r="Q2160" t="s">
        <v>8282</v>
      </c>
      <c r="R2160" s="10">
        <f>E2160/D2160*100</f>
        <v>6.5900366666666672</v>
      </c>
      <c r="S2160" s="7">
        <f>E2160/O2160</f>
        <v>63.569485530546629</v>
      </c>
      <c r="T2160" s="11" t="s">
        <v>8333</v>
      </c>
      <c r="U2160" t="s">
        <v>8334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5">
        <f t="shared" si="99"/>
        <v>40740.731180555551</v>
      </c>
      <c r="K2161">
        <v>1308245574</v>
      </c>
      <c r="L2161" s="16">
        <f t="shared" si="100"/>
        <v>40710.731180555551</v>
      </c>
      <c r="M2161" s="16" t="str">
        <f t="shared" si="101"/>
        <v>2011</v>
      </c>
      <c r="N2161" t="b">
        <v>0</v>
      </c>
      <c r="O2161">
        <v>2</v>
      </c>
      <c r="P2161" t="b">
        <v>0</v>
      </c>
      <c r="Q2161" t="s">
        <v>8282</v>
      </c>
      <c r="R2161" s="10">
        <f>E2161/D2161*100</f>
        <v>0.72222222222222221</v>
      </c>
      <c r="S2161" s="7">
        <f>E2161/O2161</f>
        <v>13</v>
      </c>
      <c r="T2161" s="11" t="s">
        <v>8333</v>
      </c>
      <c r="U2161" t="s">
        <v>8334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5">
        <f t="shared" si="99"/>
        <v>41048.711863425924</v>
      </c>
      <c r="K2162">
        <v>1334855105</v>
      </c>
      <c r="L2162" s="16">
        <f t="shared" si="100"/>
        <v>41018.711863425924</v>
      </c>
      <c r="M2162" s="16" t="str">
        <f t="shared" si="101"/>
        <v>2012</v>
      </c>
      <c r="N2162" t="b">
        <v>0</v>
      </c>
      <c r="O2162">
        <v>16</v>
      </c>
      <c r="P2162" t="b">
        <v>0</v>
      </c>
      <c r="Q2162" t="s">
        <v>8282</v>
      </c>
      <c r="R2162" s="10">
        <f>E2162/D2162*100</f>
        <v>0.85000000000000009</v>
      </c>
      <c r="S2162" s="7">
        <f>E2162/O2162</f>
        <v>5.3125</v>
      </c>
      <c r="T2162" s="11" t="s">
        <v>8333</v>
      </c>
      <c r="U2162" t="s">
        <v>8334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5">
        <f t="shared" si="99"/>
        <v>42270.852534722217</v>
      </c>
      <c r="K2163">
        <v>1440448059</v>
      </c>
      <c r="L2163" s="16">
        <f t="shared" si="100"/>
        <v>42240.852534722217</v>
      </c>
      <c r="M2163" s="16" t="str">
        <f t="shared" si="101"/>
        <v>2015</v>
      </c>
      <c r="N2163" t="b">
        <v>0</v>
      </c>
      <c r="O2163">
        <v>13</v>
      </c>
      <c r="P2163" t="b">
        <v>1</v>
      </c>
      <c r="Q2163" t="s">
        <v>8276</v>
      </c>
      <c r="R2163" s="10">
        <f>E2163/D2163*100</f>
        <v>115.75</v>
      </c>
      <c r="S2163" s="7">
        <f>E2163/O2163</f>
        <v>35.615384615384613</v>
      </c>
      <c r="T2163" s="11" t="s">
        <v>8325</v>
      </c>
      <c r="U2163" t="s">
        <v>8326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5">
        <f t="shared" si="99"/>
        <v>41844.766099537039</v>
      </c>
      <c r="K2164">
        <v>1403547791</v>
      </c>
      <c r="L2164" s="16">
        <f t="shared" si="100"/>
        <v>41813.766099537039</v>
      </c>
      <c r="M2164" s="16" t="str">
        <f t="shared" si="101"/>
        <v>2014</v>
      </c>
      <c r="N2164" t="b">
        <v>0</v>
      </c>
      <c r="O2164">
        <v>58</v>
      </c>
      <c r="P2164" t="b">
        <v>1</v>
      </c>
      <c r="Q2164" t="s">
        <v>8276</v>
      </c>
      <c r="R2164" s="10">
        <f>E2164/D2164*100</f>
        <v>112.26666666666667</v>
      </c>
      <c r="S2164" s="7">
        <f>E2164/O2164</f>
        <v>87.103448275862064</v>
      </c>
      <c r="T2164" s="11" t="s">
        <v>8325</v>
      </c>
      <c r="U2164" t="s">
        <v>8326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5">
        <f t="shared" si="99"/>
        <v>42163.159722222219</v>
      </c>
      <c r="K2165">
        <v>1429306520</v>
      </c>
      <c r="L2165" s="16">
        <f t="shared" si="100"/>
        <v>42111.899537037039</v>
      </c>
      <c r="M2165" s="16" t="str">
        <f t="shared" si="101"/>
        <v>2015</v>
      </c>
      <c r="N2165" t="b">
        <v>0</v>
      </c>
      <c r="O2165">
        <v>44</v>
      </c>
      <c r="P2165" t="b">
        <v>1</v>
      </c>
      <c r="Q2165" t="s">
        <v>8276</v>
      </c>
      <c r="R2165" s="10">
        <f>E2165/D2165*100</f>
        <v>132.20000000000002</v>
      </c>
      <c r="S2165" s="7">
        <f>E2165/O2165</f>
        <v>75.11363636363636</v>
      </c>
      <c r="T2165" s="11" t="s">
        <v>8325</v>
      </c>
      <c r="U2165" t="s">
        <v>8326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5">
        <f t="shared" si="99"/>
        <v>42546.165972222225</v>
      </c>
      <c r="K2166">
        <v>1464196414</v>
      </c>
      <c r="L2166" s="16">
        <f t="shared" si="100"/>
        <v>42515.71775462963</v>
      </c>
      <c r="M2166" s="16" t="str">
        <f t="shared" si="101"/>
        <v>2016</v>
      </c>
      <c r="N2166" t="b">
        <v>0</v>
      </c>
      <c r="O2166">
        <v>83</v>
      </c>
      <c r="P2166" t="b">
        <v>1</v>
      </c>
      <c r="Q2166" t="s">
        <v>8276</v>
      </c>
      <c r="R2166" s="10">
        <f>E2166/D2166*100</f>
        <v>102.63636363636364</v>
      </c>
      <c r="S2166" s="7">
        <f>E2166/O2166</f>
        <v>68.01204819277109</v>
      </c>
      <c r="T2166" s="11" t="s">
        <v>8325</v>
      </c>
      <c r="U2166" t="s">
        <v>8326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5">
        <f t="shared" si="99"/>
        <v>42468.625405092593</v>
      </c>
      <c r="K2167">
        <v>1457539235</v>
      </c>
      <c r="L2167" s="16">
        <f t="shared" si="100"/>
        <v>42438.667071759264</v>
      </c>
      <c r="M2167" s="16" t="str">
        <f t="shared" si="101"/>
        <v>2016</v>
      </c>
      <c r="N2167" t="b">
        <v>0</v>
      </c>
      <c r="O2167">
        <v>117</v>
      </c>
      <c r="P2167" t="b">
        <v>1</v>
      </c>
      <c r="Q2167" t="s">
        <v>8276</v>
      </c>
      <c r="R2167" s="10">
        <f>E2167/D2167*100</f>
        <v>138.64000000000001</v>
      </c>
      <c r="S2167" s="7">
        <f>E2167/O2167</f>
        <v>29.623931623931625</v>
      </c>
      <c r="T2167" s="11" t="s">
        <v>8325</v>
      </c>
      <c r="U2167" t="s">
        <v>8326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5">
        <f t="shared" si="99"/>
        <v>41978.879837962959</v>
      </c>
      <c r="K2168">
        <v>1413922018</v>
      </c>
      <c r="L2168" s="16">
        <f t="shared" si="100"/>
        <v>41933.838171296295</v>
      </c>
      <c r="M2168" s="16" t="str">
        <f t="shared" si="101"/>
        <v>2014</v>
      </c>
      <c r="N2168" t="b">
        <v>0</v>
      </c>
      <c r="O2168">
        <v>32</v>
      </c>
      <c r="P2168" t="b">
        <v>1</v>
      </c>
      <c r="Q2168" t="s">
        <v>8276</v>
      </c>
      <c r="R2168" s="10">
        <f>E2168/D2168*100</f>
        <v>146.6</v>
      </c>
      <c r="S2168" s="7">
        <f>E2168/O2168</f>
        <v>91.625</v>
      </c>
      <c r="T2168" s="11" t="s">
        <v>8325</v>
      </c>
      <c r="U2168" t="s">
        <v>8326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5">
        <f t="shared" si="99"/>
        <v>41167.066400462965</v>
      </c>
      <c r="K2169">
        <v>1346463337</v>
      </c>
      <c r="L2169" s="16">
        <f t="shared" si="100"/>
        <v>41153.066400462965</v>
      </c>
      <c r="M2169" s="16" t="str">
        <f t="shared" si="101"/>
        <v>2012</v>
      </c>
      <c r="N2169" t="b">
        <v>0</v>
      </c>
      <c r="O2169">
        <v>8</v>
      </c>
      <c r="P2169" t="b">
        <v>1</v>
      </c>
      <c r="Q2169" t="s">
        <v>8276</v>
      </c>
      <c r="R2169" s="10">
        <f>E2169/D2169*100</f>
        <v>120</v>
      </c>
      <c r="S2169" s="7">
        <f>E2169/O2169</f>
        <v>22.5</v>
      </c>
      <c r="T2169" s="11" t="s">
        <v>8325</v>
      </c>
      <c r="U2169" t="s">
        <v>8326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5">
        <f t="shared" si="99"/>
        <v>42776.208333333328</v>
      </c>
      <c r="K2170">
        <v>1484058261</v>
      </c>
      <c r="L2170" s="16">
        <f t="shared" si="100"/>
        <v>42745.600243055553</v>
      </c>
      <c r="M2170" s="16" t="str">
        <f t="shared" si="101"/>
        <v>2017</v>
      </c>
      <c r="N2170" t="b">
        <v>0</v>
      </c>
      <c r="O2170">
        <v>340</v>
      </c>
      <c r="P2170" t="b">
        <v>1</v>
      </c>
      <c r="Q2170" t="s">
        <v>8276</v>
      </c>
      <c r="R2170" s="10">
        <f>E2170/D2170*100</f>
        <v>121.5816111111111</v>
      </c>
      <c r="S2170" s="7">
        <f>E2170/O2170</f>
        <v>64.366735294117646</v>
      </c>
      <c r="T2170" s="11" t="s">
        <v>8325</v>
      </c>
      <c r="U2170" t="s">
        <v>8326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5">
        <f t="shared" si="99"/>
        <v>42796.700821759259</v>
      </c>
      <c r="K2171">
        <v>1488214151</v>
      </c>
      <c r="L2171" s="16">
        <f t="shared" si="100"/>
        <v>42793.700821759259</v>
      </c>
      <c r="M2171" s="16" t="str">
        <f t="shared" si="101"/>
        <v>2017</v>
      </c>
      <c r="N2171" t="b">
        <v>0</v>
      </c>
      <c r="O2171">
        <v>7</v>
      </c>
      <c r="P2171" t="b">
        <v>1</v>
      </c>
      <c r="Q2171" t="s">
        <v>8276</v>
      </c>
      <c r="R2171" s="10">
        <f>E2171/D2171*100</f>
        <v>100</v>
      </c>
      <c r="S2171" s="7">
        <f>E2171/O2171</f>
        <v>21.857142857142858</v>
      </c>
      <c r="T2171" s="11" t="s">
        <v>8325</v>
      </c>
      <c r="U2171" t="s">
        <v>8326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5">
        <f t="shared" si="99"/>
        <v>42238.750254629631</v>
      </c>
      <c r="K2172">
        <v>1436810422</v>
      </c>
      <c r="L2172" s="16">
        <f t="shared" si="100"/>
        <v>42198.750254629631</v>
      </c>
      <c r="M2172" s="16" t="str">
        <f t="shared" si="101"/>
        <v>2015</v>
      </c>
      <c r="N2172" t="b">
        <v>0</v>
      </c>
      <c r="O2172">
        <v>19</v>
      </c>
      <c r="P2172" t="b">
        <v>1</v>
      </c>
      <c r="Q2172" t="s">
        <v>8276</v>
      </c>
      <c r="R2172" s="10">
        <f>E2172/D2172*100</f>
        <v>180.85714285714286</v>
      </c>
      <c r="S2172" s="7">
        <f>E2172/O2172</f>
        <v>33.315789473684212</v>
      </c>
      <c r="T2172" s="11" t="s">
        <v>8325</v>
      </c>
      <c r="U2172" t="s">
        <v>8326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5">
        <f t="shared" si="99"/>
        <v>42177.208333333328</v>
      </c>
      <c r="K2173">
        <v>1431903495</v>
      </c>
      <c r="L2173" s="16">
        <f t="shared" si="100"/>
        <v>42141.95711805555</v>
      </c>
      <c r="M2173" s="16" t="str">
        <f t="shared" si="101"/>
        <v>2015</v>
      </c>
      <c r="N2173" t="b">
        <v>0</v>
      </c>
      <c r="O2173">
        <v>47</v>
      </c>
      <c r="P2173" t="b">
        <v>1</v>
      </c>
      <c r="Q2173" t="s">
        <v>8276</v>
      </c>
      <c r="R2173" s="10">
        <f>E2173/D2173*100</f>
        <v>106.075</v>
      </c>
      <c r="S2173" s="7">
        <f>E2173/O2173</f>
        <v>90.276595744680847</v>
      </c>
      <c r="T2173" s="11" t="s">
        <v>8325</v>
      </c>
      <c r="U2173" t="s">
        <v>8326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5">
        <f t="shared" si="99"/>
        <v>42112.580092592587</v>
      </c>
      <c r="K2174">
        <v>1426773320</v>
      </c>
      <c r="L2174" s="16">
        <f t="shared" si="100"/>
        <v>42082.580092592587</v>
      </c>
      <c r="M2174" s="16" t="str">
        <f t="shared" si="101"/>
        <v>2015</v>
      </c>
      <c r="N2174" t="b">
        <v>0</v>
      </c>
      <c r="O2174">
        <v>13</v>
      </c>
      <c r="P2174" t="b">
        <v>1</v>
      </c>
      <c r="Q2174" t="s">
        <v>8276</v>
      </c>
      <c r="R2174" s="10">
        <f>E2174/D2174*100</f>
        <v>100</v>
      </c>
      <c r="S2174" s="7">
        <f>E2174/O2174</f>
        <v>76.92307692307692</v>
      </c>
      <c r="T2174" s="11" t="s">
        <v>8325</v>
      </c>
      <c r="U2174" t="s">
        <v>8326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5">
        <f t="shared" si="99"/>
        <v>41527.165972222225</v>
      </c>
      <c r="K2175">
        <v>1376066243</v>
      </c>
      <c r="L2175" s="16">
        <f t="shared" si="100"/>
        <v>41495.692627314813</v>
      </c>
      <c r="M2175" s="16" t="str">
        <f t="shared" si="101"/>
        <v>2013</v>
      </c>
      <c r="N2175" t="b">
        <v>0</v>
      </c>
      <c r="O2175">
        <v>90</v>
      </c>
      <c r="P2175" t="b">
        <v>1</v>
      </c>
      <c r="Q2175" t="s">
        <v>8276</v>
      </c>
      <c r="R2175" s="10">
        <f>E2175/D2175*100</f>
        <v>126.92857142857143</v>
      </c>
      <c r="S2175" s="7">
        <f>E2175/O2175</f>
        <v>59.233333333333334</v>
      </c>
      <c r="T2175" s="11" t="s">
        <v>8325</v>
      </c>
      <c r="U2175" t="s">
        <v>8326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5">
        <f t="shared" si="99"/>
        <v>42495.542905092589</v>
      </c>
      <c r="K2176">
        <v>1459861307</v>
      </c>
      <c r="L2176" s="16">
        <f t="shared" si="100"/>
        <v>42465.542905092589</v>
      </c>
      <c r="M2176" s="16" t="str">
        <f t="shared" si="101"/>
        <v>2016</v>
      </c>
      <c r="N2176" t="b">
        <v>0</v>
      </c>
      <c r="O2176">
        <v>63</v>
      </c>
      <c r="P2176" t="b">
        <v>1</v>
      </c>
      <c r="Q2176" t="s">
        <v>8276</v>
      </c>
      <c r="R2176" s="10">
        <f>E2176/D2176*100</f>
        <v>102.97499999999999</v>
      </c>
      <c r="S2176" s="7">
        <f>E2176/O2176</f>
        <v>65.38095238095238</v>
      </c>
      <c r="T2176" s="11" t="s">
        <v>8325</v>
      </c>
      <c r="U2176" t="s">
        <v>8326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5">
        <f t="shared" si="99"/>
        <v>42572.009097222224</v>
      </c>
      <c r="K2177">
        <v>1468455186</v>
      </c>
      <c r="L2177" s="16">
        <f t="shared" si="100"/>
        <v>42565.009097222224</v>
      </c>
      <c r="M2177" s="16" t="str">
        <f t="shared" si="101"/>
        <v>2016</v>
      </c>
      <c r="N2177" t="b">
        <v>0</v>
      </c>
      <c r="O2177">
        <v>26</v>
      </c>
      <c r="P2177" t="b">
        <v>1</v>
      </c>
      <c r="Q2177" t="s">
        <v>8276</v>
      </c>
      <c r="R2177" s="10">
        <f>E2177/D2177*100</f>
        <v>250</v>
      </c>
      <c r="S2177" s="7">
        <f>E2177/O2177</f>
        <v>67.307692307692307</v>
      </c>
      <c r="T2177" s="11" t="s">
        <v>8325</v>
      </c>
      <c r="U2177" t="s">
        <v>8326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5">
        <f t="shared" si="99"/>
        <v>42126.633206018523</v>
      </c>
      <c r="K2178">
        <v>1427987509</v>
      </c>
      <c r="L2178" s="16">
        <f t="shared" si="100"/>
        <v>42096.633206018523</v>
      </c>
      <c r="M2178" s="16" t="str">
        <f t="shared" si="101"/>
        <v>2015</v>
      </c>
      <c r="N2178" t="b">
        <v>0</v>
      </c>
      <c r="O2178">
        <v>71</v>
      </c>
      <c r="P2178" t="b">
        <v>1</v>
      </c>
      <c r="Q2178" t="s">
        <v>8276</v>
      </c>
      <c r="R2178" s="10">
        <f>E2178/D2178*100</f>
        <v>126.02</v>
      </c>
      <c r="S2178" s="7">
        <f>E2178/O2178</f>
        <v>88.74647887323944</v>
      </c>
      <c r="T2178" s="11" t="s">
        <v>8325</v>
      </c>
      <c r="U2178" t="s">
        <v>8326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5">
        <f t="shared" ref="J2179:J2242" si="102">(((I2179/60)/60)/24)+DATE(1970,1,1)</f>
        <v>42527.250775462962</v>
      </c>
      <c r="K2179">
        <v>1463032867</v>
      </c>
      <c r="L2179" s="16">
        <f t="shared" ref="L2179:L2242" si="103">(((K2179/60)/60)/24)+DATE(1970,1,1)</f>
        <v>42502.250775462962</v>
      </c>
      <c r="M2179" s="16" t="str">
        <f t="shared" ref="M2179:M2242" si="104">TEXT(L2179,"yyyy")</f>
        <v>2016</v>
      </c>
      <c r="N2179" t="b">
        <v>0</v>
      </c>
      <c r="O2179">
        <v>38</v>
      </c>
      <c r="P2179" t="b">
        <v>1</v>
      </c>
      <c r="Q2179" t="s">
        <v>8276</v>
      </c>
      <c r="R2179" s="10">
        <f>E2179/D2179*100</f>
        <v>100.12</v>
      </c>
      <c r="S2179" s="7">
        <f>E2179/O2179</f>
        <v>65.868421052631575</v>
      </c>
      <c r="T2179" s="11" t="s">
        <v>8325</v>
      </c>
      <c r="U2179" t="s">
        <v>8326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5">
        <f t="shared" si="102"/>
        <v>42753.63653935185</v>
      </c>
      <c r="K2180">
        <v>1482160597</v>
      </c>
      <c r="L2180" s="16">
        <f t="shared" si="103"/>
        <v>42723.63653935185</v>
      </c>
      <c r="M2180" s="16" t="str">
        <f t="shared" si="104"/>
        <v>2016</v>
      </c>
      <c r="N2180" t="b">
        <v>0</v>
      </c>
      <c r="O2180">
        <v>859</v>
      </c>
      <c r="P2180" t="b">
        <v>1</v>
      </c>
      <c r="Q2180" t="s">
        <v>8276</v>
      </c>
      <c r="R2180" s="10">
        <f>E2180/D2180*100</f>
        <v>138.64000000000001</v>
      </c>
      <c r="S2180" s="7">
        <f>E2180/O2180</f>
        <v>40.349243306169967</v>
      </c>
      <c r="T2180" s="11" t="s">
        <v>8325</v>
      </c>
      <c r="U2180" t="s">
        <v>8326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5">
        <f t="shared" si="102"/>
        <v>42105.171203703707</v>
      </c>
      <c r="K2181">
        <v>1426133192</v>
      </c>
      <c r="L2181" s="16">
        <f t="shared" si="103"/>
        <v>42075.171203703707</v>
      </c>
      <c r="M2181" s="16" t="str">
        <f t="shared" si="104"/>
        <v>2015</v>
      </c>
      <c r="N2181" t="b">
        <v>0</v>
      </c>
      <c r="O2181">
        <v>21</v>
      </c>
      <c r="P2181" t="b">
        <v>1</v>
      </c>
      <c r="Q2181" t="s">
        <v>8276</v>
      </c>
      <c r="R2181" s="10">
        <f>E2181/D2181*100</f>
        <v>161.4</v>
      </c>
      <c r="S2181" s="7">
        <f>E2181/O2181</f>
        <v>76.857142857142861</v>
      </c>
      <c r="T2181" s="11" t="s">
        <v>8325</v>
      </c>
      <c r="U2181" t="s">
        <v>8326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5">
        <f t="shared" si="102"/>
        <v>42321.711435185185</v>
      </c>
      <c r="K2182">
        <v>1443801868</v>
      </c>
      <c r="L2182" s="16">
        <f t="shared" si="103"/>
        <v>42279.669768518521</v>
      </c>
      <c r="M2182" s="16" t="str">
        <f t="shared" si="104"/>
        <v>2015</v>
      </c>
      <c r="N2182" t="b">
        <v>0</v>
      </c>
      <c r="O2182">
        <v>78</v>
      </c>
      <c r="P2182" t="b">
        <v>1</v>
      </c>
      <c r="Q2182" t="s">
        <v>8276</v>
      </c>
      <c r="R2182" s="10">
        <f>E2182/D2182*100</f>
        <v>107.18419999999999</v>
      </c>
      <c r="S2182" s="7">
        <f>E2182/O2182</f>
        <v>68.707820512820518</v>
      </c>
      <c r="T2182" s="11" t="s">
        <v>8325</v>
      </c>
      <c r="U2182" t="s">
        <v>8326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5">
        <f t="shared" si="102"/>
        <v>42787.005243055552</v>
      </c>
      <c r="K2183">
        <v>1486426053</v>
      </c>
      <c r="L2183" s="16">
        <f t="shared" si="103"/>
        <v>42773.005243055552</v>
      </c>
      <c r="M2183" s="16" t="str">
        <f t="shared" si="104"/>
        <v>2017</v>
      </c>
      <c r="N2183" t="b">
        <v>0</v>
      </c>
      <c r="O2183">
        <v>53</v>
      </c>
      <c r="P2183" t="b">
        <v>1</v>
      </c>
      <c r="Q2183" t="s">
        <v>8297</v>
      </c>
      <c r="R2183" s="10">
        <f>E2183/D2183*100</f>
        <v>153.1</v>
      </c>
      <c r="S2183" s="7">
        <f>E2183/O2183</f>
        <v>57.773584905660378</v>
      </c>
      <c r="T2183" s="11" t="s">
        <v>8333</v>
      </c>
      <c r="U2183" t="s">
        <v>8351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5">
        <f t="shared" si="102"/>
        <v>41914.900752314818</v>
      </c>
      <c r="K2184">
        <v>1409261825</v>
      </c>
      <c r="L2184" s="16">
        <f t="shared" si="103"/>
        <v>41879.900752314818</v>
      </c>
      <c r="M2184" s="16" t="str">
        <f t="shared" si="104"/>
        <v>2014</v>
      </c>
      <c r="N2184" t="b">
        <v>0</v>
      </c>
      <c r="O2184">
        <v>356</v>
      </c>
      <c r="P2184" t="b">
        <v>1</v>
      </c>
      <c r="Q2184" t="s">
        <v>8297</v>
      </c>
      <c r="R2184" s="10">
        <f>E2184/D2184*100</f>
        <v>524.16666666666663</v>
      </c>
      <c r="S2184" s="7">
        <f>E2184/O2184</f>
        <v>44.171348314606739</v>
      </c>
      <c r="T2184" s="11" t="s">
        <v>8333</v>
      </c>
      <c r="U2184" t="s">
        <v>8351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5">
        <f t="shared" si="102"/>
        <v>42775.208333333328</v>
      </c>
      <c r="K2185">
        <v>1484037977</v>
      </c>
      <c r="L2185" s="16">
        <f t="shared" si="103"/>
        <v>42745.365474537044</v>
      </c>
      <c r="M2185" s="16" t="str">
        <f t="shared" si="104"/>
        <v>2017</v>
      </c>
      <c r="N2185" t="b">
        <v>0</v>
      </c>
      <c r="O2185">
        <v>279</v>
      </c>
      <c r="P2185" t="b">
        <v>1</v>
      </c>
      <c r="Q2185" t="s">
        <v>8297</v>
      </c>
      <c r="R2185" s="10">
        <f>E2185/D2185*100</f>
        <v>489.27777777777777</v>
      </c>
      <c r="S2185" s="7">
        <f>E2185/O2185</f>
        <v>31.566308243727597</v>
      </c>
      <c r="T2185" s="11" t="s">
        <v>8333</v>
      </c>
      <c r="U2185" t="s">
        <v>8351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5">
        <f t="shared" si="102"/>
        <v>42394.666666666672</v>
      </c>
      <c r="K2186">
        <v>1452530041</v>
      </c>
      <c r="L2186" s="16">
        <f t="shared" si="103"/>
        <v>42380.690289351856</v>
      </c>
      <c r="M2186" s="16" t="str">
        <f t="shared" si="104"/>
        <v>2016</v>
      </c>
      <c r="N2186" t="b">
        <v>1</v>
      </c>
      <c r="O2186">
        <v>266</v>
      </c>
      <c r="P2186" t="b">
        <v>1</v>
      </c>
      <c r="Q2186" t="s">
        <v>8297</v>
      </c>
      <c r="R2186" s="10">
        <f>E2186/D2186*100</f>
        <v>284.74</v>
      </c>
      <c r="S2186" s="7">
        <f>E2186/O2186</f>
        <v>107.04511278195488</v>
      </c>
      <c r="T2186" s="11" t="s">
        <v>8333</v>
      </c>
      <c r="U2186" t="s">
        <v>8351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5">
        <f t="shared" si="102"/>
        <v>41359.349988425929</v>
      </c>
      <c r="K2187">
        <v>1360830239</v>
      </c>
      <c r="L2187" s="16">
        <f t="shared" si="103"/>
        <v>41319.349988425929</v>
      </c>
      <c r="M2187" s="16" t="str">
        <f t="shared" si="104"/>
        <v>2013</v>
      </c>
      <c r="N2187" t="b">
        <v>0</v>
      </c>
      <c r="O2187">
        <v>623</v>
      </c>
      <c r="P2187" t="b">
        <v>1</v>
      </c>
      <c r="Q2187" t="s">
        <v>8297</v>
      </c>
      <c r="R2187" s="10">
        <f>E2187/D2187*100</f>
        <v>1856.97</v>
      </c>
      <c r="S2187" s="7">
        <f>E2187/O2187</f>
        <v>149.03451043338683</v>
      </c>
      <c r="T2187" s="11" t="s">
        <v>8333</v>
      </c>
      <c r="U2187" t="s">
        <v>8351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5">
        <f t="shared" si="102"/>
        <v>42620.083333333328</v>
      </c>
      <c r="K2188">
        <v>1470062743</v>
      </c>
      <c r="L2188" s="16">
        <f t="shared" si="103"/>
        <v>42583.615081018521</v>
      </c>
      <c r="M2188" s="16" t="str">
        <f t="shared" si="104"/>
        <v>2016</v>
      </c>
      <c r="N2188" t="b">
        <v>0</v>
      </c>
      <c r="O2188">
        <v>392</v>
      </c>
      <c r="P2188" t="b">
        <v>1</v>
      </c>
      <c r="Q2188" t="s">
        <v>8297</v>
      </c>
      <c r="R2188" s="10">
        <f>E2188/D2188*100</f>
        <v>109.67499999999998</v>
      </c>
      <c r="S2188" s="7">
        <f>E2188/O2188</f>
        <v>55.956632653061227</v>
      </c>
      <c r="T2188" s="11" t="s">
        <v>8333</v>
      </c>
      <c r="U2188" t="s">
        <v>8351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5">
        <f t="shared" si="102"/>
        <v>42097.165972222225</v>
      </c>
      <c r="K2189">
        <v>1425531666</v>
      </c>
      <c r="L2189" s="16">
        <f t="shared" si="103"/>
        <v>42068.209097222221</v>
      </c>
      <c r="M2189" s="16" t="str">
        <f t="shared" si="104"/>
        <v>2015</v>
      </c>
      <c r="N2189" t="b">
        <v>1</v>
      </c>
      <c r="O2189">
        <v>3562</v>
      </c>
      <c r="P2189" t="b">
        <v>1</v>
      </c>
      <c r="Q2189" t="s">
        <v>8297</v>
      </c>
      <c r="R2189" s="10">
        <f>E2189/D2189*100</f>
        <v>1014.6425</v>
      </c>
      <c r="S2189" s="7">
        <f>E2189/O2189</f>
        <v>56.970381807973048</v>
      </c>
      <c r="T2189" s="11" t="s">
        <v>8333</v>
      </c>
      <c r="U2189" t="s">
        <v>8351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5">
        <f t="shared" si="102"/>
        <v>42668.708333333328</v>
      </c>
      <c r="K2190">
        <v>1474380241</v>
      </c>
      <c r="L2190" s="16">
        <f t="shared" si="103"/>
        <v>42633.586122685185</v>
      </c>
      <c r="M2190" s="16" t="str">
        <f t="shared" si="104"/>
        <v>2016</v>
      </c>
      <c r="N2190" t="b">
        <v>0</v>
      </c>
      <c r="O2190">
        <v>514</v>
      </c>
      <c r="P2190" t="b">
        <v>1</v>
      </c>
      <c r="Q2190" t="s">
        <v>8297</v>
      </c>
      <c r="R2190" s="10">
        <f>E2190/D2190*100</f>
        <v>412.17692027666544</v>
      </c>
      <c r="S2190" s="7">
        <f>E2190/O2190</f>
        <v>44.056420233463037</v>
      </c>
      <c r="T2190" s="11" t="s">
        <v>8333</v>
      </c>
      <c r="U2190" t="s">
        <v>8351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5">
        <f t="shared" si="102"/>
        <v>42481.916666666672</v>
      </c>
      <c r="K2191">
        <v>1460055300</v>
      </c>
      <c r="L2191" s="16">
        <f t="shared" si="103"/>
        <v>42467.788194444445</v>
      </c>
      <c r="M2191" s="16" t="str">
        <f t="shared" si="104"/>
        <v>2016</v>
      </c>
      <c r="N2191" t="b">
        <v>0</v>
      </c>
      <c r="O2191">
        <v>88</v>
      </c>
      <c r="P2191" t="b">
        <v>1</v>
      </c>
      <c r="Q2191" t="s">
        <v>8297</v>
      </c>
      <c r="R2191" s="10">
        <f>E2191/D2191*100</f>
        <v>503.25</v>
      </c>
      <c r="S2191" s="7">
        <f>E2191/O2191</f>
        <v>68.625</v>
      </c>
      <c r="T2191" s="11" t="s">
        <v>8333</v>
      </c>
      <c r="U2191" t="s">
        <v>8351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5">
        <f t="shared" si="102"/>
        <v>42452.290972222225</v>
      </c>
      <c r="K2192">
        <v>1455721204</v>
      </c>
      <c r="L2192" s="16">
        <f t="shared" si="103"/>
        <v>42417.625046296293</v>
      </c>
      <c r="M2192" s="16" t="str">
        <f t="shared" si="104"/>
        <v>2016</v>
      </c>
      <c r="N2192" t="b">
        <v>0</v>
      </c>
      <c r="O2192">
        <v>537</v>
      </c>
      <c r="P2192" t="b">
        <v>1</v>
      </c>
      <c r="Q2192" t="s">
        <v>8297</v>
      </c>
      <c r="R2192" s="10">
        <f>E2192/D2192*100</f>
        <v>184.61052631578946</v>
      </c>
      <c r="S2192" s="7">
        <f>E2192/O2192</f>
        <v>65.318435754189949</v>
      </c>
      <c r="T2192" s="11" t="s">
        <v>8333</v>
      </c>
      <c r="U2192" t="s">
        <v>8351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5">
        <f t="shared" si="102"/>
        <v>42780.833645833336</v>
      </c>
      <c r="K2193">
        <v>1486065627</v>
      </c>
      <c r="L2193" s="16">
        <f t="shared" si="103"/>
        <v>42768.833645833336</v>
      </c>
      <c r="M2193" s="16" t="str">
        <f t="shared" si="104"/>
        <v>2017</v>
      </c>
      <c r="N2193" t="b">
        <v>0</v>
      </c>
      <c r="O2193">
        <v>25</v>
      </c>
      <c r="P2193" t="b">
        <v>1</v>
      </c>
      <c r="Q2193" t="s">
        <v>8297</v>
      </c>
      <c r="R2193" s="10">
        <f>E2193/D2193*100</f>
        <v>119.73333333333333</v>
      </c>
      <c r="S2193" s="7">
        <f>E2193/O2193</f>
        <v>35.92</v>
      </c>
      <c r="T2193" s="11" t="s">
        <v>8333</v>
      </c>
      <c r="U2193" t="s">
        <v>8351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5">
        <f t="shared" si="102"/>
        <v>42719.958333333328</v>
      </c>
      <c r="K2194">
        <v>1479414344</v>
      </c>
      <c r="L2194" s="16">
        <f t="shared" si="103"/>
        <v>42691.8512037037</v>
      </c>
      <c r="M2194" s="16" t="str">
        <f t="shared" si="104"/>
        <v>2016</v>
      </c>
      <c r="N2194" t="b">
        <v>0</v>
      </c>
      <c r="O2194">
        <v>3238</v>
      </c>
      <c r="P2194" t="b">
        <v>1</v>
      </c>
      <c r="Q2194" t="s">
        <v>8297</v>
      </c>
      <c r="R2194" s="10">
        <f>E2194/D2194*100</f>
        <v>1081.2401666666667</v>
      </c>
      <c r="S2194" s="7">
        <f>E2194/O2194</f>
        <v>40.070667078443485</v>
      </c>
      <c r="T2194" s="11" t="s">
        <v>8333</v>
      </c>
      <c r="U2194" t="s">
        <v>8351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5">
        <f t="shared" si="102"/>
        <v>42695.207638888889</v>
      </c>
      <c r="K2195">
        <v>1477043072</v>
      </c>
      <c r="L2195" s="16">
        <f t="shared" si="103"/>
        <v>42664.405925925923</v>
      </c>
      <c r="M2195" s="16" t="str">
        <f t="shared" si="104"/>
        <v>2016</v>
      </c>
      <c r="N2195" t="b">
        <v>0</v>
      </c>
      <c r="O2195">
        <v>897</v>
      </c>
      <c r="P2195" t="b">
        <v>1</v>
      </c>
      <c r="Q2195" t="s">
        <v>8297</v>
      </c>
      <c r="R2195" s="10">
        <f>E2195/D2195*100</f>
        <v>452.37333333333333</v>
      </c>
      <c r="S2195" s="7">
        <f>E2195/O2195</f>
        <v>75.647714604236342</v>
      </c>
      <c r="T2195" s="11" t="s">
        <v>8333</v>
      </c>
      <c r="U2195" t="s">
        <v>8351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5">
        <f t="shared" si="102"/>
        <v>42455.716319444444</v>
      </c>
      <c r="K2196">
        <v>1456423890</v>
      </c>
      <c r="L2196" s="16">
        <f t="shared" si="103"/>
        <v>42425.757986111115</v>
      </c>
      <c r="M2196" s="16" t="str">
        <f t="shared" si="104"/>
        <v>2016</v>
      </c>
      <c r="N2196" t="b">
        <v>0</v>
      </c>
      <c r="O2196">
        <v>878</v>
      </c>
      <c r="P2196" t="b">
        <v>1</v>
      </c>
      <c r="Q2196" t="s">
        <v>8297</v>
      </c>
      <c r="R2196" s="10">
        <f>E2196/D2196*100</f>
        <v>537.37</v>
      </c>
      <c r="S2196" s="7">
        <f>E2196/O2196</f>
        <v>61.203872437357631</v>
      </c>
      <c r="T2196" s="11" t="s">
        <v>8333</v>
      </c>
      <c r="U2196" t="s">
        <v>8351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5">
        <f t="shared" si="102"/>
        <v>42227.771990740745</v>
      </c>
      <c r="K2197">
        <v>1436725900</v>
      </c>
      <c r="L2197" s="16">
        <f t="shared" si="103"/>
        <v>42197.771990740745</v>
      </c>
      <c r="M2197" s="16" t="str">
        <f t="shared" si="104"/>
        <v>2015</v>
      </c>
      <c r="N2197" t="b">
        <v>0</v>
      </c>
      <c r="O2197">
        <v>115</v>
      </c>
      <c r="P2197" t="b">
        <v>1</v>
      </c>
      <c r="Q2197" t="s">
        <v>8297</v>
      </c>
      <c r="R2197" s="10">
        <f>E2197/D2197*100</f>
        <v>120.32608695652173</v>
      </c>
      <c r="S2197" s="7">
        <f>E2197/O2197</f>
        <v>48.130434782608695</v>
      </c>
      <c r="T2197" s="11" t="s">
        <v>8333</v>
      </c>
      <c r="U2197" t="s">
        <v>8351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5">
        <f t="shared" si="102"/>
        <v>42706.291666666672</v>
      </c>
      <c r="K2198">
        <v>1478000502</v>
      </c>
      <c r="L2198" s="16">
        <f t="shared" si="103"/>
        <v>42675.487291666665</v>
      </c>
      <c r="M2198" s="16" t="str">
        <f t="shared" si="104"/>
        <v>2016</v>
      </c>
      <c r="N2198" t="b">
        <v>0</v>
      </c>
      <c r="O2198">
        <v>234</v>
      </c>
      <c r="P2198" t="b">
        <v>1</v>
      </c>
      <c r="Q2198" t="s">
        <v>8297</v>
      </c>
      <c r="R2198" s="10">
        <f>E2198/D2198*100</f>
        <v>113.83571428571429</v>
      </c>
      <c r="S2198" s="7">
        <f>E2198/O2198</f>
        <v>68.106837606837601</v>
      </c>
      <c r="T2198" s="11" t="s">
        <v>8333</v>
      </c>
      <c r="U2198" t="s">
        <v>8351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5">
        <f t="shared" si="102"/>
        <v>42063.584016203706</v>
      </c>
      <c r="K2199">
        <v>1422540059</v>
      </c>
      <c r="L2199" s="16">
        <f t="shared" si="103"/>
        <v>42033.584016203706</v>
      </c>
      <c r="M2199" s="16" t="str">
        <f t="shared" si="104"/>
        <v>2015</v>
      </c>
      <c r="N2199" t="b">
        <v>0</v>
      </c>
      <c r="O2199">
        <v>4330</v>
      </c>
      <c r="P2199" t="b">
        <v>1</v>
      </c>
      <c r="Q2199" t="s">
        <v>8297</v>
      </c>
      <c r="R2199" s="10">
        <f>E2199/D2199*100</f>
        <v>951.03109999999992</v>
      </c>
      <c r="S2199" s="7">
        <f>E2199/O2199</f>
        <v>65.891300230946882</v>
      </c>
      <c r="T2199" s="11" t="s">
        <v>8333</v>
      </c>
      <c r="U2199" t="s">
        <v>8351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5">
        <f t="shared" si="102"/>
        <v>42322.555555555555</v>
      </c>
      <c r="K2200">
        <v>1444911600</v>
      </c>
      <c r="L2200" s="16">
        <f t="shared" si="103"/>
        <v>42292.513888888891</v>
      </c>
      <c r="M2200" s="16" t="str">
        <f t="shared" si="104"/>
        <v>2015</v>
      </c>
      <c r="N2200" t="b">
        <v>0</v>
      </c>
      <c r="O2200">
        <v>651</v>
      </c>
      <c r="P2200" t="b">
        <v>1</v>
      </c>
      <c r="Q2200" t="s">
        <v>8297</v>
      </c>
      <c r="R2200" s="10">
        <f>E2200/D2200*100</f>
        <v>132.89249999999998</v>
      </c>
      <c r="S2200" s="7">
        <f>E2200/O2200</f>
        <v>81.654377880184327</v>
      </c>
      <c r="T2200" s="11" t="s">
        <v>8333</v>
      </c>
      <c r="U2200" t="s">
        <v>8351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5">
        <f t="shared" si="102"/>
        <v>42292.416643518518</v>
      </c>
      <c r="K2201">
        <v>1442311198</v>
      </c>
      <c r="L2201" s="16">
        <f t="shared" si="103"/>
        <v>42262.416643518518</v>
      </c>
      <c r="M2201" s="16" t="str">
        <f t="shared" si="104"/>
        <v>2015</v>
      </c>
      <c r="N2201" t="b">
        <v>1</v>
      </c>
      <c r="O2201">
        <v>251</v>
      </c>
      <c r="P2201" t="b">
        <v>1</v>
      </c>
      <c r="Q2201" t="s">
        <v>8297</v>
      </c>
      <c r="R2201" s="10">
        <f>E2201/D2201*100</f>
        <v>146.97777777777779</v>
      </c>
      <c r="S2201" s="7">
        <f>E2201/O2201</f>
        <v>52.701195219123505</v>
      </c>
      <c r="T2201" s="11" t="s">
        <v>8333</v>
      </c>
      <c r="U2201" t="s">
        <v>8351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5">
        <f t="shared" si="102"/>
        <v>42191.125</v>
      </c>
      <c r="K2202">
        <v>1433775668</v>
      </c>
      <c r="L2202" s="16">
        <f t="shared" si="103"/>
        <v>42163.625787037032</v>
      </c>
      <c r="M2202" s="16" t="str">
        <f t="shared" si="104"/>
        <v>2015</v>
      </c>
      <c r="N2202" t="b">
        <v>0</v>
      </c>
      <c r="O2202">
        <v>263</v>
      </c>
      <c r="P2202" t="b">
        <v>1</v>
      </c>
      <c r="Q2202" t="s">
        <v>8297</v>
      </c>
      <c r="R2202" s="10">
        <f>E2202/D2202*100</f>
        <v>542.15</v>
      </c>
      <c r="S2202" s="7">
        <f>E2202/O2202</f>
        <v>41.228136882129277</v>
      </c>
      <c r="T2202" s="11" t="s">
        <v>8333</v>
      </c>
      <c r="U2202" t="s">
        <v>8351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5">
        <f t="shared" si="102"/>
        <v>41290.846817129634</v>
      </c>
      <c r="K2203">
        <v>1357157965</v>
      </c>
      <c r="L2203" s="16">
        <f t="shared" si="103"/>
        <v>41276.846817129634</v>
      </c>
      <c r="M2203" s="16" t="str">
        <f t="shared" si="104"/>
        <v>2013</v>
      </c>
      <c r="N2203" t="b">
        <v>0</v>
      </c>
      <c r="O2203">
        <v>28</v>
      </c>
      <c r="P2203" t="b">
        <v>1</v>
      </c>
      <c r="Q2203" t="s">
        <v>8280</v>
      </c>
      <c r="R2203" s="10">
        <f>E2203/D2203*100</f>
        <v>382.71818181818185</v>
      </c>
      <c r="S2203" s="7">
        <f>E2203/O2203</f>
        <v>15.035357142857142</v>
      </c>
      <c r="T2203" s="11" t="s">
        <v>8325</v>
      </c>
      <c r="U2203" t="s">
        <v>8330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5">
        <f t="shared" si="102"/>
        <v>41214.849166666667</v>
      </c>
      <c r="K2204">
        <v>1349209368</v>
      </c>
      <c r="L2204" s="16">
        <f t="shared" si="103"/>
        <v>41184.849166666667</v>
      </c>
      <c r="M2204" s="16" t="str">
        <f t="shared" si="104"/>
        <v>2012</v>
      </c>
      <c r="N2204" t="b">
        <v>0</v>
      </c>
      <c r="O2204">
        <v>721</v>
      </c>
      <c r="P2204" t="b">
        <v>1</v>
      </c>
      <c r="Q2204" t="s">
        <v>8280</v>
      </c>
      <c r="R2204" s="10">
        <f>E2204/D2204*100</f>
        <v>704.18124999999998</v>
      </c>
      <c r="S2204" s="7">
        <f>E2204/O2204</f>
        <v>39.066920943134534</v>
      </c>
      <c r="T2204" s="11" t="s">
        <v>8325</v>
      </c>
      <c r="U2204" t="s">
        <v>8330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5">
        <f t="shared" si="102"/>
        <v>42271.85974537037</v>
      </c>
      <c r="K2205">
        <v>1440535082</v>
      </c>
      <c r="L2205" s="16">
        <f t="shared" si="103"/>
        <v>42241.85974537037</v>
      </c>
      <c r="M2205" s="16" t="str">
        <f t="shared" si="104"/>
        <v>2015</v>
      </c>
      <c r="N2205" t="b">
        <v>0</v>
      </c>
      <c r="O2205">
        <v>50</v>
      </c>
      <c r="P2205" t="b">
        <v>1</v>
      </c>
      <c r="Q2205" t="s">
        <v>8280</v>
      </c>
      <c r="R2205" s="10">
        <f>E2205/D2205*100</f>
        <v>109.55</v>
      </c>
      <c r="S2205" s="7">
        <f>E2205/O2205</f>
        <v>43.82</v>
      </c>
      <c r="T2205" s="11" t="s">
        <v>8325</v>
      </c>
      <c r="U2205" t="s">
        <v>8330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5">
        <f t="shared" si="102"/>
        <v>41342.311562499999</v>
      </c>
      <c r="K2206">
        <v>1360222119</v>
      </c>
      <c r="L2206" s="16">
        <f t="shared" si="103"/>
        <v>41312.311562499999</v>
      </c>
      <c r="M2206" s="16" t="str">
        <f t="shared" si="104"/>
        <v>2013</v>
      </c>
      <c r="N2206" t="b">
        <v>0</v>
      </c>
      <c r="O2206">
        <v>73</v>
      </c>
      <c r="P2206" t="b">
        <v>1</v>
      </c>
      <c r="Q2206" t="s">
        <v>8280</v>
      </c>
      <c r="R2206" s="10">
        <f>E2206/D2206*100</f>
        <v>132.86666666666667</v>
      </c>
      <c r="S2206" s="7">
        <f>E2206/O2206</f>
        <v>27.301369863013697</v>
      </c>
      <c r="T2206" s="11" t="s">
        <v>8325</v>
      </c>
      <c r="U2206" t="s">
        <v>8330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5">
        <f t="shared" si="102"/>
        <v>41061.82163194444</v>
      </c>
      <c r="K2207">
        <v>1335987789</v>
      </c>
      <c r="L2207" s="16">
        <f t="shared" si="103"/>
        <v>41031.82163194444</v>
      </c>
      <c r="M2207" s="16" t="str">
        <f t="shared" si="104"/>
        <v>2012</v>
      </c>
      <c r="N2207" t="b">
        <v>0</v>
      </c>
      <c r="O2207">
        <v>27</v>
      </c>
      <c r="P2207" t="b">
        <v>1</v>
      </c>
      <c r="Q2207" t="s">
        <v>8280</v>
      </c>
      <c r="R2207" s="10">
        <f>E2207/D2207*100</f>
        <v>152</v>
      </c>
      <c r="S2207" s="7">
        <f>E2207/O2207</f>
        <v>42.222222222222221</v>
      </c>
      <c r="T2207" s="11" t="s">
        <v>8325</v>
      </c>
      <c r="U2207" t="s">
        <v>8330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5">
        <f t="shared" si="102"/>
        <v>41015.257222222222</v>
      </c>
      <c r="K2208">
        <v>1333001424</v>
      </c>
      <c r="L2208" s="16">
        <f t="shared" si="103"/>
        <v>40997.257222222222</v>
      </c>
      <c r="M2208" s="16" t="str">
        <f t="shared" si="104"/>
        <v>2012</v>
      </c>
      <c r="N2208" t="b">
        <v>0</v>
      </c>
      <c r="O2208">
        <v>34</v>
      </c>
      <c r="P2208" t="b">
        <v>1</v>
      </c>
      <c r="Q2208" t="s">
        <v>8280</v>
      </c>
      <c r="R2208" s="10">
        <f>E2208/D2208*100</f>
        <v>102.72727272727273</v>
      </c>
      <c r="S2208" s="7">
        <f>E2208/O2208</f>
        <v>33.235294117647058</v>
      </c>
      <c r="T2208" s="11" t="s">
        <v>8325</v>
      </c>
      <c r="U2208" t="s">
        <v>8330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5">
        <f t="shared" si="102"/>
        <v>41594.235798611109</v>
      </c>
      <c r="K2209">
        <v>1381984773</v>
      </c>
      <c r="L2209" s="16">
        <f t="shared" si="103"/>
        <v>41564.194131944445</v>
      </c>
      <c r="M2209" s="16" t="str">
        <f t="shared" si="104"/>
        <v>2013</v>
      </c>
      <c r="N2209" t="b">
        <v>0</v>
      </c>
      <c r="O2209">
        <v>7</v>
      </c>
      <c r="P2209" t="b">
        <v>1</v>
      </c>
      <c r="Q2209" t="s">
        <v>8280</v>
      </c>
      <c r="R2209" s="10">
        <f>E2209/D2209*100</f>
        <v>100</v>
      </c>
      <c r="S2209" s="7">
        <f>E2209/O2209</f>
        <v>285.71428571428572</v>
      </c>
      <c r="T2209" s="11" t="s">
        <v>8325</v>
      </c>
      <c r="U2209" t="s">
        <v>8330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5">
        <f t="shared" si="102"/>
        <v>41006.166666666664</v>
      </c>
      <c r="K2210">
        <v>1328649026</v>
      </c>
      <c r="L2210" s="16">
        <f t="shared" si="103"/>
        <v>40946.882245370369</v>
      </c>
      <c r="M2210" s="16" t="str">
        <f t="shared" si="104"/>
        <v>2012</v>
      </c>
      <c r="N2210" t="b">
        <v>0</v>
      </c>
      <c r="O2210">
        <v>24</v>
      </c>
      <c r="P2210" t="b">
        <v>1</v>
      </c>
      <c r="Q2210" t="s">
        <v>8280</v>
      </c>
      <c r="R2210" s="10">
        <f>E2210/D2210*100</f>
        <v>101.6</v>
      </c>
      <c r="S2210" s="7">
        <f>E2210/O2210</f>
        <v>42.333333333333336</v>
      </c>
      <c r="T2210" s="11" t="s">
        <v>8325</v>
      </c>
      <c r="U2210" t="s">
        <v>8330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5">
        <f t="shared" si="102"/>
        <v>41743.958333333336</v>
      </c>
      <c r="K2211">
        <v>1396524644</v>
      </c>
      <c r="L2211" s="16">
        <f t="shared" si="103"/>
        <v>41732.479675925926</v>
      </c>
      <c r="M2211" s="16" t="str">
        <f t="shared" si="104"/>
        <v>2014</v>
      </c>
      <c r="N2211" t="b">
        <v>0</v>
      </c>
      <c r="O2211">
        <v>15</v>
      </c>
      <c r="P2211" t="b">
        <v>1</v>
      </c>
      <c r="Q2211" t="s">
        <v>8280</v>
      </c>
      <c r="R2211" s="10">
        <f>E2211/D2211*100</f>
        <v>150.80000000000001</v>
      </c>
      <c r="S2211" s="7">
        <f>E2211/O2211</f>
        <v>50.266666666666666</v>
      </c>
      <c r="T2211" s="11" t="s">
        <v>8325</v>
      </c>
      <c r="U2211" t="s">
        <v>8330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5">
        <f t="shared" si="102"/>
        <v>41013.73333333333</v>
      </c>
      <c r="K2212">
        <v>1329442510</v>
      </c>
      <c r="L2212" s="16">
        <f t="shared" si="103"/>
        <v>40956.066087962965</v>
      </c>
      <c r="M2212" s="16" t="str">
        <f t="shared" si="104"/>
        <v>2012</v>
      </c>
      <c r="N2212" t="b">
        <v>0</v>
      </c>
      <c r="O2212">
        <v>72</v>
      </c>
      <c r="P2212" t="b">
        <v>1</v>
      </c>
      <c r="Q2212" t="s">
        <v>8280</v>
      </c>
      <c r="R2212" s="10">
        <f>E2212/D2212*100</f>
        <v>111.425</v>
      </c>
      <c r="S2212" s="7">
        <f>E2212/O2212</f>
        <v>61.902777777777779</v>
      </c>
      <c r="T2212" s="11" t="s">
        <v>8325</v>
      </c>
      <c r="U2212" t="s">
        <v>8330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5">
        <f t="shared" si="102"/>
        <v>41739.290972222225</v>
      </c>
      <c r="K2213">
        <v>1395168625</v>
      </c>
      <c r="L2213" s="16">
        <f t="shared" si="103"/>
        <v>41716.785011574073</v>
      </c>
      <c r="M2213" s="16" t="str">
        <f t="shared" si="104"/>
        <v>2014</v>
      </c>
      <c r="N2213" t="b">
        <v>0</v>
      </c>
      <c r="O2213">
        <v>120</v>
      </c>
      <c r="P2213" t="b">
        <v>1</v>
      </c>
      <c r="Q2213" t="s">
        <v>8280</v>
      </c>
      <c r="R2213" s="10">
        <f>E2213/D2213*100</f>
        <v>195.6</v>
      </c>
      <c r="S2213" s="7">
        <f>E2213/O2213</f>
        <v>40.75</v>
      </c>
      <c r="T2213" s="11" t="s">
        <v>8325</v>
      </c>
      <c r="U2213" t="s">
        <v>8330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5">
        <f t="shared" si="102"/>
        <v>41582.041666666664</v>
      </c>
      <c r="K2214">
        <v>1380650177</v>
      </c>
      <c r="L2214" s="16">
        <f t="shared" si="103"/>
        <v>41548.747418981482</v>
      </c>
      <c r="M2214" s="16" t="str">
        <f t="shared" si="104"/>
        <v>2013</v>
      </c>
      <c r="N2214" t="b">
        <v>0</v>
      </c>
      <c r="O2214">
        <v>123</v>
      </c>
      <c r="P2214" t="b">
        <v>1</v>
      </c>
      <c r="Q2214" t="s">
        <v>8280</v>
      </c>
      <c r="R2214" s="10">
        <f>E2214/D2214*100</f>
        <v>114.38333333333333</v>
      </c>
      <c r="S2214" s="7">
        <f>E2214/O2214</f>
        <v>55.796747967479675</v>
      </c>
      <c r="T2214" s="11" t="s">
        <v>8325</v>
      </c>
      <c r="U2214" t="s">
        <v>8330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5">
        <f t="shared" si="102"/>
        <v>42139.826145833329</v>
      </c>
      <c r="K2215">
        <v>1429127379</v>
      </c>
      <c r="L2215" s="16">
        <f t="shared" si="103"/>
        <v>42109.826145833329</v>
      </c>
      <c r="M2215" s="16" t="str">
        <f t="shared" si="104"/>
        <v>2015</v>
      </c>
      <c r="N2215" t="b">
        <v>0</v>
      </c>
      <c r="O2215">
        <v>1</v>
      </c>
      <c r="P2215" t="b">
        <v>1</v>
      </c>
      <c r="Q2215" t="s">
        <v>8280</v>
      </c>
      <c r="R2215" s="10">
        <f>E2215/D2215*100</f>
        <v>200</v>
      </c>
      <c r="S2215" s="7">
        <f>E2215/O2215</f>
        <v>10</v>
      </c>
      <c r="T2215" s="11" t="s">
        <v>8325</v>
      </c>
      <c r="U2215" t="s">
        <v>8330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5">
        <f t="shared" si="102"/>
        <v>41676.792222222226</v>
      </c>
      <c r="K2216">
        <v>1389121248</v>
      </c>
      <c r="L2216" s="16">
        <f t="shared" si="103"/>
        <v>41646.792222222226</v>
      </c>
      <c r="M2216" s="16" t="str">
        <f t="shared" si="104"/>
        <v>2014</v>
      </c>
      <c r="N2216" t="b">
        <v>0</v>
      </c>
      <c r="O2216">
        <v>24</v>
      </c>
      <c r="P2216" t="b">
        <v>1</v>
      </c>
      <c r="Q2216" t="s">
        <v>8280</v>
      </c>
      <c r="R2216" s="10">
        <f>E2216/D2216*100</f>
        <v>292.50166666666667</v>
      </c>
      <c r="S2216" s="7">
        <f>E2216/O2216</f>
        <v>73.125416666666666</v>
      </c>
      <c r="T2216" s="11" t="s">
        <v>8325</v>
      </c>
      <c r="U2216" t="s">
        <v>8330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5">
        <f t="shared" si="102"/>
        <v>40981.290972222225</v>
      </c>
      <c r="K2217">
        <v>1329671572</v>
      </c>
      <c r="L2217" s="16">
        <f t="shared" si="103"/>
        <v>40958.717268518521</v>
      </c>
      <c r="M2217" s="16" t="str">
        <f t="shared" si="104"/>
        <v>2012</v>
      </c>
      <c r="N2217" t="b">
        <v>0</v>
      </c>
      <c r="O2217">
        <v>33</v>
      </c>
      <c r="P2217" t="b">
        <v>1</v>
      </c>
      <c r="Q2217" t="s">
        <v>8280</v>
      </c>
      <c r="R2217" s="10">
        <f>E2217/D2217*100</f>
        <v>156.36363636363637</v>
      </c>
      <c r="S2217" s="7">
        <f>E2217/O2217</f>
        <v>26.060606060606062</v>
      </c>
      <c r="T2217" s="11" t="s">
        <v>8325</v>
      </c>
      <c r="U2217" t="s">
        <v>8330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5">
        <f t="shared" si="102"/>
        <v>42208.751678240747</v>
      </c>
      <c r="K2218">
        <v>1436464945</v>
      </c>
      <c r="L2218" s="16">
        <f t="shared" si="103"/>
        <v>42194.751678240747</v>
      </c>
      <c r="M2218" s="16" t="str">
        <f t="shared" si="104"/>
        <v>2015</v>
      </c>
      <c r="N2218" t="b">
        <v>0</v>
      </c>
      <c r="O2218">
        <v>14</v>
      </c>
      <c r="P2218" t="b">
        <v>1</v>
      </c>
      <c r="Q2218" t="s">
        <v>8280</v>
      </c>
      <c r="R2218" s="10">
        <f>E2218/D2218*100</f>
        <v>105.66666666666666</v>
      </c>
      <c r="S2218" s="7">
        <f>E2218/O2218</f>
        <v>22.642857142857142</v>
      </c>
      <c r="T2218" s="11" t="s">
        <v>8325</v>
      </c>
      <c r="U2218" t="s">
        <v>8330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5">
        <f t="shared" si="102"/>
        <v>42310.333333333328</v>
      </c>
      <c r="K2219">
        <v>1445539113</v>
      </c>
      <c r="L2219" s="16">
        <f t="shared" si="103"/>
        <v>42299.776770833334</v>
      </c>
      <c r="M2219" s="16" t="str">
        <f t="shared" si="104"/>
        <v>2015</v>
      </c>
      <c r="N2219" t="b">
        <v>0</v>
      </c>
      <c r="O2219">
        <v>9</v>
      </c>
      <c r="P2219" t="b">
        <v>1</v>
      </c>
      <c r="Q2219" t="s">
        <v>8280</v>
      </c>
      <c r="R2219" s="10">
        <f>E2219/D2219*100</f>
        <v>101.19047619047619</v>
      </c>
      <c r="S2219" s="7">
        <f>E2219/O2219</f>
        <v>47.222222222222221</v>
      </c>
      <c r="T2219" s="11" t="s">
        <v>8325</v>
      </c>
      <c r="U2219" t="s">
        <v>8330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5">
        <f t="shared" si="102"/>
        <v>41150</v>
      </c>
      <c r="K2220">
        <v>1344281383</v>
      </c>
      <c r="L2220" s="16">
        <f t="shared" si="103"/>
        <v>41127.812303240738</v>
      </c>
      <c r="M2220" s="16" t="str">
        <f t="shared" si="104"/>
        <v>2012</v>
      </c>
      <c r="N2220" t="b">
        <v>0</v>
      </c>
      <c r="O2220">
        <v>76</v>
      </c>
      <c r="P2220" t="b">
        <v>1</v>
      </c>
      <c r="Q2220" t="s">
        <v>8280</v>
      </c>
      <c r="R2220" s="10">
        <f>E2220/D2220*100</f>
        <v>122.833</v>
      </c>
      <c r="S2220" s="7">
        <f>E2220/O2220</f>
        <v>32.324473684210524</v>
      </c>
      <c r="T2220" s="11" t="s">
        <v>8325</v>
      </c>
      <c r="U2220" t="s">
        <v>8330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5">
        <f t="shared" si="102"/>
        <v>42235.718888888892</v>
      </c>
      <c r="K2221">
        <v>1437412512</v>
      </c>
      <c r="L2221" s="16">
        <f t="shared" si="103"/>
        <v>42205.718888888892</v>
      </c>
      <c r="M2221" s="16" t="str">
        <f t="shared" si="104"/>
        <v>2015</v>
      </c>
      <c r="N2221" t="b">
        <v>0</v>
      </c>
      <c r="O2221">
        <v>19</v>
      </c>
      <c r="P2221" t="b">
        <v>1</v>
      </c>
      <c r="Q2221" t="s">
        <v>8280</v>
      </c>
      <c r="R2221" s="10">
        <f>E2221/D2221*100</f>
        <v>101.49999999999999</v>
      </c>
      <c r="S2221" s="7">
        <f>E2221/O2221</f>
        <v>53.421052631578945</v>
      </c>
      <c r="T2221" s="11" t="s">
        <v>8325</v>
      </c>
      <c r="U2221" t="s">
        <v>8330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5">
        <f t="shared" si="102"/>
        <v>41482.060601851852</v>
      </c>
      <c r="K2222">
        <v>1372296436</v>
      </c>
      <c r="L2222" s="16">
        <f t="shared" si="103"/>
        <v>41452.060601851852</v>
      </c>
      <c r="M2222" s="16" t="str">
        <f t="shared" si="104"/>
        <v>2013</v>
      </c>
      <c r="N2222" t="b">
        <v>0</v>
      </c>
      <c r="O2222">
        <v>69</v>
      </c>
      <c r="P2222" t="b">
        <v>1</v>
      </c>
      <c r="Q2222" t="s">
        <v>8280</v>
      </c>
      <c r="R2222" s="10">
        <f>E2222/D2222*100</f>
        <v>101.14285714285714</v>
      </c>
      <c r="S2222" s="7">
        <f>E2222/O2222</f>
        <v>51.304347826086953</v>
      </c>
      <c r="T2222" s="11" t="s">
        <v>8325</v>
      </c>
      <c r="U2222" t="s">
        <v>8330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5">
        <f t="shared" si="102"/>
        <v>42483</v>
      </c>
      <c r="K2223">
        <v>1458748809</v>
      </c>
      <c r="L2223" s="16">
        <f t="shared" si="103"/>
        <v>42452.666770833333</v>
      </c>
      <c r="M2223" s="16" t="str">
        <f t="shared" si="104"/>
        <v>2016</v>
      </c>
      <c r="N2223" t="b">
        <v>0</v>
      </c>
      <c r="O2223">
        <v>218</v>
      </c>
      <c r="P2223" t="b">
        <v>1</v>
      </c>
      <c r="Q2223" t="s">
        <v>8297</v>
      </c>
      <c r="R2223" s="10">
        <f>E2223/D2223*100</f>
        <v>108.11999999999999</v>
      </c>
      <c r="S2223" s="7">
        <f>E2223/O2223</f>
        <v>37.197247706422019</v>
      </c>
      <c r="T2223" s="11" t="s">
        <v>8333</v>
      </c>
      <c r="U2223" t="s">
        <v>8351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5">
        <f t="shared" si="102"/>
        <v>40936.787581018521</v>
      </c>
      <c r="K2224">
        <v>1325184847</v>
      </c>
      <c r="L2224" s="16">
        <f t="shared" si="103"/>
        <v>40906.787581018521</v>
      </c>
      <c r="M2224" s="16" t="str">
        <f t="shared" si="104"/>
        <v>2011</v>
      </c>
      <c r="N2224" t="b">
        <v>0</v>
      </c>
      <c r="O2224">
        <v>30</v>
      </c>
      <c r="P2224" t="b">
        <v>1</v>
      </c>
      <c r="Q2224" t="s">
        <v>8297</v>
      </c>
      <c r="R2224" s="10">
        <f>E2224/D2224*100</f>
        <v>162.6</v>
      </c>
      <c r="S2224" s="7">
        <f>E2224/O2224</f>
        <v>27.1</v>
      </c>
      <c r="T2224" s="11" t="s">
        <v>8333</v>
      </c>
      <c r="U2224" t="s">
        <v>8351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5">
        <f t="shared" si="102"/>
        <v>42182.640833333338</v>
      </c>
      <c r="K2225">
        <v>1432826568</v>
      </c>
      <c r="L2225" s="16">
        <f t="shared" si="103"/>
        <v>42152.640833333338</v>
      </c>
      <c r="M2225" s="16" t="str">
        <f t="shared" si="104"/>
        <v>2015</v>
      </c>
      <c r="N2225" t="b">
        <v>0</v>
      </c>
      <c r="O2225">
        <v>100</v>
      </c>
      <c r="P2225" t="b">
        <v>1</v>
      </c>
      <c r="Q2225" t="s">
        <v>8297</v>
      </c>
      <c r="R2225" s="10">
        <f>E2225/D2225*100</f>
        <v>105.80000000000001</v>
      </c>
      <c r="S2225" s="7">
        <f>E2225/O2225</f>
        <v>206.31</v>
      </c>
      <c r="T2225" s="11" t="s">
        <v>8333</v>
      </c>
      <c r="U2225" t="s">
        <v>8351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5">
        <f t="shared" si="102"/>
        <v>42672.791666666672</v>
      </c>
      <c r="K2226">
        <v>1475337675</v>
      </c>
      <c r="L2226" s="16">
        <f t="shared" si="103"/>
        <v>42644.667534722219</v>
      </c>
      <c r="M2226" s="16" t="str">
        <f t="shared" si="104"/>
        <v>2016</v>
      </c>
      <c r="N2226" t="b">
        <v>0</v>
      </c>
      <c r="O2226">
        <v>296</v>
      </c>
      <c r="P2226" t="b">
        <v>1</v>
      </c>
      <c r="Q2226" t="s">
        <v>8297</v>
      </c>
      <c r="R2226" s="10">
        <f>E2226/D2226*100</f>
        <v>243.15000000000003</v>
      </c>
      <c r="S2226" s="7">
        <f>E2226/O2226</f>
        <v>82.145270270270274</v>
      </c>
      <c r="T2226" s="11" t="s">
        <v>8333</v>
      </c>
      <c r="U2226" t="s">
        <v>8351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5">
        <f t="shared" si="102"/>
        <v>41903.79184027778</v>
      </c>
      <c r="K2227">
        <v>1408734015</v>
      </c>
      <c r="L2227" s="16">
        <f t="shared" si="103"/>
        <v>41873.79184027778</v>
      </c>
      <c r="M2227" s="16" t="str">
        <f t="shared" si="104"/>
        <v>2014</v>
      </c>
      <c r="N2227" t="b">
        <v>0</v>
      </c>
      <c r="O2227">
        <v>1204</v>
      </c>
      <c r="P2227" t="b">
        <v>1</v>
      </c>
      <c r="Q2227" t="s">
        <v>8297</v>
      </c>
      <c r="R2227" s="10">
        <f>E2227/D2227*100</f>
        <v>944.83338095238094</v>
      </c>
      <c r="S2227" s="7">
        <f>E2227/O2227</f>
        <v>164.79651993355483</v>
      </c>
      <c r="T2227" s="11" t="s">
        <v>8333</v>
      </c>
      <c r="U2227" t="s">
        <v>8351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5">
        <f t="shared" si="102"/>
        <v>42412.207638888889</v>
      </c>
      <c r="K2228">
        <v>1452625822</v>
      </c>
      <c r="L2228" s="16">
        <f t="shared" si="103"/>
        <v>42381.79886574074</v>
      </c>
      <c r="M2228" s="16" t="str">
        <f t="shared" si="104"/>
        <v>2016</v>
      </c>
      <c r="N2228" t="b">
        <v>0</v>
      </c>
      <c r="O2228">
        <v>321</v>
      </c>
      <c r="P2228" t="b">
        <v>1</v>
      </c>
      <c r="Q2228" t="s">
        <v>8297</v>
      </c>
      <c r="R2228" s="10">
        <f>E2228/D2228*100</f>
        <v>108.46283333333334</v>
      </c>
      <c r="S2228" s="7">
        <f>E2228/O2228</f>
        <v>60.820280373831778</v>
      </c>
      <c r="T2228" s="11" t="s">
        <v>8333</v>
      </c>
      <c r="U2228" t="s">
        <v>8351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5">
        <f t="shared" si="102"/>
        <v>41591.849016203705</v>
      </c>
      <c r="K2229">
        <v>1381778555</v>
      </c>
      <c r="L2229" s="16">
        <f t="shared" si="103"/>
        <v>41561.807349537034</v>
      </c>
      <c r="M2229" s="16" t="str">
        <f t="shared" si="104"/>
        <v>2013</v>
      </c>
      <c r="N2229" t="b">
        <v>0</v>
      </c>
      <c r="O2229">
        <v>301</v>
      </c>
      <c r="P2229" t="b">
        <v>1</v>
      </c>
      <c r="Q2229" t="s">
        <v>8297</v>
      </c>
      <c r="R2229" s="10">
        <f>E2229/D2229*100</f>
        <v>157.37692307692308</v>
      </c>
      <c r="S2229" s="7">
        <f>E2229/O2229</f>
        <v>67.970099667774093</v>
      </c>
      <c r="T2229" s="11" t="s">
        <v>8333</v>
      </c>
      <c r="U2229" t="s">
        <v>8351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5">
        <f t="shared" si="102"/>
        <v>42232.278194444443</v>
      </c>
      <c r="K2230">
        <v>1437115236</v>
      </c>
      <c r="L2230" s="16">
        <f t="shared" si="103"/>
        <v>42202.278194444443</v>
      </c>
      <c r="M2230" s="16" t="str">
        <f t="shared" si="104"/>
        <v>2015</v>
      </c>
      <c r="N2230" t="b">
        <v>0</v>
      </c>
      <c r="O2230">
        <v>144</v>
      </c>
      <c r="P2230" t="b">
        <v>1</v>
      </c>
      <c r="Q2230" t="s">
        <v>8297</v>
      </c>
      <c r="R2230" s="10">
        <f>E2230/D2230*100</f>
        <v>1174.49</v>
      </c>
      <c r="S2230" s="7">
        <f>E2230/O2230</f>
        <v>81.561805555555551</v>
      </c>
      <c r="T2230" s="11" t="s">
        <v>8333</v>
      </c>
      <c r="U2230" t="s">
        <v>8351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5">
        <f t="shared" si="102"/>
        <v>41520.166666666664</v>
      </c>
      <c r="K2231">
        <v>1375113391</v>
      </c>
      <c r="L2231" s="16">
        <f t="shared" si="103"/>
        <v>41484.664247685185</v>
      </c>
      <c r="M2231" s="16" t="str">
        <f t="shared" si="104"/>
        <v>2013</v>
      </c>
      <c r="N2231" t="b">
        <v>0</v>
      </c>
      <c r="O2231">
        <v>539</v>
      </c>
      <c r="P2231" t="b">
        <v>1</v>
      </c>
      <c r="Q2231" t="s">
        <v>8297</v>
      </c>
      <c r="R2231" s="10">
        <f>E2231/D2231*100</f>
        <v>171.04755366949576</v>
      </c>
      <c r="S2231" s="7">
        <f>E2231/O2231</f>
        <v>25.42547309833024</v>
      </c>
      <c r="T2231" s="11" t="s">
        <v>8333</v>
      </c>
      <c r="U2231" t="s">
        <v>8351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5">
        <f t="shared" si="102"/>
        <v>41754.881099537037</v>
      </c>
      <c r="K2232">
        <v>1395868127</v>
      </c>
      <c r="L2232" s="16">
        <f t="shared" si="103"/>
        <v>41724.881099537037</v>
      </c>
      <c r="M2232" s="16" t="str">
        <f t="shared" si="104"/>
        <v>2014</v>
      </c>
      <c r="N2232" t="b">
        <v>0</v>
      </c>
      <c r="O2232">
        <v>498</v>
      </c>
      <c r="P2232" t="b">
        <v>1</v>
      </c>
      <c r="Q2232" t="s">
        <v>8297</v>
      </c>
      <c r="R2232" s="10">
        <f>E2232/D2232*100</f>
        <v>125.95294117647057</v>
      </c>
      <c r="S2232" s="7">
        <f>E2232/O2232</f>
        <v>21.497991967871485</v>
      </c>
      <c r="T2232" s="11" t="s">
        <v>8333</v>
      </c>
      <c r="U2232" t="s">
        <v>8351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5">
        <f t="shared" si="102"/>
        <v>41450.208333333336</v>
      </c>
      <c r="K2233">
        <v>1369864301</v>
      </c>
      <c r="L2233" s="16">
        <f t="shared" si="103"/>
        <v>41423.910891203705</v>
      </c>
      <c r="M2233" s="16" t="str">
        <f t="shared" si="104"/>
        <v>2013</v>
      </c>
      <c r="N2233" t="b">
        <v>0</v>
      </c>
      <c r="O2233">
        <v>1113</v>
      </c>
      <c r="P2233" t="b">
        <v>1</v>
      </c>
      <c r="Q2233" t="s">
        <v>8297</v>
      </c>
      <c r="R2233" s="10">
        <f>E2233/D2233*100</f>
        <v>1212.1296000000002</v>
      </c>
      <c r="S2233" s="7">
        <f>E2233/O2233</f>
        <v>27.226630727762803</v>
      </c>
      <c r="T2233" s="11" t="s">
        <v>8333</v>
      </c>
      <c r="U2233" t="s">
        <v>8351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5">
        <f t="shared" si="102"/>
        <v>41839.125</v>
      </c>
      <c r="K2234">
        <v>1402945408</v>
      </c>
      <c r="L2234" s="16">
        <f t="shared" si="103"/>
        <v>41806.794074074074</v>
      </c>
      <c r="M2234" s="16" t="str">
        <f t="shared" si="104"/>
        <v>2014</v>
      </c>
      <c r="N2234" t="b">
        <v>0</v>
      </c>
      <c r="O2234">
        <v>988</v>
      </c>
      <c r="P2234" t="b">
        <v>1</v>
      </c>
      <c r="Q2234" t="s">
        <v>8297</v>
      </c>
      <c r="R2234" s="10">
        <f>E2234/D2234*100</f>
        <v>495.8</v>
      </c>
      <c r="S2234" s="7">
        <f>E2234/O2234</f>
        <v>25.091093117408906</v>
      </c>
      <c r="T2234" s="11" t="s">
        <v>8333</v>
      </c>
      <c r="U2234" t="s">
        <v>8351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5">
        <f t="shared" si="102"/>
        <v>42352</v>
      </c>
      <c r="K2235">
        <v>1448269539</v>
      </c>
      <c r="L2235" s="16">
        <f t="shared" si="103"/>
        <v>42331.378923611104</v>
      </c>
      <c r="M2235" s="16" t="str">
        <f t="shared" si="104"/>
        <v>2015</v>
      </c>
      <c r="N2235" t="b">
        <v>0</v>
      </c>
      <c r="O2235">
        <v>391</v>
      </c>
      <c r="P2235" t="b">
        <v>1</v>
      </c>
      <c r="Q2235" t="s">
        <v>8297</v>
      </c>
      <c r="R2235" s="10">
        <f>E2235/D2235*100</f>
        <v>332.03999999999996</v>
      </c>
      <c r="S2235" s="7">
        <f>E2235/O2235</f>
        <v>21.230179028132991</v>
      </c>
      <c r="T2235" s="11" t="s">
        <v>8333</v>
      </c>
      <c r="U2235" t="s">
        <v>8351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5">
        <f t="shared" si="102"/>
        <v>42740.824618055558</v>
      </c>
      <c r="K2236">
        <v>1481053647</v>
      </c>
      <c r="L2236" s="16">
        <f t="shared" si="103"/>
        <v>42710.824618055558</v>
      </c>
      <c r="M2236" s="16" t="str">
        <f t="shared" si="104"/>
        <v>2016</v>
      </c>
      <c r="N2236" t="b">
        <v>0</v>
      </c>
      <c r="O2236">
        <v>28</v>
      </c>
      <c r="P2236" t="b">
        <v>1</v>
      </c>
      <c r="Q2236" t="s">
        <v>8297</v>
      </c>
      <c r="R2236" s="10">
        <f>E2236/D2236*100</f>
        <v>1165</v>
      </c>
      <c r="S2236" s="7">
        <f>E2236/O2236</f>
        <v>41.607142857142854</v>
      </c>
      <c r="T2236" s="11" t="s">
        <v>8333</v>
      </c>
      <c r="U2236" t="s">
        <v>8351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5">
        <f t="shared" si="102"/>
        <v>42091.980451388896</v>
      </c>
      <c r="K2237">
        <v>1424997111</v>
      </c>
      <c r="L2237" s="16">
        <f t="shared" si="103"/>
        <v>42062.022118055553</v>
      </c>
      <c r="M2237" s="16" t="str">
        <f t="shared" si="104"/>
        <v>2015</v>
      </c>
      <c r="N2237" t="b">
        <v>0</v>
      </c>
      <c r="O2237">
        <v>147</v>
      </c>
      <c r="P2237" t="b">
        <v>1</v>
      </c>
      <c r="Q2237" t="s">
        <v>8297</v>
      </c>
      <c r="R2237" s="10">
        <f>E2237/D2237*100</f>
        <v>153.3153846153846</v>
      </c>
      <c r="S2237" s="7">
        <f>E2237/O2237</f>
        <v>135.58503401360545</v>
      </c>
      <c r="T2237" s="11" t="s">
        <v>8333</v>
      </c>
      <c r="U2237" t="s">
        <v>8351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5">
        <f t="shared" si="102"/>
        <v>42401.617164351846</v>
      </c>
      <c r="K2238">
        <v>1451746123</v>
      </c>
      <c r="L2238" s="16">
        <f t="shared" si="103"/>
        <v>42371.617164351846</v>
      </c>
      <c r="M2238" s="16" t="str">
        <f t="shared" si="104"/>
        <v>2016</v>
      </c>
      <c r="N2238" t="b">
        <v>0</v>
      </c>
      <c r="O2238">
        <v>680</v>
      </c>
      <c r="P2238" t="b">
        <v>1</v>
      </c>
      <c r="Q2238" t="s">
        <v>8297</v>
      </c>
      <c r="R2238" s="10">
        <f>E2238/D2238*100</f>
        <v>537.10714285714289</v>
      </c>
      <c r="S2238" s="7">
        <f>E2238/O2238</f>
        <v>22.116176470588236</v>
      </c>
      <c r="T2238" s="11" t="s">
        <v>8333</v>
      </c>
      <c r="U2238" t="s">
        <v>8351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5">
        <f t="shared" si="102"/>
        <v>41955.332638888889</v>
      </c>
      <c r="K2239">
        <v>1412294683</v>
      </c>
      <c r="L2239" s="16">
        <f t="shared" si="103"/>
        <v>41915.003275462965</v>
      </c>
      <c r="M2239" s="16" t="str">
        <f t="shared" si="104"/>
        <v>2014</v>
      </c>
      <c r="N2239" t="b">
        <v>0</v>
      </c>
      <c r="O2239">
        <v>983</v>
      </c>
      <c r="P2239" t="b">
        <v>1</v>
      </c>
      <c r="Q2239" t="s">
        <v>8297</v>
      </c>
      <c r="R2239" s="10">
        <f>E2239/D2239*100</f>
        <v>352.92777777777775</v>
      </c>
      <c r="S2239" s="7">
        <f>E2239/O2239</f>
        <v>64.625635808748726</v>
      </c>
      <c r="T2239" s="11" t="s">
        <v>8333</v>
      </c>
      <c r="U2239" t="s">
        <v>8351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5">
        <f t="shared" si="102"/>
        <v>42804.621712962966</v>
      </c>
      <c r="K2240">
        <v>1486565716</v>
      </c>
      <c r="L2240" s="16">
        <f t="shared" si="103"/>
        <v>42774.621712962966</v>
      </c>
      <c r="M2240" s="16" t="str">
        <f t="shared" si="104"/>
        <v>2017</v>
      </c>
      <c r="N2240" t="b">
        <v>0</v>
      </c>
      <c r="O2240">
        <v>79</v>
      </c>
      <c r="P2240" t="b">
        <v>1</v>
      </c>
      <c r="Q2240" t="s">
        <v>8297</v>
      </c>
      <c r="R2240" s="10">
        <f>E2240/D2240*100</f>
        <v>137.4</v>
      </c>
      <c r="S2240" s="7">
        <f>E2240/O2240</f>
        <v>69.569620253164558</v>
      </c>
      <c r="T2240" s="11" t="s">
        <v>8333</v>
      </c>
      <c r="U2240" t="s">
        <v>8351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5">
        <f t="shared" si="102"/>
        <v>41609.168055555558</v>
      </c>
      <c r="K2241">
        <v>1382742014</v>
      </c>
      <c r="L2241" s="16">
        <f t="shared" si="103"/>
        <v>41572.958495370374</v>
      </c>
      <c r="M2241" s="16" t="str">
        <f t="shared" si="104"/>
        <v>2013</v>
      </c>
      <c r="N2241" t="b">
        <v>0</v>
      </c>
      <c r="O2241">
        <v>426</v>
      </c>
      <c r="P2241" t="b">
        <v>1</v>
      </c>
      <c r="Q2241" t="s">
        <v>8297</v>
      </c>
      <c r="R2241" s="10">
        <f>E2241/D2241*100</f>
        <v>128.02668</v>
      </c>
      <c r="S2241" s="7">
        <f>E2241/O2241</f>
        <v>75.133028169014082</v>
      </c>
      <c r="T2241" s="11" t="s">
        <v>8333</v>
      </c>
      <c r="U2241" t="s">
        <v>8351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5">
        <f t="shared" si="102"/>
        <v>42482.825740740736</v>
      </c>
      <c r="K2242">
        <v>1458762544</v>
      </c>
      <c r="L2242" s="16">
        <f t="shared" si="103"/>
        <v>42452.825740740736</v>
      </c>
      <c r="M2242" s="16" t="str">
        <f t="shared" si="104"/>
        <v>2016</v>
      </c>
      <c r="N2242" t="b">
        <v>0</v>
      </c>
      <c r="O2242">
        <v>96</v>
      </c>
      <c r="P2242" t="b">
        <v>1</v>
      </c>
      <c r="Q2242" t="s">
        <v>8297</v>
      </c>
      <c r="R2242" s="10">
        <f>E2242/D2242*100</f>
        <v>270.68</v>
      </c>
      <c r="S2242" s="7">
        <f>E2242/O2242</f>
        <v>140.97916666666666</v>
      </c>
      <c r="T2242" s="11" t="s">
        <v>8333</v>
      </c>
      <c r="U2242" t="s">
        <v>8351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5">
        <f t="shared" ref="J2243:J2306" si="105">(((I2243/60)/60)/24)+DATE(1970,1,1)</f>
        <v>42796.827546296292</v>
      </c>
      <c r="K2243">
        <v>1485892300</v>
      </c>
      <c r="L2243" s="16">
        <f t="shared" ref="L2243:L2306" si="106">(((K2243/60)/60)/24)+DATE(1970,1,1)</f>
        <v>42766.827546296292</v>
      </c>
      <c r="M2243" s="16" t="str">
        <f t="shared" ref="M2243:M2306" si="107">TEXT(L2243,"yyyy")</f>
        <v>2017</v>
      </c>
      <c r="N2243" t="b">
        <v>0</v>
      </c>
      <c r="O2243">
        <v>163</v>
      </c>
      <c r="P2243" t="b">
        <v>1</v>
      </c>
      <c r="Q2243" t="s">
        <v>8297</v>
      </c>
      <c r="R2243" s="10">
        <f>E2243/D2243*100</f>
        <v>806.4</v>
      </c>
      <c r="S2243" s="7">
        <f>E2243/O2243</f>
        <v>49.472392638036808</v>
      </c>
      <c r="T2243" s="11" t="s">
        <v>8333</v>
      </c>
      <c r="U2243" t="s">
        <v>8351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5">
        <f t="shared" si="105"/>
        <v>41605.126388888886</v>
      </c>
      <c r="K2244">
        <v>1382449733</v>
      </c>
      <c r="L2244" s="16">
        <f t="shared" si="106"/>
        <v>41569.575613425928</v>
      </c>
      <c r="M2244" s="16" t="str">
        <f t="shared" si="107"/>
        <v>2013</v>
      </c>
      <c r="N2244" t="b">
        <v>0</v>
      </c>
      <c r="O2244">
        <v>2525</v>
      </c>
      <c r="P2244" t="b">
        <v>1</v>
      </c>
      <c r="Q2244" t="s">
        <v>8297</v>
      </c>
      <c r="R2244" s="10">
        <f>E2244/D2244*100</f>
        <v>1360.0976000000001</v>
      </c>
      <c r="S2244" s="7">
        <f>E2244/O2244</f>
        <v>53.865251485148519</v>
      </c>
      <c r="T2244" s="11" t="s">
        <v>8333</v>
      </c>
      <c r="U2244" t="s">
        <v>8351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5">
        <f t="shared" si="105"/>
        <v>42807.125</v>
      </c>
      <c r="K2245">
        <v>1488823290</v>
      </c>
      <c r="L2245" s="16">
        <f t="shared" si="106"/>
        <v>42800.751041666663</v>
      </c>
      <c r="M2245" s="16" t="str">
        <f t="shared" si="107"/>
        <v>2017</v>
      </c>
      <c r="N2245" t="b">
        <v>0</v>
      </c>
      <c r="O2245">
        <v>2035</v>
      </c>
      <c r="P2245" t="b">
        <v>1</v>
      </c>
      <c r="Q2245" t="s">
        <v>8297</v>
      </c>
      <c r="R2245" s="10">
        <f>E2245/D2245*100</f>
        <v>930250</v>
      </c>
      <c r="S2245" s="7">
        <f>E2245/O2245</f>
        <v>4.5712530712530715</v>
      </c>
      <c r="T2245" s="11" t="s">
        <v>8333</v>
      </c>
      <c r="U2245" t="s">
        <v>8351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5">
        <f t="shared" si="105"/>
        <v>42659.854166666672</v>
      </c>
      <c r="K2246">
        <v>1475609946</v>
      </c>
      <c r="L2246" s="16">
        <f t="shared" si="106"/>
        <v>42647.818819444445</v>
      </c>
      <c r="M2246" s="16" t="str">
        <f t="shared" si="107"/>
        <v>2016</v>
      </c>
      <c r="N2246" t="b">
        <v>0</v>
      </c>
      <c r="O2246">
        <v>290</v>
      </c>
      <c r="P2246" t="b">
        <v>1</v>
      </c>
      <c r="Q2246" t="s">
        <v>8297</v>
      </c>
      <c r="R2246" s="10">
        <f>E2246/D2246*100</f>
        <v>377.02</v>
      </c>
      <c r="S2246" s="7">
        <f>E2246/O2246</f>
        <v>65.00344827586207</v>
      </c>
      <c r="T2246" s="11" t="s">
        <v>8333</v>
      </c>
      <c r="U2246" t="s">
        <v>8351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5">
        <f t="shared" si="105"/>
        <v>41691.75</v>
      </c>
      <c r="K2247">
        <v>1390323617</v>
      </c>
      <c r="L2247" s="16">
        <f t="shared" si="106"/>
        <v>41660.708530092597</v>
      </c>
      <c r="M2247" s="16" t="str">
        <f t="shared" si="107"/>
        <v>2014</v>
      </c>
      <c r="N2247" t="b">
        <v>0</v>
      </c>
      <c r="O2247">
        <v>1980</v>
      </c>
      <c r="P2247" t="b">
        <v>1</v>
      </c>
      <c r="Q2247" t="s">
        <v>8297</v>
      </c>
      <c r="R2247" s="10">
        <f>E2247/D2247*100</f>
        <v>2647.0250000000001</v>
      </c>
      <c r="S2247" s="7">
        <f>E2247/O2247</f>
        <v>53.475252525252522</v>
      </c>
      <c r="T2247" s="11" t="s">
        <v>8333</v>
      </c>
      <c r="U2247" t="s">
        <v>8351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5">
        <f t="shared" si="105"/>
        <v>42251.79178240741</v>
      </c>
      <c r="K2248">
        <v>1438801210</v>
      </c>
      <c r="L2248" s="16">
        <f t="shared" si="106"/>
        <v>42221.79178240741</v>
      </c>
      <c r="M2248" s="16" t="str">
        <f t="shared" si="107"/>
        <v>2015</v>
      </c>
      <c r="N2248" t="b">
        <v>0</v>
      </c>
      <c r="O2248">
        <v>57</v>
      </c>
      <c r="P2248" t="b">
        <v>1</v>
      </c>
      <c r="Q2248" t="s">
        <v>8297</v>
      </c>
      <c r="R2248" s="10">
        <f>E2248/D2248*100</f>
        <v>100.12</v>
      </c>
      <c r="S2248" s="7">
        <f>E2248/O2248</f>
        <v>43.912280701754383</v>
      </c>
      <c r="T2248" s="11" t="s">
        <v>8333</v>
      </c>
      <c r="U2248" t="s">
        <v>8351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5">
        <f t="shared" si="105"/>
        <v>42214.666261574079</v>
      </c>
      <c r="K2249">
        <v>1436975965</v>
      </c>
      <c r="L2249" s="16">
        <f t="shared" si="106"/>
        <v>42200.666261574079</v>
      </c>
      <c r="M2249" s="16" t="str">
        <f t="shared" si="107"/>
        <v>2015</v>
      </c>
      <c r="N2249" t="b">
        <v>0</v>
      </c>
      <c r="O2249">
        <v>380</v>
      </c>
      <c r="P2249" t="b">
        <v>1</v>
      </c>
      <c r="Q2249" t="s">
        <v>8297</v>
      </c>
      <c r="R2249" s="10">
        <f>E2249/D2249*100</f>
        <v>104.45405405405405</v>
      </c>
      <c r="S2249" s="7">
        <f>E2249/O2249</f>
        <v>50.852631578947367</v>
      </c>
      <c r="T2249" s="11" t="s">
        <v>8333</v>
      </c>
      <c r="U2249" t="s">
        <v>8351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5">
        <f t="shared" si="105"/>
        <v>42718.875902777778</v>
      </c>
      <c r="K2250">
        <v>1479157278</v>
      </c>
      <c r="L2250" s="16">
        <f t="shared" si="106"/>
        <v>42688.875902777778</v>
      </c>
      <c r="M2250" s="16" t="str">
        <f t="shared" si="107"/>
        <v>2016</v>
      </c>
      <c r="N2250" t="b">
        <v>0</v>
      </c>
      <c r="O2250">
        <v>128</v>
      </c>
      <c r="P2250" t="b">
        <v>1</v>
      </c>
      <c r="Q2250" t="s">
        <v>8297</v>
      </c>
      <c r="R2250" s="10">
        <f>E2250/D2250*100</f>
        <v>107.21428571428571</v>
      </c>
      <c r="S2250" s="7">
        <f>E2250/O2250</f>
        <v>58.6328125</v>
      </c>
      <c r="T2250" s="11" t="s">
        <v>8333</v>
      </c>
      <c r="U2250" t="s">
        <v>8351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5">
        <f t="shared" si="105"/>
        <v>41366.661631944444</v>
      </c>
      <c r="K2251">
        <v>1362329565</v>
      </c>
      <c r="L2251" s="16">
        <f t="shared" si="106"/>
        <v>41336.703298611108</v>
      </c>
      <c r="M2251" s="16" t="str">
        <f t="shared" si="107"/>
        <v>2013</v>
      </c>
      <c r="N2251" t="b">
        <v>0</v>
      </c>
      <c r="O2251">
        <v>180</v>
      </c>
      <c r="P2251" t="b">
        <v>1</v>
      </c>
      <c r="Q2251" t="s">
        <v>8297</v>
      </c>
      <c r="R2251" s="10">
        <f>E2251/D2251*100</f>
        <v>168.77142857142857</v>
      </c>
      <c r="S2251" s="7">
        <f>E2251/O2251</f>
        <v>32.81666666666667</v>
      </c>
      <c r="T2251" s="11" t="s">
        <v>8333</v>
      </c>
      <c r="U2251" t="s">
        <v>8351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5">
        <f t="shared" si="105"/>
        <v>42707.0471412037</v>
      </c>
      <c r="K2252">
        <v>1478131673</v>
      </c>
      <c r="L2252" s="16">
        <f t="shared" si="106"/>
        <v>42677.005474537036</v>
      </c>
      <c r="M2252" s="16" t="str">
        <f t="shared" si="107"/>
        <v>2016</v>
      </c>
      <c r="N2252" t="b">
        <v>0</v>
      </c>
      <c r="O2252">
        <v>571</v>
      </c>
      <c r="P2252" t="b">
        <v>1</v>
      </c>
      <c r="Q2252" t="s">
        <v>8297</v>
      </c>
      <c r="R2252" s="10">
        <f>E2252/D2252*100</f>
        <v>975.11200000000008</v>
      </c>
      <c r="S2252" s="7">
        <f>E2252/O2252</f>
        <v>426.93169877408059</v>
      </c>
      <c r="T2252" s="11" t="s">
        <v>8333</v>
      </c>
      <c r="U2252" t="s">
        <v>8351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5">
        <f t="shared" si="105"/>
        <v>41867.34579861111</v>
      </c>
      <c r="K2253">
        <v>1406362677</v>
      </c>
      <c r="L2253" s="16">
        <f t="shared" si="106"/>
        <v>41846.34579861111</v>
      </c>
      <c r="M2253" s="16" t="str">
        <f t="shared" si="107"/>
        <v>2014</v>
      </c>
      <c r="N2253" t="b">
        <v>0</v>
      </c>
      <c r="O2253">
        <v>480</v>
      </c>
      <c r="P2253" t="b">
        <v>1</v>
      </c>
      <c r="Q2253" t="s">
        <v>8297</v>
      </c>
      <c r="R2253" s="10">
        <f>E2253/D2253*100</f>
        <v>134.44929411764704</v>
      </c>
      <c r="S2253" s="7">
        <f>E2253/O2253</f>
        <v>23.808729166666669</v>
      </c>
      <c r="T2253" s="11" t="s">
        <v>8333</v>
      </c>
      <c r="U2253" t="s">
        <v>8351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5">
        <f t="shared" si="105"/>
        <v>42588.327986111108</v>
      </c>
      <c r="K2254">
        <v>1469173938</v>
      </c>
      <c r="L2254" s="16">
        <f t="shared" si="106"/>
        <v>42573.327986111108</v>
      </c>
      <c r="M2254" s="16" t="str">
        <f t="shared" si="107"/>
        <v>2016</v>
      </c>
      <c r="N2254" t="b">
        <v>0</v>
      </c>
      <c r="O2254">
        <v>249</v>
      </c>
      <c r="P2254" t="b">
        <v>1</v>
      </c>
      <c r="Q2254" t="s">
        <v>8297</v>
      </c>
      <c r="R2254" s="10">
        <f>E2254/D2254*100</f>
        <v>272.27777777777777</v>
      </c>
      <c r="S2254" s="7">
        <f>E2254/O2254</f>
        <v>98.413654618473899</v>
      </c>
      <c r="T2254" s="11" t="s">
        <v>8333</v>
      </c>
      <c r="U2254" t="s">
        <v>8351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5">
        <f t="shared" si="105"/>
        <v>42326.672997685186</v>
      </c>
      <c r="K2255">
        <v>1445267347</v>
      </c>
      <c r="L2255" s="16">
        <f t="shared" si="106"/>
        <v>42296.631331018521</v>
      </c>
      <c r="M2255" s="16" t="str">
        <f t="shared" si="107"/>
        <v>2015</v>
      </c>
      <c r="N2255" t="b">
        <v>0</v>
      </c>
      <c r="O2255">
        <v>84</v>
      </c>
      <c r="P2255" t="b">
        <v>1</v>
      </c>
      <c r="Q2255" t="s">
        <v>8297</v>
      </c>
      <c r="R2255" s="10">
        <f>E2255/D2255*100</f>
        <v>112.6875</v>
      </c>
      <c r="S2255" s="7">
        <f>E2255/O2255</f>
        <v>107.32142857142857</v>
      </c>
      <c r="T2255" s="11" t="s">
        <v>8333</v>
      </c>
      <c r="U2255" t="s">
        <v>8351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5">
        <f t="shared" si="105"/>
        <v>42759.647777777776</v>
      </c>
      <c r="K2256">
        <v>1484667168</v>
      </c>
      <c r="L2256" s="16">
        <f t="shared" si="106"/>
        <v>42752.647777777776</v>
      </c>
      <c r="M2256" s="16" t="str">
        <f t="shared" si="107"/>
        <v>2017</v>
      </c>
      <c r="N2256" t="b">
        <v>0</v>
      </c>
      <c r="O2256">
        <v>197</v>
      </c>
      <c r="P2256" t="b">
        <v>1</v>
      </c>
      <c r="Q2256" t="s">
        <v>8297</v>
      </c>
      <c r="R2256" s="10">
        <f>E2256/D2256*100</f>
        <v>459.8</v>
      </c>
      <c r="S2256" s="7">
        <f>E2256/O2256</f>
        <v>11.67005076142132</v>
      </c>
      <c r="T2256" s="11" t="s">
        <v>8333</v>
      </c>
      <c r="U2256" t="s">
        <v>8351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5">
        <f t="shared" si="105"/>
        <v>42497.951979166668</v>
      </c>
      <c r="K2257">
        <v>1460069451</v>
      </c>
      <c r="L2257" s="16">
        <f t="shared" si="106"/>
        <v>42467.951979166668</v>
      </c>
      <c r="M2257" s="16" t="str">
        <f t="shared" si="107"/>
        <v>2016</v>
      </c>
      <c r="N2257" t="b">
        <v>0</v>
      </c>
      <c r="O2257">
        <v>271</v>
      </c>
      <c r="P2257" t="b">
        <v>1</v>
      </c>
      <c r="Q2257" t="s">
        <v>8297</v>
      </c>
      <c r="R2257" s="10">
        <f>E2257/D2257*100</f>
        <v>286.65822784810126</v>
      </c>
      <c r="S2257" s="7">
        <f>E2257/O2257</f>
        <v>41.782287822878232</v>
      </c>
      <c r="T2257" s="11" t="s">
        <v>8333</v>
      </c>
      <c r="U2257" t="s">
        <v>8351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5">
        <f t="shared" si="105"/>
        <v>42696.451921296291</v>
      </c>
      <c r="K2258">
        <v>1478602246</v>
      </c>
      <c r="L2258" s="16">
        <f t="shared" si="106"/>
        <v>42682.451921296291</v>
      </c>
      <c r="M2258" s="16" t="str">
        <f t="shared" si="107"/>
        <v>2016</v>
      </c>
      <c r="N2258" t="b">
        <v>0</v>
      </c>
      <c r="O2258">
        <v>50</v>
      </c>
      <c r="P2258" t="b">
        <v>1</v>
      </c>
      <c r="Q2258" t="s">
        <v>8297</v>
      </c>
      <c r="R2258" s="10">
        <f>E2258/D2258*100</f>
        <v>222.70833333333334</v>
      </c>
      <c r="S2258" s="7">
        <f>E2258/O2258</f>
        <v>21.38</v>
      </c>
      <c r="T2258" s="11" t="s">
        <v>8333</v>
      </c>
      <c r="U2258" t="s">
        <v>8351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5">
        <f t="shared" si="105"/>
        <v>42540.958333333328</v>
      </c>
      <c r="K2259">
        <v>1463351329</v>
      </c>
      <c r="L2259" s="16">
        <f t="shared" si="106"/>
        <v>42505.936678240745</v>
      </c>
      <c r="M2259" s="16" t="str">
        <f t="shared" si="107"/>
        <v>2016</v>
      </c>
      <c r="N2259" t="b">
        <v>0</v>
      </c>
      <c r="O2259">
        <v>169</v>
      </c>
      <c r="P2259" t="b">
        <v>1</v>
      </c>
      <c r="Q2259" t="s">
        <v>8297</v>
      </c>
      <c r="R2259" s="10">
        <f>E2259/D2259*100</f>
        <v>636.14</v>
      </c>
      <c r="S2259" s="7">
        <f>E2259/O2259</f>
        <v>94.103550295857985</v>
      </c>
      <c r="T2259" s="11" t="s">
        <v>8333</v>
      </c>
      <c r="U2259" t="s">
        <v>8351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5">
        <f t="shared" si="105"/>
        <v>42166.75100694444</v>
      </c>
      <c r="K2260">
        <v>1431453687</v>
      </c>
      <c r="L2260" s="16">
        <f t="shared" si="106"/>
        <v>42136.75100694444</v>
      </c>
      <c r="M2260" s="16" t="str">
        <f t="shared" si="107"/>
        <v>2015</v>
      </c>
      <c r="N2260" t="b">
        <v>0</v>
      </c>
      <c r="O2260">
        <v>205</v>
      </c>
      <c r="P2260" t="b">
        <v>1</v>
      </c>
      <c r="Q2260" t="s">
        <v>8297</v>
      </c>
      <c r="R2260" s="10">
        <f>E2260/D2260*100</f>
        <v>146.5</v>
      </c>
      <c r="S2260" s="7">
        <f>E2260/O2260</f>
        <v>15.721951219512196</v>
      </c>
      <c r="T2260" s="11" t="s">
        <v>8333</v>
      </c>
      <c r="U2260" t="s">
        <v>8351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5">
        <f t="shared" si="105"/>
        <v>42712.804814814815</v>
      </c>
      <c r="K2261">
        <v>1480360736</v>
      </c>
      <c r="L2261" s="16">
        <f t="shared" si="106"/>
        <v>42702.804814814815</v>
      </c>
      <c r="M2261" s="16" t="str">
        <f t="shared" si="107"/>
        <v>2016</v>
      </c>
      <c r="N2261" t="b">
        <v>0</v>
      </c>
      <c r="O2261">
        <v>206</v>
      </c>
      <c r="P2261" t="b">
        <v>1</v>
      </c>
      <c r="Q2261" t="s">
        <v>8297</v>
      </c>
      <c r="R2261" s="10">
        <f>E2261/D2261*100</f>
        <v>1867.1</v>
      </c>
      <c r="S2261" s="7">
        <f>E2261/O2261</f>
        <v>90.635922330097088</v>
      </c>
      <c r="T2261" s="11" t="s">
        <v>8333</v>
      </c>
      <c r="U2261" t="s">
        <v>8351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5">
        <f t="shared" si="105"/>
        <v>41724.975115740745</v>
      </c>
      <c r="K2262">
        <v>1393287850</v>
      </c>
      <c r="L2262" s="16">
        <f t="shared" si="106"/>
        <v>41695.016782407409</v>
      </c>
      <c r="M2262" s="16" t="str">
        <f t="shared" si="107"/>
        <v>2014</v>
      </c>
      <c r="N2262" t="b">
        <v>0</v>
      </c>
      <c r="O2262">
        <v>84</v>
      </c>
      <c r="P2262" t="b">
        <v>1</v>
      </c>
      <c r="Q2262" t="s">
        <v>8297</v>
      </c>
      <c r="R2262" s="10">
        <f>E2262/D2262*100</f>
        <v>326.92</v>
      </c>
      <c r="S2262" s="7">
        <f>E2262/O2262</f>
        <v>97.297619047619051</v>
      </c>
      <c r="T2262" s="11" t="s">
        <v>8333</v>
      </c>
      <c r="U2262" t="s">
        <v>8351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5">
        <f t="shared" si="105"/>
        <v>42780.724768518514</v>
      </c>
      <c r="K2263">
        <v>1485278620</v>
      </c>
      <c r="L2263" s="16">
        <f t="shared" si="106"/>
        <v>42759.724768518514</v>
      </c>
      <c r="M2263" s="16" t="str">
        <f t="shared" si="107"/>
        <v>2017</v>
      </c>
      <c r="N2263" t="b">
        <v>0</v>
      </c>
      <c r="O2263">
        <v>210</v>
      </c>
      <c r="P2263" t="b">
        <v>1</v>
      </c>
      <c r="Q2263" t="s">
        <v>8297</v>
      </c>
      <c r="R2263" s="10">
        <f>E2263/D2263*100</f>
        <v>779.5</v>
      </c>
      <c r="S2263" s="7">
        <f>E2263/O2263</f>
        <v>37.11904761904762</v>
      </c>
      <c r="T2263" s="11" t="s">
        <v>8333</v>
      </c>
      <c r="U2263" t="s">
        <v>8351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5">
        <f t="shared" si="105"/>
        <v>41961</v>
      </c>
      <c r="K2264">
        <v>1413295358</v>
      </c>
      <c r="L2264" s="16">
        <f t="shared" si="106"/>
        <v>41926.585162037038</v>
      </c>
      <c r="M2264" s="16" t="str">
        <f t="shared" si="107"/>
        <v>2014</v>
      </c>
      <c r="N2264" t="b">
        <v>0</v>
      </c>
      <c r="O2264">
        <v>181</v>
      </c>
      <c r="P2264" t="b">
        <v>1</v>
      </c>
      <c r="Q2264" t="s">
        <v>8297</v>
      </c>
      <c r="R2264" s="10">
        <f>E2264/D2264*100</f>
        <v>154.15151515151516</v>
      </c>
      <c r="S2264" s="7">
        <f>E2264/O2264</f>
        <v>28.104972375690608</v>
      </c>
      <c r="T2264" s="11" t="s">
        <v>8333</v>
      </c>
      <c r="U2264" t="s">
        <v>8351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5">
        <f t="shared" si="105"/>
        <v>42035.832326388889</v>
      </c>
      <c r="K2265">
        <v>1420919913</v>
      </c>
      <c r="L2265" s="16">
        <f t="shared" si="106"/>
        <v>42014.832326388889</v>
      </c>
      <c r="M2265" s="16" t="str">
        <f t="shared" si="107"/>
        <v>2015</v>
      </c>
      <c r="N2265" t="b">
        <v>0</v>
      </c>
      <c r="O2265">
        <v>60</v>
      </c>
      <c r="P2265" t="b">
        <v>1</v>
      </c>
      <c r="Q2265" t="s">
        <v>8297</v>
      </c>
      <c r="R2265" s="10">
        <f>E2265/D2265*100</f>
        <v>115.54666666666667</v>
      </c>
      <c r="S2265" s="7">
        <f>E2265/O2265</f>
        <v>144.43333333333334</v>
      </c>
      <c r="T2265" s="11" t="s">
        <v>8333</v>
      </c>
      <c r="U2265" t="s">
        <v>8351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5">
        <f t="shared" si="105"/>
        <v>42513.125</v>
      </c>
      <c r="K2266">
        <v>1462543114</v>
      </c>
      <c r="L2266" s="16">
        <f t="shared" si="106"/>
        <v>42496.582337962958</v>
      </c>
      <c r="M2266" s="16" t="str">
        <f t="shared" si="107"/>
        <v>2016</v>
      </c>
      <c r="N2266" t="b">
        <v>0</v>
      </c>
      <c r="O2266">
        <v>445</v>
      </c>
      <c r="P2266" t="b">
        <v>1</v>
      </c>
      <c r="Q2266" t="s">
        <v>8297</v>
      </c>
      <c r="R2266" s="10">
        <f>E2266/D2266*100</f>
        <v>180.03333333333333</v>
      </c>
      <c r="S2266" s="7">
        <f>E2266/O2266</f>
        <v>24.274157303370785</v>
      </c>
      <c r="T2266" s="11" t="s">
        <v>8333</v>
      </c>
      <c r="U2266" t="s">
        <v>8351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5">
        <f t="shared" si="105"/>
        <v>42696.853090277778</v>
      </c>
      <c r="K2267">
        <v>1479241707</v>
      </c>
      <c r="L2267" s="16">
        <f t="shared" si="106"/>
        <v>42689.853090277778</v>
      </c>
      <c r="M2267" s="16" t="str">
        <f t="shared" si="107"/>
        <v>2016</v>
      </c>
      <c r="N2267" t="b">
        <v>0</v>
      </c>
      <c r="O2267">
        <v>17</v>
      </c>
      <c r="P2267" t="b">
        <v>1</v>
      </c>
      <c r="Q2267" t="s">
        <v>8297</v>
      </c>
      <c r="R2267" s="10">
        <f>E2267/D2267*100</f>
        <v>298.5</v>
      </c>
      <c r="S2267" s="7">
        <f>E2267/O2267</f>
        <v>35.117647058823529</v>
      </c>
      <c r="T2267" s="11" t="s">
        <v>8333</v>
      </c>
      <c r="U2267" t="s">
        <v>8351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5">
        <f t="shared" si="105"/>
        <v>42487.083333333328</v>
      </c>
      <c r="K2268">
        <v>1460235592</v>
      </c>
      <c r="L2268" s="16">
        <f t="shared" si="106"/>
        <v>42469.874907407408</v>
      </c>
      <c r="M2268" s="16" t="str">
        <f t="shared" si="107"/>
        <v>2016</v>
      </c>
      <c r="N2268" t="b">
        <v>0</v>
      </c>
      <c r="O2268">
        <v>194</v>
      </c>
      <c r="P2268" t="b">
        <v>1</v>
      </c>
      <c r="Q2268" t="s">
        <v>8297</v>
      </c>
      <c r="R2268" s="10">
        <f>E2268/D2268*100</f>
        <v>320.26666666666665</v>
      </c>
      <c r="S2268" s="7">
        <f>E2268/O2268</f>
        <v>24.762886597938145</v>
      </c>
      <c r="T2268" s="11" t="s">
        <v>8333</v>
      </c>
      <c r="U2268" t="s">
        <v>8351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5">
        <f t="shared" si="105"/>
        <v>41994.041666666672</v>
      </c>
      <c r="K2269">
        <v>1416945297</v>
      </c>
      <c r="L2269" s="16">
        <f t="shared" si="106"/>
        <v>41968.829826388886</v>
      </c>
      <c r="M2269" s="16" t="str">
        <f t="shared" si="107"/>
        <v>2014</v>
      </c>
      <c r="N2269" t="b">
        <v>0</v>
      </c>
      <c r="O2269">
        <v>404</v>
      </c>
      <c r="P2269" t="b">
        <v>1</v>
      </c>
      <c r="Q2269" t="s">
        <v>8297</v>
      </c>
      <c r="R2269" s="10">
        <f>E2269/D2269*100</f>
        <v>380.52499999999998</v>
      </c>
      <c r="S2269" s="7">
        <f>E2269/O2269</f>
        <v>188.37871287128712</v>
      </c>
      <c r="T2269" s="11" t="s">
        <v>8333</v>
      </c>
      <c r="U2269" t="s">
        <v>8351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5">
        <f t="shared" si="105"/>
        <v>42806.082349537035</v>
      </c>
      <c r="K2270">
        <v>1486691915</v>
      </c>
      <c r="L2270" s="16">
        <f t="shared" si="106"/>
        <v>42776.082349537035</v>
      </c>
      <c r="M2270" s="16" t="str">
        <f t="shared" si="107"/>
        <v>2017</v>
      </c>
      <c r="N2270" t="b">
        <v>0</v>
      </c>
      <c r="O2270">
        <v>194</v>
      </c>
      <c r="P2270" t="b">
        <v>1</v>
      </c>
      <c r="Q2270" t="s">
        <v>8297</v>
      </c>
      <c r="R2270" s="10">
        <f>E2270/D2270*100</f>
        <v>102.60000000000001</v>
      </c>
      <c r="S2270" s="7">
        <f>E2270/O2270</f>
        <v>148.08247422680412</v>
      </c>
      <c r="T2270" s="11" t="s">
        <v>8333</v>
      </c>
      <c r="U2270" t="s">
        <v>8351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5">
        <f t="shared" si="105"/>
        <v>42801.208333333328</v>
      </c>
      <c r="K2271">
        <v>1486745663</v>
      </c>
      <c r="L2271" s="16">
        <f t="shared" si="106"/>
        <v>42776.704432870371</v>
      </c>
      <c r="M2271" s="16" t="str">
        <f t="shared" si="107"/>
        <v>2017</v>
      </c>
      <c r="N2271" t="b">
        <v>0</v>
      </c>
      <c r="O2271">
        <v>902</v>
      </c>
      <c r="P2271" t="b">
        <v>1</v>
      </c>
      <c r="Q2271" t="s">
        <v>8297</v>
      </c>
      <c r="R2271" s="10">
        <f>E2271/D2271*100</f>
        <v>1801.64</v>
      </c>
      <c r="S2271" s="7">
        <f>E2271/O2271</f>
        <v>49.934589800443462</v>
      </c>
      <c r="T2271" s="11" t="s">
        <v>8333</v>
      </c>
      <c r="U2271" t="s">
        <v>8351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5">
        <f t="shared" si="105"/>
        <v>42745.915972222225</v>
      </c>
      <c r="K2272">
        <v>1482353513</v>
      </c>
      <c r="L2272" s="16">
        <f t="shared" si="106"/>
        <v>42725.869363425925</v>
      </c>
      <c r="M2272" s="16" t="str">
        <f t="shared" si="107"/>
        <v>2016</v>
      </c>
      <c r="N2272" t="b">
        <v>0</v>
      </c>
      <c r="O2272">
        <v>1670</v>
      </c>
      <c r="P2272" t="b">
        <v>1</v>
      </c>
      <c r="Q2272" t="s">
        <v>8297</v>
      </c>
      <c r="R2272" s="10">
        <f>E2272/D2272*100</f>
        <v>720.24800000000005</v>
      </c>
      <c r="S2272" s="7">
        <f>E2272/O2272</f>
        <v>107.82155688622754</v>
      </c>
      <c r="T2272" s="11" t="s">
        <v>8333</v>
      </c>
      <c r="U2272" t="s">
        <v>8351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5">
        <f t="shared" si="105"/>
        <v>42714.000046296293</v>
      </c>
      <c r="K2273">
        <v>1478736004</v>
      </c>
      <c r="L2273" s="16">
        <f t="shared" si="106"/>
        <v>42684.000046296293</v>
      </c>
      <c r="M2273" s="16" t="str">
        <f t="shared" si="107"/>
        <v>2016</v>
      </c>
      <c r="N2273" t="b">
        <v>0</v>
      </c>
      <c r="O2273">
        <v>1328</v>
      </c>
      <c r="P2273" t="b">
        <v>1</v>
      </c>
      <c r="Q2273" t="s">
        <v>8297</v>
      </c>
      <c r="R2273" s="10">
        <f>E2273/D2273*100</f>
        <v>283.09000000000003</v>
      </c>
      <c r="S2273" s="7">
        <f>E2273/O2273</f>
        <v>42.63403614457831</v>
      </c>
      <c r="T2273" s="11" t="s">
        <v>8333</v>
      </c>
      <c r="U2273" t="s">
        <v>8351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5">
        <f t="shared" si="105"/>
        <v>42345.699490740735</v>
      </c>
      <c r="K2274">
        <v>1446914836</v>
      </c>
      <c r="L2274" s="16">
        <f t="shared" si="106"/>
        <v>42315.699490740735</v>
      </c>
      <c r="M2274" s="16" t="str">
        <f t="shared" si="107"/>
        <v>2015</v>
      </c>
      <c r="N2274" t="b">
        <v>0</v>
      </c>
      <c r="O2274">
        <v>944</v>
      </c>
      <c r="P2274" t="b">
        <v>1</v>
      </c>
      <c r="Q2274" t="s">
        <v>8297</v>
      </c>
      <c r="R2274" s="10">
        <f>E2274/D2274*100</f>
        <v>1356.6000000000001</v>
      </c>
      <c r="S2274" s="7">
        <f>E2274/O2274</f>
        <v>14.370762711864407</v>
      </c>
      <c r="T2274" s="11" t="s">
        <v>8333</v>
      </c>
      <c r="U2274" t="s">
        <v>8351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5">
        <f t="shared" si="105"/>
        <v>42806.507430555561</v>
      </c>
      <c r="K2275">
        <v>1487164242</v>
      </c>
      <c r="L2275" s="16">
        <f t="shared" si="106"/>
        <v>42781.549097222218</v>
      </c>
      <c r="M2275" s="16" t="str">
        <f t="shared" si="107"/>
        <v>2017</v>
      </c>
      <c r="N2275" t="b">
        <v>0</v>
      </c>
      <c r="O2275">
        <v>147</v>
      </c>
      <c r="P2275" t="b">
        <v>1</v>
      </c>
      <c r="Q2275" t="s">
        <v>8297</v>
      </c>
      <c r="R2275" s="10">
        <f>E2275/D2275*100</f>
        <v>220.35999999999999</v>
      </c>
      <c r="S2275" s="7">
        <f>E2275/O2275</f>
        <v>37.476190476190474</v>
      </c>
      <c r="T2275" s="11" t="s">
        <v>8333</v>
      </c>
      <c r="U2275" t="s">
        <v>8351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5">
        <f t="shared" si="105"/>
        <v>41693.500659722224</v>
      </c>
      <c r="K2276">
        <v>1390564857</v>
      </c>
      <c r="L2276" s="16">
        <f t="shared" si="106"/>
        <v>41663.500659722224</v>
      </c>
      <c r="M2276" s="16" t="str">
        <f t="shared" si="107"/>
        <v>2014</v>
      </c>
      <c r="N2276" t="b">
        <v>0</v>
      </c>
      <c r="O2276">
        <v>99</v>
      </c>
      <c r="P2276" t="b">
        <v>1</v>
      </c>
      <c r="Q2276" t="s">
        <v>8297</v>
      </c>
      <c r="R2276" s="10">
        <f>E2276/D2276*100</f>
        <v>119.6</v>
      </c>
      <c r="S2276" s="7">
        <f>E2276/O2276</f>
        <v>30.202020202020201</v>
      </c>
      <c r="T2276" s="11" t="s">
        <v>8333</v>
      </c>
      <c r="U2276" t="s">
        <v>8351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5">
        <f t="shared" si="105"/>
        <v>41995.616655092599</v>
      </c>
      <c r="K2277">
        <v>1416667679</v>
      </c>
      <c r="L2277" s="16">
        <f t="shared" si="106"/>
        <v>41965.616655092599</v>
      </c>
      <c r="M2277" s="16" t="str">
        <f t="shared" si="107"/>
        <v>2014</v>
      </c>
      <c r="N2277" t="b">
        <v>0</v>
      </c>
      <c r="O2277">
        <v>79</v>
      </c>
      <c r="P2277" t="b">
        <v>1</v>
      </c>
      <c r="Q2277" t="s">
        <v>8297</v>
      </c>
      <c r="R2277" s="10">
        <f>E2277/D2277*100</f>
        <v>407.76923076923077</v>
      </c>
      <c r="S2277" s="7">
        <f>E2277/O2277</f>
        <v>33.550632911392405</v>
      </c>
      <c r="T2277" s="11" t="s">
        <v>8333</v>
      </c>
      <c r="U2277" t="s">
        <v>8351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5">
        <f t="shared" si="105"/>
        <v>41644.651493055557</v>
      </c>
      <c r="K2278">
        <v>1386344289</v>
      </c>
      <c r="L2278" s="16">
        <f t="shared" si="106"/>
        <v>41614.651493055557</v>
      </c>
      <c r="M2278" s="16" t="str">
        <f t="shared" si="107"/>
        <v>2013</v>
      </c>
      <c r="N2278" t="b">
        <v>0</v>
      </c>
      <c r="O2278">
        <v>75</v>
      </c>
      <c r="P2278" t="b">
        <v>1</v>
      </c>
      <c r="Q2278" t="s">
        <v>8297</v>
      </c>
      <c r="R2278" s="10">
        <f>E2278/D2278*100</f>
        <v>105.81826105905425</v>
      </c>
      <c r="S2278" s="7">
        <f>E2278/O2278</f>
        <v>64.74666666666667</v>
      </c>
      <c r="T2278" s="11" t="s">
        <v>8333</v>
      </c>
      <c r="U2278" t="s">
        <v>8351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5">
        <f t="shared" si="105"/>
        <v>40966.678506944445</v>
      </c>
      <c r="K2279">
        <v>1327767423</v>
      </c>
      <c r="L2279" s="16">
        <f t="shared" si="106"/>
        <v>40936.678506944445</v>
      </c>
      <c r="M2279" s="16" t="str">
        <f t="shared" si="107"/>
        <v>2012</v>
      </c>
      <c r="N2279" t="b">
        <v>0</v>
      </c>
      <c r="O2279">
        <v>207</v>
      </c>
      <c r="P2279" t="b">
        <v>1</v>
      </c>
      <c r="Q2279" t="s">
        <v>8297</v>
      </c>
      <c r="R2279" s="10">
        <f>E2279/D2279*100</f>
        <v>141.08235294117648</v>
      </c>
      <c r="S2279" s="7">
        <f>E2279/O2279</f>
        <v>57.932367149758456</v>
      </c>
      <c r="T2279" s="11" t="s">
        <v>8333</v>
      </c>
      <c r="U2279" t="s">
        <v>8351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5">
        <f t="shared" si="105"/>
        <v>42372.957638888889</v>
      </c>
      <c r="K2280">
        <v>1448902867</v>
      </c>
      <c r="L2280" s="16">
        <f t="shared" si="106"/>
        <v>42338.709108796291</v>
      </c>
      <c r="M2280" s="16" t="str">
        <f t="shared" si="107"/>
        <v>2015</v>
      </c>
      <c r="N2280" t="b">
        <v>0</v>
      </c>
      <c r="O2280">
        <v>102</v>
      </c>
      <c r="P2280" t="b">
        <v>1</v>
      </c>
      <c r="Q2280" t="s">
        <v>8297</v>
      </c>
      <c r="R2280" s="10">
        <f>E2280/D2280*100</f>
        <v>270.7</v>
      </c>
      <c r="S2280" s="7">
        <f>E2280/O2280</f>
        <v>53.078431372549019</v>
      </c>
      <c r="T2280" s="11" t="s">
        <v>8333</v>
      </c>
      <c r="U2280" t="s">
        <v>8351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5">
        <f t="shared" si="105"/>
        <v>42039.166666666672</v>
      </c>
      <c r="K2281">
        <v>1421436099</v>
      </c>
      <c r="L2281" s="16">
        <f t="shared" si="106"/>
        <v>42020.806701388887</v>
      </c>
      <c r="M2281" s="16" t="str">
        <f t="shared" si="107"/>
        <v>2015</v>
      </c>
      <c r="N2281" t="b">
        <v>0</v>
      </c>
      <c r="O2281">
        <v>32</v>
      </c>
      <c r="P2281" t="b">
        <v>1</v>
      </c>
      <c r="Q2281" t="s">
        <v>8297</v>
      </c>
      <c r="R2281" s="10">
        <f>E2281/D2281*100</f>
        <v>153.80000000000001</v>
      </c>
      <c r="S2281" s="7">
        <f>E2281/O2281</f>
        <v>48.0625</v>
      </c>
      <c r="T2281" s="11" t="s">
        <v>8333</v>
      </c>
      <c r="U2281" t="s">
        <v>8351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5">
        <f t="shared" si="105"/>
        <v>42264.624895833331</v>
      </c>
      <c r="K2282">
        <v>1439909991</v>
      </c>
      <c r="L2282" s="16">
        <f t="shared" si="106"/>
        <v>42234.624895833331</v>
      </c>
      <c r="M2282" s="16" t="str">
        <f t="shared" si="107"/>
        <v>2015</v>
      </c>
      <c r="N2282" t="b">
        <v>0</v>
      </c>
      <c r="O2282">
        <v>480</v>
      </c>
      <c r="P2282" t="b">
        <v>1</v>
      </c>
      <c r="Q2282" t="s">
        <v>8297</v>
      </c>
      <c r="R2282" s="10">
        <f>E2282/D2282*100</f>
        <v>403.57653061224488</v>
      </c>
      <c r="S2282" s="7">
        <f>E2282/O2282</f>
        <v>82.396874999999994</v>
      </c>
      <c r="T2282" s="11" t="s">
        <v>8333</v>
      </c>
      <c r="U2282" t="s">
        <v>8351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5">
        <f t="shared" si="105"/>
        <v>40749.284722222219</v>
      </c>
      <c r="K2283">
        <v>1306219897</v>
      </c>
      <c r="L2283" s="16">
        <f t="shared" si="106"/>
        <v>40687.285844907405</v>
      </c>
      <c r="M2283" s="16" t="str">
        <f t="shared" si="107"/>
        <v>2011</v>
      </c>
      <c r="N2283" t="b">
        <v>0</v>
      </c>
      <c r="O2283">
        <v>11</v>
      </c>
      <c r="P2283" t="b">
        <v>1</v>
      </c>
      <c r="Q2283" t="s">
        <v>8276</v>
      </c>
      <c r="R2283" s="10">
        <f>E2283/D2283*100</f>
        <v>185</v>
      </c>
      <c r="S2283" s="7">
        <f>E2283/O2283</f>
        <v>50.454545454545453</v>
      </c>
      <c r="T2283" s="11" t="s">
        <v>8325</v>
      </c>
      <c r="U2283" t="s">
        <v>8326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5">
        <f t="shared" si="105"/>
        <v>42383.17460648148</v>
      </c>
      <c r="K2284">
        <v>1447560686</v>
      </c>
      <c r="L2284" s="16">
        <f t="shared" si="106"/>
        <v>42323.17460648148</v>
      </c>
      <c r="M2284" s="16" t="str">
        <f t="shared" si="107"/>
        <v>2015</v>
      </c>
      <c r="N2284" t="b">
        <v>0</v>
      </c>
      <c r="O2284">
        <v>12</v>
      </c>
      <c r="P2284" t="b">
        <v>1</v>
      </c>
      <c r="Q2284" t="s">
        <v>8276</v>
      </c>
      <c r="R2284" s="10">
        <f>E2284/D2284*100</f>
        <v>185.33333333333331</v>
      </c>
      <c r="S2284" s="7">
        <f>E2284/O2284</f>
        <v>115.83333333333333</v>
      </c>
      <c r="T2284" s="11" t="s">
        <v>8325</v>
      </c>
      <c r="U2284" t="s">
        <v>8326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5">
        <f t="shared" si="105"/>
        <v>41038.083379629628</v>
      </c>
      <c r="K2285">
        <v>1331348404</v>
      </c>
      <c r="L2285" s="16">
        <f t="shared" si="106"/>
        <v>40978.125046296293</v>
      </c>
      <c r="M2285" s="16" t="str">
        <f t="shared" si="107"/>
        <v>2012</v>
      </c>
      <c r="N2285" t="b">
        <v>0</v>
      </c>
      <c r="O2285">
        <v>48</v>
      </c>
      <c r="P2285" t="b">
        <v>1</v>
      </c>
      <c r="Q2285" t="s">
        <v>8276</v>
      </c>
      <c r="R2285" s="10">
        <f>E2285/D2285*100</f>
        <v>100.85533333333332</v>
      </c>
      <c r="S2285" s="7">
        <f>E2285/O2285</f>
        <v>63.03458333333333</v>
      </c>
      <c r="T2285" s="11" t="s">
        <v>8325</v>
      </c>
      <c r="U2285" t="s">
        <v>8326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5">
        <f t="shared" si="105"/>
        <v>40614.166666666664</v>
      </c>
      <c r="K2286">
        <v>1297451245</v>
      </c>
      <c r="L2286" s="16">
        <f t="shared" si="106"/>
        <v>40585.796817129631</v>
      </c>
      <c r="M2286" s="16" t="str">
        <f t="shared" si="107"/>
        <v>2011</v>
      </c>
      <c r="N2286" t="b">
        <v>0</v>
      </c>
      <c r="O2286">
        <v>59</v>
      </c>
      <c r="P2286" t="b">
        <v>1</v>
      </c>
      <c r="Q2286" t="s">
        <v>8276</v>
      </c>
      <c r="R2286" s="10">
        <f>E2286/D2286*100</f>
        <v>106.22116666666668</v>
      </c>
      <c r="S2286" s="7">
        <f>E2286/O2286</f>
        <v>108.02152542372882</v>
      </c>
      <c r="T2286" s="11" t="s">
        <v>8325</v>
      </c>
      <c r="U2286" t="s">
        <v>8326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5">
        <f t="shared" si="105"/>
        <v>41089.185682870368</v>
      </c>
      <c r="K2287">
        <v>1338352043</v>
      </c>
      <c r="L2287" s="16">
        <f t="shared" si="106"/>
        <v>41059.185682870368</v>
      </c>
      <c r="M2287" s="16" t="str">
        <f t="shared" si="107"/>
        <v>2012</v>
      </c>
      <c r="N2287" t="b">
        <v>0</v>
      </c>
      <c r="O2287">
        <v>79</v>
      </c>
      <c r="P2287" t="b">
        <v>1</v>
      </c>
      <c r="Q2287" t="s">
        <v>8276</v>
      </c>
      <c r="R2287" s="10">
        <f>E2287/D2287*100</f>
        <v>121.36666666666667</v>
      </c>
      <c r="S2287" s="7">
        <f>E2287/O2287</f>
        <v>46.088607594936711</v>
      </c>
      <c r="T2287" s="11" t="s">
        <v>8325</v>
      </c>
      <c r="U2287" t="s">
        <v>8326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5">
        <f t="shared" si="105"/>
        <v>41523.165972222225</v>
      </c>
      <c r="K2288">
        <v>1376003254</v>
      </c>
      <c r="L2288" s="16">
        <f t="shared" si="106"/>
        <v>41494.963587962964</v>
      </c>
      <c r="M2288" s="16" t="str">
        <f t="shared" si="107"/>
        <v>2013</v>
      </c>
      <c r="N2288" t="b">
        <v>0</v>
      </c>
      <c r="O2288">
        <v>14</v>
      </c>
      <c r="P2288" t="b">
        <v>1</v>
      </c>
      <c r="Q2288" t="s">
        <v>8276</v>
      </c>
      <c r="R2288" s="10">
        <f>E2288/D2288*100</f>
        <v>100.06666666666666</v>
      </c>
      <c r="S2288" s="7">
        <f>E2288/O2288</f>
        <v>107.21428571428571</v>
      </c>
      <c r="T2288" s="11" t="s">
        <v>8325</v>
      </c>
      <c r="U2288" t="s">
        <v>8326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5">
        <f t="shared" si="105"/>
        <v>41813.667361111111</v>
      </c>
      <c r="K2289">
        <v>1401724860</v>
      </c>
      <c r="L2289" s="16">
        <f t="shared" si="106"/>
        <v>41792.667361111111</v>
      </c>
      <c r="M2289" s="16" t="str">
        <f t="shared" si="107"/>
        <v>2014</v>
      </c>
      <c r="N2289" t="b">
        <v>0</v>
      </c>
      <c r="O2289">
        <v>106</v>
      </c>
      <c r="P2289" t="b">
        <v>1</v>
      </c>
      <c r="Q2289" t="s">
        <v>8276</v>
      </c>
      <c r="R2289" s="10">
        <f>E2289/D2289*100</f>
        <v>119.97755555555555</v>
      </c>
      <c r="S2289" s="7">
        <f>E2289/O2289</f>
        <v>50.9338679245283</v>
      </c>
      <c r="T2289" s="11" t="s">
        <v>8325</v>
      </c>
      <c r="U2289" t="s">
        <v>8326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5">
        <f t="shared" si="105"/>
        <v>41086.75</v>
      </c>
      <c r="K2290">
        <v>1339098689</v>
      </c>
      <c r="L2290" s="16">
        <f t="shared" si="106"/>
        <v>41067.827418981484</v>
      </c>
      <c r="M2290" s="16" t="str">
        <f t="shared" si="107"/>
        <v>2012</v>
      </c>
      <c r="N2290" t="b">
        <v>0</v>
      </c>
      <c r="O2290">
        <v>25</v>
      </c>
      <c r="P2290" t="b">
        <v>1</v>
      </c>
      <c r="Q2290" t="s">
        <v>8276</v>
      </c>
      <c r="R2290" s="10">
        <f>E2290/D2290*100</f>
        <v>100.1</v>
      </c>
      <c r="S2290" s="7">
        <f>E2290/O2290</f>
        <v>40.04</v>
      </c>
      <c r="T2290" s="11" t="s">
        <v>8325</v>
      </c>
      <c r="U2290" t="s">
        <v>8326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5">
        <f t="shared" si="105"/>
        <v>41614.973611111112</v>
      </c>
      <c r="K2291">
        <v>1382659060</v>
      </c>
      <c r="L2291" s="16">
        <f t="shared" si="106"/>
        <v>41571.998379629629</v>
      </c>
      <c r="M2291" s="16" t="str">
        <f t="shared" si="107"/>
        <v>2013</v>
      </c>
      <c r="N2291" t="b">
        <v>0</v>
      </c>
      <c r="O2291">
        <v>25</v>
      </c>
      <c r="P2291" t="b">
        <v>1</v>
      </c>
      <c r="Q2291" t="s">
        <v>8276</v>
      </c>
      <c r="R2291" s="10">
        <f>E2291/D2291*100</f>
        <v>107.4</v>
      </c>
      <c r="S2291" s="7">
        <f>E2291/O2291</f>
        <v>64.44</v>
      </c>
      <c r="T2291" s="11" t="s">
        <v>8325</v>
      </c>
      <c r="U2291" t="s">
        <v>8326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5">
        <f t="shared" si="105"/>
        <v>40148.708333333336</v>
      </c>
      <c r="K2292">
        <v>1252908330</v>
      </c>
      <c r="L2292" s="16">
        <f t="shared" si="106"/>
        <v>40070.253819444442</v>
      </c>
      <c r="M2292" s="16" t="str">
        <f t="shared" si="107"/>
        <v>2009</v>
      </c>
      <c r="N2292" t="b">
        <v>0</v>
      </c>
      <c r="O2292">
        <v>29</v>
      </c>
      <c r="P2292" t="b">
        <v>1</v>
      </c>
      <c r="Q2292" t="s">
        <v>8276</v>
      </c>
      <c r="R2292" s="10">
        <f>E2292/D2292*100</f>
        <v>104.06666666666666</v>
      </c>
      <c r="S2292" s="7">
        <f>E2292/O2292</f>
        <v>53.827586206896555</v>
      </c>
      <c r="T2292" s="11" t="s">
        <v>8325</v>
      </c>
      <c r="U2292" t="s">
        <v>8326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5">
        <f t="shared" si="105"/>
        <v>41022.166666666664</v>
      </c>
      <c r="K2293">
        <v>1332199618</v>
      </c>
      <c r="L2293" s="16">
        <f t="shared" si="106"/>
        <v>40987.977060185185</v>
      </c>
      <c r="M2293" s="16" t="str">
        <f t="shared" si="107"/>
        <v>2012</v>
      </c>
      <c r="N2293" t="b">
        <v>0</v>
      </c>
      <c r="O2293">
        <v>43</v>
      </c>
      <c r="P2293" t="b">
        <v>1</v>
      </c>
      <c r="Q2293" t="s">
        <v>8276</v>
      </c>
      <c r="R2293" s="10">
        <f>E2293/D2293*100</f>
        <v>172.8</v>
      </c>
      <c r="S2293" s="7">
        <f>E2293/O2293</f>
        <v>100.46511627906976</v>
      </c>
      <c r="T2293" s="11" t="s">
        <v>8325</v>
      </c>
      <c r="U2293" t="s">
        <v>8326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5">
        <f t="shared" si="105"/>
        <v>41017.697638888887</v>
      </c>
      <c r="K2294">
        <v>1332175476</v>
      </c>
      <c r="L2294" s="16">
        <f t="shared" si="106"/>
        <v>40987.697638888887</v>
      </c>
      <c r="M2294" s="16" t="str">
        <f t="shared" si="107"/>
        <v>2012</v>
      </c>
      <c r="N2294" t="b">
        <v>0</v>
      </c>
      <c r="O2294">
        <v>46</v>
      </c>
      <c r="P2294" t="b">
        <v>1</v>
      </c>
      <c r="Q2294" t="s">
        <v>8276</v>
      </c>
      <c r="R2294" s="10">
        <f>E2294/D2294*100</f>
        <v>107.2505</v>
      </c>
      <c r="S2294" s="7">
        <f>E2294/O2294</f>
        <v>46.630652173913049</v>
      </c>
      <c r="T2294" s="11" t="s">
        <v>8325</v>
      </c>
      <c r="U2294" t="s">
        <v>8326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5">
        <f t="shared" si="105"/>
        <v>41177.165972222225</v>
      </c>
      <c r="K2295">
        <v>1346345999</v>
      </c>
      <c r="L2295" s="16">
        <f t="shared" si="106"/>
        <v>41151.708321759259</v>
      </c>
      <c r="M2295" s="16" t="str">
        <f t="shared" si="107"/>
        <v>2012</v>
      </c>
      <c r="N2295" t="b">
        <v>0</v>
      </c>
      <c r="O2295">
        <v>27</v>
      </c>
      <c r="P2295" t="b">
        <v>1</v>
      </c>
      <c r="Q2295" t="s">
        <v>8276</v>
      </c>
      <c r="R2295" s="10">
        <f>E2295/D2295*100</f>
        <v>108.23529411764706</v>
      </c>
      <c r="S2295" s="7">
        <f>E2295/O2295</f>
        <v>34.074074074074076</v>
      </c>
      <c r="T2295" s="11" t="s">
        <v>8325</v>
      </c>
      <c r="U2295" t="s">
        <v>8326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5">
        <f t="shared" si="105"/>
        <v>41294.72314814815</v>
      </c>
      <c r="K2296">
        <v>1356110480</v>
      </c>
      <c r="L2296" s="16">
        <f t="shared" si="106"/>
        <v>41264.72314814815</v>
      </c>
      <c r="M2296" s="16" t="str">
        <f t="shared" si="107"/>
        <v>2012</v>
      </c>
      <c r="N2296" t="b">
        <v>0</v>
      </c>
      <c r="O2296">
        <v>112</v>
      </c>
      <c r="P2296" t="b">
        <v>1</v>
      </c>
      <c r="Q2296" t="s">
        <v>8276</v>
      </c>
      <c r="R2296" s="10">
        <f>E2296/D2296*100</f>
        <v>146.08079999999998</v>
      </c>
      <c r="S2296" s="7">
        <f>E2296/O2296</f>
        <v>65.214642857142863</v>
      </c>
      <c r="T2296" s="11" t="s">
        <v>8325</v>
      </c>
      <c r="U2296" t="s">
        <v>8326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5">
        <f t="shared" si="105"/>
        <v>41300.954351851848</v>
      </c>
      <c r="K2297">
        <v>1356648856</v>
      </c>
      <c r="L2297" s="16">
        <f t="shared" si="106"/>
        <v>41270.954351851848</v>
      </c>
      <c r="M2297" s="16" t="str">
        <f t="shared" si="107"/>
        <v>2012</v>
      </c>
      <c r="N2297" t="b">
        <v>0</v>
      </c>
      <c r="O2297">
        <v>34</v>
      </c>
      <c r="P2297" t="b">
        <v>1</v>
      </c>
      <c r="Q2297" t="s">
        <v>8276</v>
      </c>
      <c r="R2297" s="10">
        <f>E2297/D2297*100</f>
        <v>125.25</v>
      </c>
      <c r="S2297" s="7">
        <f>E2297/O2297</f>
        <v>44.205882352941174</v>
      </c>
      <c r="T2297" s="11" t="s">
        <v>8325</v>
      </c>
      <c r="U2297" t="s">
        <v>8326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5">
        <f t="shared" si="105"/>
        <v>40962.731782407405</v>
      </c>
      <c r="K2298">
        <v>1326994426</v>
      </c>
      <c r="L2298" s="16">
        <f t="shared" si="106"/>
        <v>40927.731782407405</v>
      </c>
      <c r="M2298" s="16" t="str">
        <f t="shared" si="107"/>
        <v>2012</v>
      </c>
      <c r="N2298" t="b">
        <v>0</v>
      </c>
      <c r="O2298">
        <v>145</v>
      </c>
      <c r="P2298" t="b">
        <v>1</v>
      </c>
      <c r="Q2298" t="s">
        <v>8276</v>
      </c>
      <c r="R2298" s="10">
        <f>E2298/D2298*100</f>
        <v>149.07142857142856</v>
      </c>
      <c r="S2298" s="7">
        <f>E2298/O2298</f>
        <v>71.965517241379317</v>
      </c>
      <c r="T2298" s="11" t="s">
        <v>8325</v>
      </c>
      <c r="U2298" t="s">
        <v>8326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5">
        <f t="shared" si="105"/>
        <v>40982.165972222225</v>
      </c>
      <c r="K2299">
        <v>1328749249</v>
      </c>
      <c r="L2299" s="16">
        <f t="shared" si="106"/>
        <v>40948.042233796295</v>
      </c>
      <c r="M2299" s="16" t="str">
        <f t="shared" si="107"/>
        <v>2012</v>
      </c>
      <c r="N2299" t="b">
        <v>0</v>
      </c>
      <c r="O2299">
        <v>19</v>
      </c>
      <c r="P2299" t="b">
        <v>1</v>
      </c>
      <c r="Q2299" t="s">
        <v>8276</v>
      </c>
      <c r="R2299" s="10">
        <f>E2299/D2299*100</f>
        <v>100.6</v>
      </c>
      <c r="S2299" s="7">
        <f>E2299/O2299</f>
        <v>52.94736842105263</v>
      </c>
      <c r="T2299" s="11" t="s">
        <v>8325</v>
      </c>
      <c r="U2299" t="s">
        <v>8326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5">
        <f t="shared" si="105"/>
        <v>41724.798993055556</v>
      </c>
      <c r="K2300">
        <v>1393272633</v>
      </c>
      <c r="L2300" s="16">
        <f t="shared" si="106"/>
        <v>41694.84065972222</v>
      </c>
      <c r="M2300" s="16" t="str">
        <f t="shared" si="107"/>
        <v>2014</v>
      </c>
      <c r="N2300" t="b">
        <v>0</v>
      </c>
      <c r="O2300">
        <v>288</v>
      </c>
      <c r="P2300" t="b">
        <v>1</v>
      </c>
      <c r="Q2300" t="s">
        <v>8276</v>
      </c>
      <c r="R2300" s="10">
        <f>E2300/D2300*100</f>
        <v>105.07333333333332</v>
      </c>
      <c r="S2300" s="7">
        <f>E2300/O2300</f>
        <v>109.45138888888889</v>
      </c>
      <c r="T2300" s="11" t="s">
        <v>8325</v>
      </c>
      <c r="U2300" t="s">
        <v>8326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5">
        <f t="shared" si="105"/>
        <v>40580.032511574071</v>
      </c>
      <c r="K2301">
        <v>1295657209</v>
      </c>
      <c r="L2301" s="16">
        <f t="shared" si="106"/>
        <v>40565.032511574071</v>
      </c>
      <c r="M2301" s="16" t="str">
        <f t="shared" si="107"/>
        <v>2011</v>
      </c>
      <c r="N2301" t="b">
        <v>0</v>
      </c>
      <c r="O2301">
        <v>14</v>
      </c>
      <c r="P2301" t="b">
        <v>1</v>
      </c>
      <c r="Q2301" t="s">
        <v>8276</v>
      </c>
      <c r="R2301" s="10">
        <f>E2301/D2301*100</f>
        <v>350.16666666666663</v>
      </c>
      <c r="S2301" s="7">
        <f>E2301/O2301</f>
        <v>75.035714285714292</v>
      </c>
      <c r="T2301" s="11" t="s">
        <v>8325</v>
      </c>
      <c r="U2301" t="s">
        <v>8326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5">
        <f t="shared" si="105"/>
        <v>41088.727037037039</v>
      </c>
      <c r="K2302">
        <v>1339694816</v>
      </c>
      <c r="L2302" s="16">
        <f t="shared" si="106"/>
        <v>41074.727037037039</v>
      </c>
      <c r="M2302" s="16" t="str">
        <f t="shared" si="107"/>
        <v>2012</v>
      </c>
      <c r="N2302" t="b">
        <v>0</v>
      </c>
      <c r="O2302">
        <v>7</v>
      </c>
      <c r="P2302" t="b">
        <v>1</v>
      </c>
      <c r="Q2302" t="s">
        <v>8276</v>
      </c>
      <c r="R2302" s="10">
        <f>E2302/D2302*100</f>
        <v>101.25</v>
      </c>
      <c r="S2302" s="7">
        <f>E2302/O2302</f>
        <v>115.71428571428571</v>
      </c>
      <c r="T2302" s="11" t="s">
        <v>8325</v>
      </c>
      <c r="U2302" t="s">
        <v>8326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5">
        <f t="shared" si="105"/>
        <v>41446.146944444445</v>
      </c>
      <c r="K2303">
        <v>1369193496</v>
      </c>
      <c r="L2303" s="16">
        <f t="shared" si="106"/>
        <v>41416.146944444445</v>
      </c>
      <c r="M2303" s="16" t="str">
        <f t="shared" si="107"/>
        <v>2013</v>
      </c>
      <c r="N2303" t="b">
        <v>1</v>
      </c>
      <c r="O2303">
        <v>211</v>
      </c>
      <c r="P2303" t="b">
        <v>1</v>
      </c>
      <c r="Q2303" t="s">
        <v>8279</v>
      </c>
      <c r="R2303" s="10">
        <f>E2303/D2303*100</f>
        <v>133.6044</v>
      </c>
      <c r="S2303" s="7">
        <f>E2303/O2303</f>
        <v>31.659810426540286</v>
      </c>
      <c r="T2303" s="11" t="s">
        <v>8325</v>
      </c>
      <c r="U2303" t="s">
        <v>8329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5">
        <f t="shared" si="105"/>
        <v>41639.291666666664</v>
      </c>
      <c r="K2304">
        <v>1385585434</v>
      </c>
      <c r="L2304" s="16">
        <f t="shared" si="106"/>
        <v>41605.868449074071</v>
      </c>
      <c r="M2304" s="16" t="str">
        <f t="shared" si="107"/>
        <v>2013</v>
      </c>
      <c r="N2304" t="b">
        <v>1</v>
      </c>
      <c r="O2304">
        <v>85</v>
      </c>
      <c r="P2304" t="b">
        <v>1</v>
      </c>
      <c r="Q2304" t="s">
        <v>8279</v>
      </c>
      <c r="R2304" s="10">
        <f>E2304/D2304*100</f>
        <v>170.65217391304347</v>
      </c>
      <c r="S2304" s="7">
        <f>E2304/O2304</f>
        <v>46.176470588235297</v>
      </c>
      <c r="T2304" s="11" t="s">
        <v>8325</v>
      </c>
      <c r="U2304" t="s">
        <v>8329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5">
        <f t="shared" si="105"/>
        <v>40890.152731481481</v>
      </c>
      <c r="K2305">
        <v>1320287996</v>
      </c>
      <c r="L2305" s="16">
        <f t="shared" si="106"/>
        <v>40850.111064814817</v>
      </c>
      <c r="M2305" s="16" t="str">
        <f t="shared" si="107"/>
        <v>2011</v>
      </c>
      <c r="N2305" t="b">
        <v>1</v>
      </c>
      <c r="O2305">
        <v>103</v>
      </c>
      <c r="P2305" t="b">
        <v>1</v>
      </c>
      <c r="Q2305" t="s">
        <v>8279</v>
      </c>
      <c r="R2305" s="10">
        <f>E2305/D2305*100</f>
        <v>109.35829457364341</v>
      </c>
      <c r="S2305" s="7">
        <f>E2305/O2305</f>
        <v>68.481650485436887</v>
      </c>
      <c r="T2305" s="11" t="s">
        <v>8325</v>
      </c>
      <c r="U2305" t="s">
        <v>8329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5">
        <f t="shared" si="105"/>
        <v>40544.207638888889</v>
      </c>
      <c r="K2306">
        <v>1290281691</v>
      </c>
      <c r="L2306" s="16">
        <f t="shared" si="106"/>
        <v>40502.815868055557</v>
      </c>
      <c r="M2306" s="16" t="str">
        <f t="shared" si="107"/>
        <v>2010</v>
      </c>
      <c r="N2306" t="b">
        <v>1</v>
      </c>
      <c r="O2306">
        <v>113</v>
      </c>
      <c r="P2306" t="b">
        <v>1</v>
      </c>
      <c r="Q2306" t="s">
        <v>8279</v>
      </c>
      <c r="R2306" s="10">
        <f>E2306/D2306*100</f>
        <v>100.70033333333335</v>
      </c>
      <c r="S2306" s="7">
        <f>E2306/O2306</f>
        <v>53.469203539823013</v>
      </c>
      <c r="T2306" s="11" t="s">
        <v>8325</v>
      </c>
      <c r="U2306" t="s">
        <v>8329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5">
        <f t="shared" ref="J2307:J2370" si="108">(((I2307/60)/60)/24)+DATE(1970,1,1)</f>
        <v>41859.75</v>
      </c>
      <c r="K2307">
        <v>1405356072</v>
      </c>
      <c r="L2307" s="16">
        <f t="shared" ref="L2307:L2370" si="109">(((K2307/60)/60)/24)+DATE(1970,1,1)</f>
        <v>41834.695277777777</v>
      </c>
      <c r="M2307" s="16" t="str">
        <f t="shared" ref="M2307:M2370" si="110">TEXT(L2307,"yyyy")</f>
        <v>2014</v>
      </c>
      <c r="N2307" t="b">
        <v>1</v>
      </c>
      <c r="O2307">
        <v>167</v>
      </c>
      <c r="P2307" t="b">
        <v>1</v>
      </c>
      <c r="Q2307" t="s">
        <v>8279</v>
      </c>
      <c r="R2307" s="10">
        <f>E2307/D2307*100</f>
        <v>101.22777777777779</v>
      </c>
      <c r="S2307" s="7">
        <f>E2307/O2307</f>
        <v>109.10778443113773</v>
      </c>
      <c r="T2307" s="11" t="s">
        <v>8325</v>
      </c>
      <c r="U2307" t="s">
        <v>8329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5">
        <f t="shared" si="108"/>
        <v>40978.16815972222</v>
      </c>
      <c r="K2308">
        <v>1328760129</v>
      </c>
      <c r="L2308" s="16">
        <f t="shared" si="109"/>
        <v>40948.16815972222</v>
      </c>
      <c r="M2308" s="16" t="str">
        <f t="shared" si="110"/>
        <v>2012</v>
      </c>
      <c r="N2308" t="b">
        <v>1</v>
      </c>
      <c r="O2308">
        <v>73</v>
      </c>
      <c r="P2308" t="b">
        <v>1</v>
      </c>
      <c r="Q2308" t="s">
        <v>8279</v>
      </c>
      <c r="R2308" s="10">
        <f>E2308/D2308*100</f>
        <v>106.75857142857143</v>
      </c>
      <c r="S2308" s="7">
        <f>E2308/O2308</f>
        <v>51.185616438356163</v>
      </c>
      <c r="T2308" s="11" t="s">
        <v>8325</v>
      </c>
      <c r="U2308" t="s">
        <v>8329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5">
        <f t="shared" si="108"/>
        <v>41034.802407407406</v>
      </c>
      <c r="K2309">
        <v>1333653333</v>
      </c>
      <c r="L2309" s="16">
        <f t="shared" si="109"/>
        <v>41004.802465277775</v>
      </c>
      <c r="M2309" s="16" t="str">
        <f t="shared" si="110"/>
        <v>2012</v>
      </c>
      <c r="N2309" t="b">
        <v>1</v>
      </c>
      <c r="O2309">
        <v>75</v>
      </c>
      <c r="P2309" t="b">
        <v>1</v>
      </c>
      <c r="Q2309" t="s">
        <v>8279</v>
      </c>
      <c r="R2309" s="10">
        <f>E2309/D2309*100</f>
        <v>106.65777537961894</v>
      </c>
      <c r="S2309" s="7">
        <f>E2309/O2309</f>
        <v>27.936800000000002</v>
      </c>
      <c r="T2309" s="11" t="s">
        <v>8325</v>
      </c>
      <c r="U2309" t="s">
        <v>8329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5">
        <f t="shared" si="108"/>
        <v>41880.041666666664</v>
      </c>
      <c r="K2310">
        <v>1406847996</v>
      </c>
      <c r="L2310" s="16">
        <f t="shared" si="109"/>
        <v>41851.962916666671</v>
      </c>
      <c r="M2310" s="16" t="str">
        <f t="shared" si="110"/>
        <v>2014</v>
      </c>
      <c r="N2310" t="b">
        <v>1</v>
      </c>
      <c r="O2310">
        <v>614</v>
      </c>
      <c r="P2310" t="b">
        <v>1</v>
      </c>
      <c r="Q2310" t="s">
        <v>8279</v>
      </c>
      <c r="R2310" s="10">
        <f>E2310/D2310*100</f>
        <v>101.30622</v>
      </c>
      <c r="S2310" s="7">
        <f>E2310/O2310</f>
        <v>82.496921824104234</v>
      </c>
      <c r="T2310" s="11" t="s">
        <v>8325</v>
      </c>
      <c r="U2310" t="s">
        <v>8329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5">
        <f t="shared" si="108"/>
        <v>41342.987696759257</v>
      </c>
      <c r="K2311">
        <v>1359848537</v>
      </c>
      <c r="L2311" s="16">
        <f t="shared" si="109"/>
        <v>41307.987696759257</v>
      </c>
      <c r="M2311" s="16" t="str">
        <f t="shared" si="110"/>
        <v>2013</v>
      </c>
      <c r="N2311" t="b">
        <v>1</v>
      </c>
      <c r="O2311">
        <v>107</v>
      </c>
      <c r="P2311" t="b">
        <v>1</v>
      </c>
      <c r="Q2311" t="s">
        <v>8279</v>
      </c>
      <c r="R2311" s="10">
        <f>E2311/D2311*100</f>
        <v>106.67450000000001</v>
      </c>
      <c r="S2311" s="7">
        <f>E2311/O2311</f>
        <v>59.817476635514019</v>
      </c>
      <c r="T2311" s="11" t="s">
        <v>8325</v>
      </c>
      <c r="U2311" t="s">
        <v>8329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5">
        <f t="shared" si="108"/>
        <v>41354.752488425926</v>
      </c>
      <c r="K2312">
        <v>1361300615</v>
      </c>
      <c r="L2312" s="16">
        <f t="shared" si="109"/>
        <v>41324.79415509259</v>
      </c>
      <c r="M2312" s="16" t="str">
        <f t="shared" si="110"/>
        <v>2013</v>
      </c>
      <c r="N2312" t="b">
        <v>1</v>
      </c>
      <c r="O2312">
        <v>1224</v>
      </c>
      <c r="P2312" t="b">
        <v>1</v>
      </c>
      <c r="Q2312" t="s">
        <v>8279</v>
      </c>
      <c r="R2312" s="10">
        <f>E2312/D2312*100</f>
        <v>428.83978378378379</v>
      </c>
      <c r="S2312" s="7">
        <f>E2312/O2312</f>
        <v>64.816470588235291</v>
      </c>
      <c r="T2312" s="11" t="s">
        <v>8325</v>
      </c>
      <c r="U2312" t="s">
        <v>8329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5">
        <f t="shared" si="108"/>
        <v>41766.004502314812</v>
      </c>
      <c r="K2313">
        <v>1396829189</v>
      </c>
      <c r="L2313" s="16">
        <f t="shared" si="109"/>
        <v>41736.004502314812</v>
      </c>
      <c r="M2313" s="16" t="str">
        <f t="shared" si="110"/>
        <v>2014</v>
      </c>
      <c r="N2313" t="b">
        <v>1</v>
      </c>
      <c r="O2313">
        <v>104</v>
      </c>
      <c r="P2313" t="b">
        <v>1</v>
      </c>
      <c r="Q2313" t="s">
        <v>8279</v>
      </c>
      <c r="R2313" s="10">
        <f>E2313/D2313*100</f>
        <v>104.11111111111111</v>
      </c>
      <c r="S2313" s="7">
        <f>E2313/O2313</f>
        <v>90.09615384615384</v>
      </c>
      <c r="T2313" s="11" t="s">
        <v>8325</v>
      </c>
      <c r="U2313" t="s">
        <v>8329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5">
        <f t="shared" si="108"/>
        <v>41747.958333333336</v>
      </c>
      <c r="K2314">
        <v>1395155478</v>
      </c>
      <c r="L2314" s="16">
        <f t="shared" si="109"/>
        <v>41716.632847222223</v>
      </c>
      <c r="M2314" s="16" t="str">
        <f t="shared" si="110"/>
        <v>2014</v>
      </c>
      <c r="N2314" t="b">
        <v>1</v>
      </c>
      <c r="O2314">
        <v>79</v>
      </c>
      <c r="P2314" t="b">
        <v>1</v>
      </c>
      <c r="Q2314" t="s">
        <v>8279</v>
      </c>
      <c r="R2314" s="10">
        <f>E2314/D2314*100</f>
        <v>107.86666666666666</v>
      </c>
      <c r="S2314" s="7">
        <f>E2314/O2314</f>
        <v>40.962025316455694</v>
      </c>
      <c r="T2314" s="11" t="s">
        <v>8325</v>
      </c>
      <c r="U2314" t="s">
        <v>8329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5">
        <f t="shared" si="108"/>
        <v>41032.958634259259</v>
      </c>
      <c r="K2315">
        <v>1333494026</v>
      </c>
      <c r="L2315" s="16">
        <f t="shared" si="109"/>
        <v>41002.958634259259</v>
      </c>
      <c r="M2315" s="16" t="str">
        <f t="shared" si="110"/>
        <v>2012</v>
      </c>
      <c r="N2315" t="b">
        <v>1</v>
      </c>
      <c r="O2315">
        <v>157</v>
      </c>
      <c r="P2315" t="b">
        <v>1</v>
      </c>
      <c r="Q2315" t="s">
        <v>8279</v>
      </c>
      <c r="R2315" s="10">
        <f>E2315/D2315*100</f>
        <v>175.84040000000002</v>
      </c>
      <c r="S2315" s="7">
        <f>E2315/O2315</f>
        <v>56.000127388535034</v>
      </c>
      <c r="T2315" s="11" t="s">
        <v>8325</v>
      </c>
      <c r="U2315" t="s">
        <v>8329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5">
        <f t="shared" si="108"/>
        <v>41067.551585648151</v>
      </c>
      <c r="K2316">
        <v>1336482857</v>
      </c>
      <c r="L2316" s="16">
        <f t="shared" si="109"/>
        <v>41037.551585648151</v>
      </c>
      <c r="M2316" s="16" t="str">
        <f t="shared" si="110"/>
        <v>2012</v>
      </c>
      <c r="N2316" t="b">
        <v>1</v>
      </c>
      <c r="O2316">
        <v>50</v>
      </c>
      <c r="P2316" t="b">
        <v>1</v>
      </c>
      <c r="Q2316" t="s">
        <v>8279</v>
      </c>
      <c r="R2316" s="10">
        <f>E2316/D2316*100</f>
        <v>156.97</v>
      </c>
      <c r="S2316" s="7">
        <f>E2316/O2316</f>
        <v>37.672800000000002</v>
      </c>
      <c r="T2316" s="11" t="s">
        <v>8325</v>
      </c>
      <c r="U2316" t="s">
        <v>8329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5">
        <f t="shared" si="108"/>
        <v>41034.72619212963</v>
      </c>
      <c r="K2317">
        <v>1333646743</v>
      </c>
      <c r="L2317" s="16">
        <f t="shared" si="109"/>
        <v>41004.72619212963</v>
      </c>
      <c r="M2317" s="16" t="str">
        <f t="shared" si="110"/>
        <v>2012</v>
      </c>
      <c r="N2317" t="b">
        <v>1</v>
      </c>
      <c r="O2317">
        <v>64</v>
      </c>
      <c r="P2317" t="b">
        <v>1</v>
      </c>
      <c r="Q2317" t="s">
        <v>8279</v>
      </c>
      <c r="R2317" s="10">
        <f>E2317/D2317*100</f>
        <v>102.60000000000001</v>
      </c>
      <c r="S2317" s="7">
        <f>E2317/O2317</f>
        <v>40.078125</v>
      </c>
      <c r="T2317" s="11" t="s">
        <v>8325</v>
      </c>
      <c r="U2317" t="s">
        <v>8329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5">
        <f t="shared" si="108"/>
        <v>40156.76666666667</v>
      </c>
      <c r="K2318">
        <v>1253726650</v>
      </c>
      <c r="L2318" s="16">
        <f t="shared" si="109"/>
        <v>40079.725115740745</v>
      </c>
      <c r="M2318" s="16" t="str">
        <f t="shared" si="110"/>
        <v>2009</v>
      </c>
      <c r="N2318" t="b">
        <v>1</v>
      </c>
      <c r="O2318">
        <v>200</v>
      </c>
      <c r="P2318" t="b">
        <v>1</v>
      </c>
      <c r="Q2318" t="s">
        <v>8279</v>
      </c>
      <c r="R2318" s="10">
        <f>E2318/D2318*100</f>
        <v>104.04266666666666</v>
      </c>
      <c r="S2318" s="7">
        <f>E2318/O2318</f>
        <v>78.031999999999996</v>
      </c>
      <c r="T2318" s="11" t="s">
        <v>8325</v>
      </c>
      <c r="U2318" t="s">
        <v>8329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5">
        <f t="shared" si="108"/>
        <v>40224.208333333336</v>
      </c>
      <c r="K2319">
        <v>1263474049</v>
      </c>
      <c r="L2319" s="16">
        <f t="shared" si="109"/>
        <v>40192.542233796295</v>
      </c>
      <c r="M2319" s="16" t="str">
        <f t="shared" si="110"/>
        <v>2010</v>
      </c>
      <c r="N2319" t="b">
        <v>1</v>
      </c>
      <c r="O2319">
        <v>22</v>
      </c>
      <c r="P2319" t="b">
        <v>1</v>
      </c>
      <c r="Q2319" t="s">
        <v>8279</v>
      </c>
      <c r="R2319" s="10">
        <f>E2319/D2319*100</f>
        <v>104</v>
      </c>
      <c r="S2319" s="7">
        <f>E2319/O2319</f>
        <v>18.90909090909091</v>
      </c>
      <c r="T2319" s="11" t="s">
        <v>8325</v>
      </c>
      <c r="U2319" t="s">
        <v>8329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5">
        <f t="shared" si="108"/>
        <v>40082.165972222225</v>
      </c>
      <c r="K2320">
        <v>1251214014</v>
      </c>
      <c r="L2320" s="16">
        <f t="shared" si="109"/>
        <v>40050.643680555557</v>
      </c>
      <c r="M2320" s="16" t="str">
        <f t="shared" si="110"/>
        <v>2009</v>
      </c>
      <c r="N2320" t="b">
        <v>1</v>
      </c>
      <c r="O2320">
        <v>163</v>
      </c>
      <c r="P2320" t="b">
        <v>1</v>
      </c>
      <c r="Q2320" t="s">
        <v>8279</v>
      </c>
      <c r="R2320" s="10">
        <f>E2320/D2320*100</f>
        <v>121.05999999999999</v>
      </c>
      <c r="S2320" s="7">
        <f>E2320/O2320</f>
        <v>37.134969325153371</v>
      </c>
      <c r="T2320" s="11" t="s">
        <v>8325</v>
      </c>
      <c r="U2320" t="s">
        <v>8329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5">
        <f t="shared" si="108"/>
        <v>41623.082002314812</v>
      </c>
      <c r="K2321">
        <v>1384480685</v>
      </c>
      <c r="L2321" s="16">
        <f t="shared" si="109"/>
        <v>41593.082002314812</v>
      </c>
      <c r="M2321" s="16" t="str">
        <f t="shared" si="110"/>
        <v>2013</v>
      </c>
      <c r="N2321" t="b">
        <v>1</v>
      </c>
      <c r="O2321">
        <v>77</v>
      </c>
      <c r="P2321" t="b">
        <v>1</v>
      </c>
      <c r="Q2321" t="s">
        <v>8279</v>
      </c>
      <c r="R2321" s="10">
        <f>E2321/D2321*100</f>
        <v>107.69999999999999</v>
      </c>
      <c r="S2321" s="7">
        <f>E2321/O2321</f>
        <v>41.961038961038959</v>
      </c>
      <c r="T2321" s="11" t="s">
        <v>8325</v>
      </c>
      <c r="U2321" t="s">
        <v>8329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5">
        <f t="shared" si="108"/>
        <v>41731.775462962964</v>
      </c>
      <c r="K2322">
        <v>1393443400</v>
      </c>
      <c r="L2322" s="16">
        <f t="shared" si="109"/>
        <v>41696.817129629628</v>
      </c>
      <c r="M2322" s="16" t="str">
        <f t="shared" si="110"/>
        <v>2014</v>
      </c>
      <c r="N2322" t="b">
        <v>1</v>
      </c>
      <c r="O2322">
        <v>89</v>
      </c>
      <c r="P2322" t="b">
        <v>1</v>
      </c>
      <c r="Q2322" t="s">
        <v>8279</v>
      </c>
      <c r="R2322" s="10">
        <f>E2322/D2322*100</f>
        <v>108.66</v>
      </c>
      <c r="S2322" s="7">
        <f>E2322/O2322</f>
        <v>61.044943820224717</v>
      </c>
      <c r="T2322" s="11" t="s">
        <v>8325</v>
      </c>
      <c r="U2322" t="s">
        <v>8329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5">
        <f t="shared" si="108"/>
        <v>42829.21876157407</v>
      </c>
      <c r="K2323">
        <v>1488694501</v>
      </c>
      <c r="L2323" s="16">
        <f t="shared" si="109"/>
        <v>42799.260428240741</v>
      </c>
      <c r="M2323" s="16" t="str">
        <f t="shared" si="110"/>
        <v>2017</v>
      </c>
      <c r="N2323" t="b">
        <v>0</v>
      </c>
      <c r="O2323">
        <v>64</v>
      </c>
      <c r="P2323" t="b">
        <v>0</v>
      </c>
      <c r="Q2323" t="s">
        <v>8298</v>
      </c>
      <c r="R2323" s="10">
        <f>E2323/D2323*100</f>
        <v>39.120962394619681</v>
      </c>
      <c r="S2323" s="7">
        <f>E2323/O2323</f>
        <v>64.53125</v>
      </c>
      <c r="T2323" s="11" t="s">
        <v>8336</v>
      </c>
      <c r="U2323" t="s">
        <v>8352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5">
        <f t="shared" si="108"/>
        <v>42834.853807870371</v>
      </c>
      <c r="K2324">
        <v>1489181369</v>
      </c>
      <c r="L2324" s="16">
        <f t="shared" si="109"/>
        <v>42804.895474537043</v>
      </c>
      <c r="M2324" s="16" t="str">
        <f t="shared" si="110"/>
        <v>2017</v>
      </c>
      <c r="N2324" t="b">
        <v>0</v>
      </c>
      <c r="O2324">
        <v>4</v>
      </c>
      <c r="P2324" t="b">
        <v>0</v>
      </c>
      <c r="Q2324" t="s">
        <v>8298</v>
      </c>
      <c r="R2324" s="10">
        <f>E2324/D2324*100</f>
        <v>3.1481481481481479</v>
      </c>
      <c r="S2324" s="7">
        <f>E2324/O2324</f>
        <v>21.25</v>
      </c>
      <c r="T2324" s="11" t="s">
        <v>8336</v>
      </c>
      <c r="U2324" t="s">
        <v>8352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5">
        <f t="shared" si="108"/>
        <v>42814.755173611105</v>
      </c>
      <c r="K2325">
        <v>1489428447</v>
      </c>
      <c r="L2325" s="16">
        <f t="shared" si="109"/>
        <v>42807.755173611105</v>
      </c>
      <c r="M2325" s="16" t="str">
        <f t="shared" si="110"/>
        <v>2017</v>
      </c>
      <c r="N2325" t="b">
        <v>0</v>
      </c>
      <c r="O2325">
        <v>4</v>
      </c>
      <c r="P2325" t="b">
        <v>0</v>
      </c>
      <c r="Q2325" t="s">
        <v>8298</v>
      </c>
      <c r="R2325" s="10">
        <f>E2325/D2325*100</f>
        <v>48</v>
      </c>
      <c r="S2325" s="7">
        <f>E2325/O2325</f>
        <v>30</v>
      </c>
      <c r="T2325" s="11" t="s">
        <v>8336</v>
      </c>
      <c r="U2325" t="s">
        <v>8352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5">
        <f t="shared" si="108"/>
        <v>42820.843576388885</v>
      </c>
      <c r="K2326">
        <v>1487970885</v>
      </c>
      <c r="L2326" s="16">
        <f t="shared" si="109"/>
        <v>42790.885243055556</v>
      </c>
      <c r="M2326" s="16" t="str">
        <f t="shared" si="110"/>
        <v>2017</v>
      </c>
      <c r="N2326" t="b">
        <v>0</v>
      </c>
      <c r="O2326">
        <v>61</v>
      </c>
      <c r="P2326" t="b">
        <v>0</v>
      </c>
      <c r="Q2326" t="s">
        <v>8298</v>
      </c>
      <c r="R2326" s="10">
        <f>E2326/D2326*100</f>
        <v>20.733333333333334</v>
      </c>
      <c r="S2326" s="7">
        <f>E2326/O2326</f>
        <v>25.491803278688526</v>
      </c>
      <c r="T2326" s="11" t="s">
        <v>8336</v>
      </c>
      <c r="U2326" t="s">
        <v>8352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5">
        <f t="shared" si="108"/>
        <v>42823.980682870373</v>
      </c>
      <c r="K2327">
        <v>1488241931</v>
      </c>
      <c r="L2327" s="16">
        <f t="shared" si="109"/>
        <v>42794.022349537037</v>
      </c>
      <c r="M2327" s="16" t="str">
        <f t="shared" si="110"/>
        <v>2017</v>
      </c>
      <c r="N2327" t="b">
        <v>0</v>
      </c>
      <c r="O2327">
        <v>7</v>
      </c>
      <c r="P2327" t="b">
        <v>0</v>
      </c>
      <c r="Q2327" t="s">
        <v>8298</v>
      </c>
      <c r="R2327" s="10">
        <f>E2327/D2327*100</f>
        <v>8</v>
      </c>
      <c r="S2327" s="7">
        <f>E2327/O2327</f>
        <v>11.428571428571429</v>
      </c>
      <c r="T2327" s="11" t="s">
        <v>8336</v>
      </c>
      <c r="U2327" t="s">
        <v>8352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5">
        <f t="shared" si="108"/>
        <v>42855.708333333328</v>
      </c>
      <c r="K2328">
        <v>1489106948</v>
      </c>
      <c r="L2328" s="16">
        <f t="shared" si="109"/>
        <v>42804.034120370372</v>
      </c>
      <c r="M2328" s="16" t="str">
        <f t="shared" si="110"/>
        <v>2017</v>
      </c>
      <c r="N2328" t="b">
        <v>0</v>
      </c>
      <c r="O2328">
        <v>1</v>
      </c>
      <c r="P2328" t="b">
        <v>0</v>
      </c>
      <c r="Q2328" t="s">
        <v>8298</v>
      </c>
      <c r="R2328" s="10">
        <f>E2328/D2328*100</f>
        <v>0.72</v>
      </c>
      <c r="S2328" s="7">
        <f>E2328/O2328</f>
        <v>108</v>
      </c>
      <c r="T2328" s="11" t="s">
        <v>8336</v>
      </c>
      <c r="U2328" t="s">
        <v>8352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5">
        <f t="shared" si="108"/>
        <v>41877.917129629634</v>
      </c>
      <c r="K2329">
        <v>1406066440</v>
      </c>
      <c r="L2329" s="16">
        <f t="shared" si="109"/>
        <v>41842.917129629634</v>
      </c>
      <c r="M2329" s="16" t="str">
        <f t="shared" si="110"/>
        <v>2014</v>
      </c>
      <c r="N2329" t="b">
        <v>1</v>
      </c>
      <c r="O2329">
        <v>3355</v>
      </c>
      <c r="P2329" t="b">
        <v>1</v>
      </c>
      <c r="Q2329" t="s">
        <v>8298</v>
      </c>
      <c r="R2329" s="10">
        <f>E2329/D2329*100</f>
        <v>526.09431428571429</v>
      </c>
      <c r="S2329" s="7">
        <f>E2329/O2329</f>
        <v>54.883162444113267</v>
      </c>
      <c r="T2329" s="11" t="s">
        <v>8336</v>
      </c>
      <c r="U2329" t="s">
        <v>8352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5">
        <f t="shared" si="108"/>
        <v>42169.781678240746</v>
      </c>
      <c r="K2330">
        <v>1431715537</v>
      </c>
      <c r="L2330" s="16">
        <f t="shared" si="109"/>
        <v>42139.781678240746</v>
      </c>
      <c r="M2330" s="16" t="str">
        <f t="shared" si="110"/>
        <v>2015</v>
      </c>
      <c r="N2330" t="b">
        <v>1</v>
      </c>
      <c r="O2330">
        <v>537</v>
      </c>
      <c r="P2330" t="b">
        <v>1</v>
      </c>
      <c r="Q2330" t="s">
        <v>8298</v>
      </c>
      <c r="R2330" s="10">
        <f>E2330/D2330*100</f>
        <v>254.45000000000002</v>
      </c>
      <c r="S2330" s="7">
        <f>E2330/O2330</f>
        <v>47.383612662942269</v>
      </c>
      <c r="T2330" s="11" t="s">
        <v>8336</v>
      </c>
      <c r="U2330" t="s">
        <v>8352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5">
        <f t="shared" si="108"/>
        <v>41837.624374999999</v>
      </c>
      <c r="K2331">
        <v>1403017146</v>
      </c>
      <c r="L2331" s="16">
        <f t="shared" si="109"/>
        <v>41807.624374999999</v>
      </c>
      <c r="M2331" s="16" t="str">
        <f t="shared" si="110"/>
        <v>2014</v>
      </c>
      <c r="N2331" t="b">
        <v>1</v>
      </c>
      <c r="O2331">
        <v>125</v>
      </c>
      <c r="P2331" t="b">
        <v>1</v>
      </c>
      <c r="Q2331" t="s">
        <v>8298</v>
      </c>
      <c r="R2331" s="10">
        <f>E2331/D2331*100</f>
        <v>105.91999999999999</v>
      </c>
      <c r="S2331" s="7">
        <f>E2331/O2331</f>
        <v>211.84</v>
      </c>
      <c r="T2331" s="11" t="s">
        <v>8336</v>
      </c>
      <c r="U2331" t="s">
        <v>8352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5">
        <f t="shared" si="108"/>
        <v>42363</v>
      </c>
      <c r="K2332">
        <v>1448400943</v>
      </c>
      <c r="L2332" s="16">
        <f t="shared" si="109"/>
        <v>42332.89980324074</v>
      </c>
      <c r="M2332" s="16" t="str">
        <f t="shared" si="110"/>
        <v>2015</v>
      </c>
      <c r="N2332" t="b">
        <v>1</v>
      </c>
      <c r="O2332">
        <v>163</v>
      </c>
      <c r="P2332" t="b">
        <v>1</v>
      </c>
      <c r="Q2332" t="s">
        <v>8298</v>
      </c>
      <c r="R2332" s="10">
        <f>E2332/D2332*100</f>
        <v>102.42285714285715</v>
      </c>
      <c r="S2332" s="7">
        <f>E2332/O2332</f>
        <v>219.92638036809817</v>
      </c>
      <c r="T2332" s="11" t="s">
        <v>8336</v>
      </c>
      <c r="U2332" t="s">
        <v>8352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5">
        <f t="shared" si="108"/>
        <v>41869.005671296298</v>
      </c>
      <c r="K2333">
        <v>1405728490</v>
      </c>
      <c r="L2333" s="16">
        <f t="shared" si="109"/>
        <v>41839.005671296298</v>
      </c>
      <c r="M2333" s="16" t="str">
        <f t="shared" si="110"/>
        <v>2014</v>
      </c>
      <c r="N2333" t="b">
        <v>1</v>
      </c>
      <c r="O2333">
        <v>283</v>
      </c>
      <c r="P2333" t="b">
        <v>1</v>
      </c>
      <c r="Q2333" t="s">
        <v>8298</v>
      </c>
      <c r="R2333" s="10">
        <f>E2333/D2333*100</f>
        <v>144.31375</v>
      </c>
      <c r="S2333" s="7">
        <f>E2333/O2333</f>
        <v>40.795406360424032</v>
      </c>
      <c r="T2333" s="11" t="s">
        <v>8336</v>
      </c>
      <c r="U2333" t="s">
        <v>8352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5">
        <f t="shared" si="108"/>
        <v>42041.628136574072</v>
      </c>
      <c r="K2334">
        <v>1420643071</v>
      </c>
      <c r="L2334" s="16">
        <f t="shared" si="109"/>
        <v>42011.628136574072</v>
      </c>
      <c r="M2334" s="16" t="str">
        <f t="shared" si="110"/>
        <v>2015</v>
      </c>
      <c r="N2334" t="b">
        <v>1</v>
      </c>
      <c r="O2334">
        <v>352</v>
      </c>
      <c r="P2334" t="b">
        <v>1</v>
      </c>
      <c r="Q2334" t="s">
        <v>8298</v>
      </c>
      <c r="R2334" s="10">
        <f>E2334/D2334*100</f>
        <v>106.30800000000001</v>
      </c>
      <c r="S2334" s="7">
        <f>E2334/O2334</f>
        <v>75.502840909090907</v>
      </c>
      <c r="T2334" s="11" t="s">
        <v>8336</v>
      </c>
      <c r="U2334" t="s">
        <v>8352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5">
        <f t="shared" si="108"/>
        <v>41788.743055555555</v>
      </c>
      <c r="K2335">
        <v>1399563390</v>
      </c>
      <c r="L2335" s="16">
        <f t="shared" si="109"/>
        <v>41767.650347222225</v>
      </c>
      <c r="M2335" s="16" t="str">
        <f t="shared" si="110"/>
        <v>2014</v>
      </c>
      <c r="N2335" t="b">
        <v>1</v>
      </c>
      <c r="O2335">
        <v>94</v>
      </c>
      <c r="P2335" t="b">
        <v>1</v>
      </c>
      <c r="Q2335" t="s">
        <v>8298</v>
      </c>
      <c r="R2335" s="10">
        <f>E2335/D2335*100</f>
        <v>212.16666666666666</v>
      </c>
      <c r="S2335" s="7">
        <f>E2335/O2335</f>
        <v>13.542553191489361</v>
      </c>
      <c r="T2335" s="11" t="s">
        <v>8336</v>
      </c>
      <c r="U2335" t="s">
        <v>8352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5">
        <f t="shared" si="108"/>
        <v>41948.731944444444</v>
      </c>
      <c r="K2336">
        <v>1412611498</v>
      </c>
      <c r="L2336" s="16">
        <f t="shared" si="109"/>
        <v>41918.670115740737</v>
      </c>
      <c r="M2336" s="16" t="str">
        <f t="shared" si="110"/>
        <v>2014</v>
      </c>
      <c r="N2336" t="b">
        <v>1</v>
      </c>
      <c r="O2336">
        <v>67</v>
      </c>
      <c r="P2336" t="b">
        <v>1</v>
      </c>
      <c r="Q2336" t="s">
        <v>8298</v>
      </c>
      <c r="R2336" s="10">
        <f>E2336/D2336*100</f>
        <v>101.95</v>
      </c>
      <c r="S2336" s="7">
        <f>E2336/O2336</f>
        <v>60.865671641791046</v>
      </c>
      <c r="T2336" s="11" t="s">
        <v>8336</v>
      </c>
      <c r="U2336" t="s">
        <v>8352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5">
        <f t="shared" si="108"/>
        <v>41801.572256944448</v>
      </c>
      <c r="K2337">
        <v>1399902243</v>
      </c>
      <c r="L2337" s="16">
        <f t="shared" si="109"/>
        <v>41771.572256944448</v>
      </c>
      <c r="M2337" s="16" t="str">
        <f t="shared" si="110"/>
        <v>2014</v>
      </c>
      <c r="N2337" t="b">
        <v>1</v>
      </c>
      <c r="O2337">
        <v>221</v>
      </c>
      <c r="P2337" t="b">
        <v>1</v>
      </c>
      <c r="Q2337" t="s">
        <v>8298</v>
      </c>
      <c r="R2337" s="10">
        <f>E2337/D2337*100</f>
        <v>102.27200000000001</v>
      </c>
      <c r="S2337" s="7">
        <f>E2337/O2337</f>
        <v>115.69230769230769</v>
      </c>
      <c r="T2337" s="11" t="s">
        <v>8336</v>
      </c>
      <c r="U2337" t="s">
        <v>8352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5">
        <f t="shared" si="108"/>
        <v>41706.924710648149</v>
      </c>
      <c r="K2338">
        <v>1390860695</v>
      </c>
      <c r="L2338" s="16">
        <f t="shared" si="109"/>
        <v>41666.924710648149</v>
      </c>
      <c r="M2338" s="16" t="str">
        <f t="shared" si="110"/>
        <v>2014</v>
      </c>
      <c r="N2338" t="b">
        <v>1</v>
      </c>
      <c r="O2338">
        <v>2165</v>
      </c>
      <c r="P2338" t="b">
        <v>1</v>
      </c>
      <c r="Q2338" t="s">
        <v>8298</v>
      </c>
      <c r="R2338" s="10">
        <f>E2338/D2338*100</f>
        <v>520.73254999999995</v>
      </c>
      <c r="S2338" s="7">
        <f>E2338/O2338</f>
        <v>48.104623556581984</v>
      </c>
      <c r="T2338" s="11" t="s">
        <v>8336</v>
      </c>
      <c r="U2338" t="s">
        <v>8352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5">
        <f t="shared" si="108"/>
        <v>41816.640543981484</v>
      </c>
      <c r="K2339">
        <v>1401204143</v>
      </c>
      <c r="L2339" s="16">
        <f t="shared" si="109"/>
        <v>41786.640543981484</v>
      </c>
      <c r="M2339" s="16" t="str">
        <f t="shared" si="110"/>
        <v>2014</v>
      </c>
      <c r="N2339" t="b">
        <v>1</v>
      </c>
      <c r="O2339">
        <v>179</v>
      </c>
      <c r="P2339" t="b">
        <v>1</v>
      </c>
      <c r="Q2339" t="s">
        <v>8298</v>
      </c>
      <c r="R2339" s="10">
        <f>E2339/D2339*100</f>
        <v>110.65833333333333</v>
      </c>
      <c r="S2339" s="7">
        <f>E2339/O2339</f>
        <v>74.184357541899445</v>
      </c>
      <c r="T2339" s="11" t="s">
        <v>8336</v>
      </c>
      <c r="U2339" t="s">
        <v>8352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5">
        <f t="shared" si="108"/>
        <v>41819.896805555552</v>
      </c>
      <c r="K2340">
        <v>1401485484</v>
      </c>
      <c r="L2340" s="16">
        <f t="shared" si="109"/>
        <v>41789.896805555552</v>
      </c>
      <c r="M2340" s="16" t="str">
        <f t="shared" si="110"/>
        <v>2014</v>
      </c>
      <c r="N2340" t="b">
        <v>1</v>
      </c>
      <c r="O2340">
        <v>123</v>
      </c>
      <c r="P2340" t="b">
        <v>1</v>
      </c>
      <c r="Q2340" t="s">
        <v>8298</v>
      </c>
      <c r="R2340" s="10">
        <f>E2340/D2340*100</f>
        <v>101.14333333333335</v>
      </c>
      <c r="S2340" s="7">
        <f>E2340/O2340</f>
        <v>123.34552845528455</v>
      </c>
      <c r="T2340" s="11" t="s">
        <v>8336</v>
      </c>
      <c r="U2340" t="s">
        <v>8352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5">
        <f t="shared" si="108"/>
        <v>42723.332638888889</v>
      </c>
      <c r="K2341">
        <v>1479496309</v>
      </c>
      <c r="L2341" s="16">
        <f t="shared" si="109"/>
        <v>42692.79987268518</v>
      </c>
      <c r="M2341" s="16" t="str">
        <f t="shared" si="110"/>
        <v>2016</v>
      </c>
      <c r="N2341" t="b">
        <v>1</v>
      </c>
      <c r="O2341">
        <v>1104</v>
      </c>
      <c r="P2341" t="b">
        <v>1</v>
      </c>
      <c r="Q2341" t="s">
        <v>8298</v>
      </c>
      <c r="R2341" s="10">
        <f>E2341/D2341*100</f>
        <v>294.20799999999997</v>
      </c>
      <c r="S2341" s="7">
        <f>E2341/O2341</f>
        <v>66.623188405797094</v>
      </c>
      <c r="T2341" s="11" t="s">
        <v>8336</v>
      </c>
      <c r="U2341" t="s">
        <v>8352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5">
        <f t="shared" si="108"/>
        <v>42673.642800925925</v>
      </c>
      <c r="K2342">
        <v>1475249138</v>
      </c>
      <c r="L2342" s="16">
        <f t="shared" si="109"/>
        <v>42643.642800925925</v>
      </c>
      <c r="M2342" s="16" t="str">
        <f t="shared" si="110"/>
        <v>2016</v>
      </c>
      <c r="N2342" t="b">
        <v>1</v>
      </c>
      <c r="O2342">
        <v>403</v>
      </c>
      <c r="P2342" t="b">
        <v>1</v>
      </c>
      <c r="Q2342" t="s">
        <v>8298</v>
      </c>
      <c r="R2342" s="10">
        <f>E2342/D2342*100</f>
        <v>105.77749999999999</v>
      </c>
      <c r="S2342" s="7">
        <f>E2342/O2342</f>
        <v>104.99007444168734</v>
      </c>
      <c r="T2342" s="11" t="s">
        <v>8336</v>
      </c>
      <c r="U2342" t="s">
        <v>8352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5">
        <f t="shared" si="108"/>
        <v>42197.813703703709</v>
      </c>
      <c r="K2343">
        <v>1434137504</v>
      </c>
      <c r="L2343" s="16">
        <f t="shared" si="109"/>
        <v>42167.813703703709</v>
      </c>
      <c r="M2343" s="16" t="str">
        <f t="shared" si="110"/>
        <v>2015</v>
      </c>
      <c r="N2343" t="b">
        <v>0</v>
      </c>
      <c r="O2343">
        <v>0</v>
      </c>
      <c r="P2343" t="b">
        <v>0</v>
      </c>
      <c r="Q2343" t="s">
        <v>8272</v>
      </c>
      <c r="R2343" s="10">
        <f>E2343/D2343*100</f>
        <v>0</v>
      </c>
      <c r="S2343" s="7" t="e">
        <f>E2343/O2343</f>
        <v>#DIV/0!</v>
      </c>
      <c r="T2343" s="11" t="s">
        <v>8319</v>
      </c>
      <c r="U2343" t="s">
        <v>8320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5">
        <f t="shared" si="108"/>
        <v>41918.208333333336</v>
      </c>
      <c r="K2344">
        <v>1410799870</v>
      </c>
      <c r="L2344" s="16">
        <f t="shared" si="109"/>
        <v>41897.702199074076</v>
      </c>
      <c r="M2344" s="16" t="str">
        <f t="shared" si="110"/>
        <v>2014</v>
      </c>
      <c r="N2344" t="b">
        <v>0</v>
      </c>
      <c r="O2344">
        <v>0</v>
      </c>
      <c r="P2344" t="b">
        <v>0</v>
      </c>
      <c r="Q2344" t="s">
        <v>8272</v>
      </c>
      <c r="R2344" s="10">
        <f>E2344/D2344*100</f>
        <v>0</v>
      </c>
      <c r="S2344" s="7" t="e">
        <f>E2344/O2344</f>
        <v>#DIV/0!</v>
      </c>
      <c r="T2344" s="11" t="s">
        <v>8319</v>
      </c>
      <c r="U2344" t="s">
        <v>8320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5">
        <f t="shared" si="108"/>
        <v>42377.82430555555</v>
      </c>
      <c r="K2345">
        <v>1447962505</v>
      </c>
      <c r="L2345" s="16">
        <f t="shared" si="109"/>
        <v>42327.825289351851</v>
      </c>
      <c r="M2345" s="16" t="str">
        <f t="shared" si="110"/>
        <v>2015</v>
      </c>
      <c r="N2345" t="b">
        <v>0</v>
      </c>
      <c r="O2345">
        <v>1</v>
      </c>
      <c r="P2345" t="b">
        <v>0</v>
      </c>
      <c r="Q2345" t="s">
        <v>8272</v>
      </c>
      <c r="R2345" s="10">
        <f>E2345/D2345*100</f>
        <v>3</v>
      </c>
      <c r="S2345" s="7">
        <f>E2345/O2345</f>
        <v>300</v>
      </c>
      <c r="T2345" s="11" t="s">
        <v>8319</v>
      </c>
      <c r="U2345" t="s">
        <v>8320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5">
        <f t="shared" si="108"/>
        <v>42545.727650462963</v>
      </c>
      <c r="K2346">
        <v>1464197269</v>
      </c>
      <c r="L2346" s="16">
        <f t="shared" si="109"/>
        <v>42515.727650462963</v>
      </c>
      <c r="M2346" s="16" t="str">
        <f t="shared" si="110"/>
        <v>2016</v>
      </c>
      <c r="N2346" t="b">
        <v>0</v>
      </c>
      <c r="O2346">
        <v>1</v>
      </c>
      <c r="P2346" t="b">
        <v>0</v>
      </c>
      <c r="Q2346" t="s">
        <v>8272</v>
      </c>
      <c r="R2346" s="10">
        <f>E2346/D2346*100</f>
        <v>0.1</v>
      </c>
      <c r="S2346" s="7">
        <f>E2346/O2346</f>
        <v>1</v>
      </c>
      <c r="T2346" s="11" t="s">
        <v>8319</v>
      </c>
      <c r="U2346" t="s">
        <v>8320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5">
        <f t="shared" si="108"/>
        <v>42094.985416666663</v>
      </c>
      <c r="K2347">
        <v>1424822556</v>
      </c>
      <c r="L2347" s="16">
        <f t="shared" si="109"/>
        <v>42060.001805555556</v>
      </c>
      <c r="M2347" s="16" t="str">
        <f t="shared" si="110"/>
        <v>2015</v>
      </c>
      <c r="N2347" t="b">
        <v>0</v>
      </c>
      <c r="O2347">
        <v>0</v>
      </c>
      <c r="P2347" t="b">
        <v>0</v>
      </c>
      <c r="Q2347" t="s">
        <v>8272</v>
      </c>
      <c r="R2347" s="10">
        <f>E2347/D2347*100</f>
        <v>0</v>
      </c>
      <c r="S2347" s="7" t="e">
        <f>E2347/O2347</f>
        <v>#DIV/0!</v>
      </c>
      <c r="T2347" s="11" t="s">
        <v>8319</v>
      </c>
      <c r="U2347" t="s">
        <v>8320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5">
        <f t="shared" si="108"/>
        <v>42660.79896990741</v>
      </c>
      <c r="K2348">
        <v>1472843431</v>
      </c>
      <c r="L2348" s="16">
        <f t="shared" si="109"/>
        <v>42615.79896990741</v>
      </c>
      <c r="M2348" s="16" t="str">
        <f t="shared" si="110"/>
        <v>2016</v>
      </c>
      <c r="N2348" t="b">
        <v>0</v>
      </c>
      <c r="O2348">
        <v>3</v>
      </c>
      <c r="P2348" t="b">
        <v>0</v>
      </c>
      <c r="Q2348" t="s">
        <v>8272</v>
      </c>
      <c r="R2348" s="10">
        <f>E2348/D2348*100</f>
        <v>6.5000000000000002E-2</v>
      </c>
      <c r="S2348" s="7">
        <f>E2348/O2348</f>
        <v>13</v>
      </c>
      <c r="T2348" s="11" t="s">
        <v>8319</v>
      </c>
      <c r="U2348" t="s">
        <v>8320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5">
        <f t="shared" si="108"/>
        <v>42607.607361111113</v>
      </c>
      <c r="K2349">
        <v>1469543676</v>
      </c>
      <c r="L2349" s="16">
        <f t="shared" si="109"/>
        <v>42577.607361111113</v>
      </c>
      <c r="M2349" s="16" t="str">
        <f t="shared" si="110"/>
        <v>2016</v>
      </c>
      <c r="N2349" t="b">
        <v>0</v>
      </c>
      <c r="O2349">
        <v>1</v>
      </c>
      <c r="P2349" t="b">
        <v>0</v>
      </c>
      <c r="Q2349" t="s">
        <v>8272</v>
      </c>
      <c r="R2349" s="10">
        <f>E2349/D2349*100</f>
        <v>1.5</v>
      </c>
      <c r="S2349" s="7">
        <f>E2349/O2349</f>
        <v>15</v>
      </c>
      <c r="T2349" s="11" t="s">
        <v>8319</v>
      </c>
      <c r="U2349" t="s">
        <v>8320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5">
        <f t="shared" si="108"/>
        <v>42420.932152777779</v>
      </c>
      <c r="K2350">
        <v>1450822938</v>
      </c>
      <c r="L2350" s="16">
        <f t="shared" si="109"/>
        <v>42360.932152777779</v>
      </c>
      <c r="M2350" s="16" t="str">
        <f t="shared" si="110"/>
        <v>2015</v>
      </c>
      <c r="N2350" t="b">
        <v>0</v>
      </c>
      <c r="O2350">
        <v>5</v>
      </c>
      <c r="P2350" t="b">
        <v>0</v>
      </c>
      <c r="Q2350" t="s">
        <v>8272</v>
      </c>
      <c r="R2350" s="10">
        <f>E2350/D2350*100</f>
        <v>0.38571428571428573</v>
      </c>
      <c r="S2350" s="7">
        <f>E2350/O2350</f>
        <v>54</v>
      </c>
      <c r="T2350" s="11" t="s">
        <v>8319</v>
      </c>
      <c r="U2350" t="s">
        <v>8320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5">
        <f t="shared" si="108"/>
        <v>42227.775787037041</v>
      </c>
      <c r="K2351">
        <v>1436812628</v>
      </c>
      <c r="L2351" s="16">
        <f t="shared" si="109"/>
        <v>42198.775787037041</v>
      </c>
      <c r="M2351" s="16" t="str">
        <f t="shared" si="110"/>
        <v>2015</v>
      </c>
      <c r="N2351" t="b">
        <v>0</v>
      </c>
      <c r="O2351">
        <v>0</v>
      </c>
      <c r="P2351" t="b">
        <v>0</v>
      </c>
      <c r="Q2351" t="s">
        <v>8272</v>
      </c>
      <c r="R2351" s="10">
        <f>E2351/D2351*100</f>
        <v>0</v>
      </c>
      <c r="S2351" s="7" t="e">
        <f>E2351/O2351</f>
        <v>#DIV/0!</v>
      </c>
      <c r="T2351" s="11" t="s">
        <v>8319</v>
      </c>
      <c r="U2351" t="s">
        <v>8320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5">
        <f t="shared" si="108"/>
        <v>42738.842245370368</v>
      </c>
      <c r="K2352">
        <v>1480882370</v>
      </c>
      <c r="L2352" s="16">
        <f t="shared" si="109"/>
        <v>42708.842245370368</v>
      </c>
      <c r="M2352" s="16" t="str">
        <f t="shared" si="110"/>
        <v>2016</v>
      </c>
      <c r="N2352" t="b">
        <v>0</v>
      </c>
      <c r="O2352">
        <v>0</v>
      </c>
      <c r="P2352" t="b">
        <v>0</v>
      </c>
      <c r="Q2352" t="s">
        <v>8272</v>
      </c>
      <c r="R2352" s="10">
        <f>E2352/D2352*100</f>
        <v>0</v>
      </c>
      <c r="S2352" s="7" t="e">
        <f>E2352/O2352</f>
        <v>#DIV/0!</v>
      </c>
      <c r="T2352" s="11" t="s">
        <v>8319</v>
      </c>
      <c r="U2352" t="s">
        <v>8320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5">
        <f t="shared" si="108"/>
        <v>42124.101145833338</v>
      </c>
      <c r="K2353">
        <v>1427768739</v>
      </c>
      <c r="L2353" s="16">
        <f t="shared" si="109"/>
        <v>42094.101145833338</v>
      </c>
      <c r="M2353" s="16" t="str">
        <f t="shared" si="110"/>
        <v>2015</v>
      </c>
      <c r="N2353" t="b">
        <v>0</v>
      </c>
      <c r="O2353">
        <v>7</v>
      </c>
      <c r="P2353" t="b">
        <v>0</v>
      </c>
      <c r="Q2353" t="s">
        <v>8272</v>
      </c>
      <c r="R2353" s="10">
        <f>E2353/D2353*100</f>
        <v>0.5714285714285714</v>
      </c>
      <c r="S2353" s="7">
        <f>E2353/O2353</f>
        <v>15.428571428571429</v>
      </c>
      <c r="T2353" s="11" t="s">
        <v>8319</v>
      </c>
      <c r="U2353" t="s">
        <v>8320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5">
        <f t="shared" si="108"/>
        <v>42161.633703703701</v>
      </c>
      <c r="K2354">
        <v>1428419552</v>
      </c>
      <c r="L2354" s="16">
        <f t="shared" si="109"/>
        <v>42101.633703703701</v>
      </c>
      <c r="M2354" s="16" t="str">
        <f t="shared" si="110"/>
        <v>2015</v>
      </c>
      <c r="N2354" t="b">
        <v>0</v>
      </c>
      <c r="O2354">
        <v>0</v>
      </c>
      <c r="P2354" t="b">
        <v>0</v>
      </c>
      <c r="Q2354" t="s">
        <v>8272</v>
      </c>
      <c r="R2354" s="10">
        <f>E2354/D2354*100</f>
        <v>0</v>
      </c>
      <c r="S2354" s="7" t="e">
        <f>E2354/O2354</f>
        <v>#DIV/0!</v>
      </c>
      <c r="T2354" s="11" t="s">
        <v>8319</v>
      </c>
      <c r="U2354" t="s">
        <v>8320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5">
        <f t="shared" si="108"/>
        <v>42115.676180555558</v>
      </c>
      <c r="K2355">
        <v>1428596022</v>
      </c>
      <c r="L2355" s="16">
        <f t="shared" si="109"/>
        <v>42103.676180555558</v>
      </c>
      <c r="M2355" s="16" t="str">
        <f t="shared" si="110"/>
        <v>2015</v>
      </c>
      <c r="N2355" t="b">
        <v>0</v>
      </c>
      <c r="O2355">
        <v>0</v>
      </c>
      <c r="P2355" t="b">
        <v>0</v>
      </c>
      <c r="Q2355" t="s">
        <v>8272</v>
      </c>
      <c r="R2355" s="10">
        <f>E2355/D2355*100</f>
        <v>0</v>
      </c>
      <c r="S2355" s="7" t="e">
        <f>E2355/O2355</f>
        <v>#DIV/0!</v>
      </c>
      <c r="T2355" s="11" t="s">
        <v>8319</v>
      </c>
      <c r="U2355" t="s">
        <v>8320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5">
        <f t="shared" si="108"/>
        <v>42014.722916666666</v>
      </c>
      <c r="K2356">
        <v>1415726460</v>
      </c>
      <c r="L2356" s="16">
        <f t="shared" si="109"/>
        <v>41954.722916666666</v>
      </c>
      <c r="M2356" s="16" t="str">
        <f t="shared" si="110"/>
        <v>2014</v>
      </c>
      <c r="N2356" t="b">
        <v>0</v>
      </c>
      <c r="O2356">
        <v>1</v>
      </c>
      <c r="P2356" t="b">
        <v>0</v>
      </c>
      <c r="Q2356" t="s">
        <v>8272</v>
      </c>
      <c r="R2356" s="10">
        <f>E2356/D2356*100</f>
        <v>7.1428571428571425E-2</v>
      </c>
      <c r="S2356" s="7">
        <f>E2356/O2356</f>
        <v>25</v>
      </c>
      <c r="T2356" s="11" t="s">
        <v>8319</v>
      </c>
      <c r="U2356" t="s">
        <v>8320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5">
        <f t="shared" si="108"/>
        <v>42126.918240740735</v>
      </c>
      <c r="K2357">
        <v>1428012136</v>
      </c>
      <c r="L2357" s="16">
        <f t="shared" si="109"/>
        <v>42096.918240740735</v>
      </c>
      <c r="M2357" s="16" t="str">
        <f t="shared" si="110"/>
        <v>2015</v>
      </c>
      <c r="N2357" t="b">
        <v>0</v>
      </c>
      <c r="O2357">
        <v>2</v>
      </c>
      <c r="P2357" t="b">
        <v>0</v>
      </c>
      <c r="Q2357" t="s">
        <v>8272</v>
      </c>
      <c r="R2357" s="10">
        <f>E2357/D2357*100</f>
        <v>0.6875</v>
      </c>
      <c r="S2357" s="7">
        <f>E2357/O2357</f>
        <v>27.5</v>
      </c>
      <c r="T2357" s="11" t="s">
        <v>8319</v>
      </c>
      <c r="U2357" t="s">
        <v>8320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5">
        <f t="shared" si="108"/>
        <v>42160.78361111111</v>
      </c>
      <c r="K2358">
        <v>1430938104</v>
      </c>
      <c r="L2358" s="16">
        <f t="shared" si="109"/>
        <v>42130.78361111111</v>
      </c>
      <c r="M2358" s="16" t="str">
        <f t="shared" si="110"/>
        <v>2015</v>
      </c>
      <c r="N2358" t="b">
        <v>0</v>
      </c>
      <c r="O2358">
        <v>0</v>
      </c>
      <c r="P2358" t="b">
        <v>0</v>
      </c>
      <c r="Q2358" t="s">
        <v>8272</v>
      </c>
      <c r="R2358" s="10">
        <f>E2358/D2358*100</f>
        <v>0</v>
      </c>
      <c r="S2358" s="7" t="e">
        <f>E2358/O2358</f>
        <v>#DIV/0!</v>
      </c>
      <c r="T2358" s="11" t="s">
        <v>8319</v>
      </c>
      <c r="U2358" t="s">
        <v>8320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5">
        <f t="shared" si="108"/>
        <v>42294.620115740734</v>
      </c>
      <c r="K2359">
        <v>1442501578</v>
      </c>
      <c r="L2359" s="16">
        <f t="shared" si="109"/>
        <v>42264.620115740734</v>
      </c>
      <c r="M2359" s="16" t="str">
        <f t="shared" si="110"/>
        <v>2015</v>
      </c>
      <c r="N2359" t="b">
        <v>0</v>
      </c>
      <c r="O2359">
        <v>0</v>
      </c>
      <c r="P2359" t="b">
        <v>0</v>
      </c>
      <c r="Q2359" t="s">
        <v>8272</v>
      </c>
      <c r="R2359" s="10">
        <f>E2359/D2359*100</f>
        <v>0</v>
      </c>
      <c r="S2359" s="7" t="e">
        <f>E2359/O2359</f>
        <v>#DIV/0!</v>
      </c>
      <c r="T2359" s="11" t="s">
        <v>8319</v>
      </c>
      <c r="U2359" t="s">
        <v>8320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5">
        <f t="shared" si="108"/>
        <v>42035.027083333334</v>
      </c>
      <c r="K2360">
        <v>1417818036</v>
      </c>
      <c r="L2360" s="16">
        <f t="shared" si="109"/>
        <v>41978.930972222224</v>
      </c>
      <c r="M2360" s="16" t="str">
        <f t="shared" si="110"/>
        <v>2014</v>
      </c>
      <c r="N2360" t="b">
        <v>0</v>
      </c>
      <c r="O2360">
        <v>0</v>
      </c>
      <c r="P2360" t="b">
        <v>0</v>
      </c>
      <c r="Q2360" t="s">
        <v>8272</v>
      </c>
      <c r="R2360" s="10">
        <f>E2360/D2360*100</f>
        <v>0</v>
      </c>
      <c r="S2360" s="7" t="e">
        <f>E2360/O2360</f>
        <v>#DIV/0!</v>
      </c>
      <c r="T2360" s="11" t="s">
        <v>8319</v>
      </c>
      <c r="U2360" t="s">
        <v>8320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5">
        <f t="shared" si="108"/>
        <v>42219.649583333332</v>
      </c>
      <c r="K2361">
        <v>1433432124</v>
      </c>
      <c r="L2361" s="16">
        <f t="shared" si="109"/>
        <v>42159.649583333332</v>
      </c>
      <c r="M2361" s="16" t="str">
        <f t="shared" si="110"/>
        <v>2015</v>
      </c>
      <c r="N2361" t="b">
        <v>0</v>
      </c>
      <c r="O2361">
        <v>3</v>
      </c>
      <c r="P2361" t="b">
        <v>0</v>
      </c>
      <c r="Q2361" t="s">
        <v>8272</v>
      </c>
      <c r="R2361" s="10">
        <f>E2361/D2361*100</f>
        <v>14.680000000000001</v>
      </c>
      <c r="S2361" s="7">
        <f>E2361/O2361</f>
        <v>367</v>
      </c>
      <c r="T2361" s="11" t="s">
        <v>8319</v>
      </c>
      <c r="U2361" t="s">
        <v>8320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5">
        <f t="shared" si="108"/>
        <v>42407.70694444445</v>
      </c>
      <c r="K2362">
        <v>1452272280</v>
      </c>
      <c r="L2362" s="16">
        <f t="shared" si="109"/>
        <v>42377.70694444445</v>
      </c>
      <c r="M2362" s="16" t="str">
        <f t="shared" si="110"/>
        <v>2016</v>
      </c>
      <c r="N2362" t="b">
        <v>0</v>
      </c>
      <c r="O2362">
        <v>1</v>
      </c>
      <c r="P2362" t="b">
        <v>0</v>
      </c>
      <c r="Q2362" t="s">
        <v>8272</v>
      </c>
      <c r="R2362" s="10">
        <f>E2362/D2362*100</f>
        <v>0.04</v>
      </c>
      <c r="S2362" s="7">
        <f>E2362/O2362</f>
        <v>2</v>
      </c>
      <c r="T2362" s="11" t="s">
        <v>8319</v>
      </c>
      <c r="U2362" t="s">
        <v>8320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5">
        <f t="shared" si="108"/>
        <v>42490.916666666672</v>
      </c>
      <c r="K2363">
        <v>1459975008</v>
      </c>
      <c r="L2363" s="16">
        <f t="shared" si="109"/>
        <v>42466.858888888892</v>
      </c>
      <c r="M2363" s="16" t="str">
        <f t="shared" si="110"/>
        <v>2016</v>
      </c>
      <c r="N2363" t="b">
        <v>0</v>
      </c>
      <c r="O2363">
        <v>0</v>
      </c>
      <c r="P2363" t="b">
        <v>0</v>
      </c>
      <c r="Q2363" t="s">
        <v>8272</v>
      </c>
      <c r="R2363" s="10">
        <f>E2363/D2363*100</f>
        <v>0</v>
      </c>
      <c r="S2363" s="7" t="e">
        <f>E2363/O2363</f>
        <v>#DIV/0!</v>
      </c>
      <c r="T2363" s="11" t="s">
        <v>8319</v>
      </c>
      <c r="U2363" t="s">
        <v>8320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5">
        <f t="shared" si="108"/>
        <v>41984.688310185185</v>
      </c>
      <c r="K2364">
        <v>1415723470</v>
      </c>
      <c r="L2364" s="16">
        <f t="shared" si="109"/>
        <v>41954.688310185185</v>
      </c>
      <c r="M2364" s="16" t="str">
        <f t="shared" si="110"/>
        <v>2014</v>
      </c>
      <c r="N2364" t="b">
        <v>0</v>
      </c>
      <c r="O2364">
        <v>2</v>
      </c>
      <c r="P2364" t="b">
        <v>0</v>
      </c>
      <c r="Q2364" t="s">
        <v>8272</v>
      </c>
      <c r="R2364" s="10">
        <f>E2364/D2364*100</f>
        <v>28.571428571428569</v>
      </c>
      <c r="S2364" s="7">
        <f>E2364/O2364</f>
        <v>60</v>
      </c>
      <c r="T2364" s="11" t="s">
        <v>8319</v>
      </c>
      <c r="U2364" t="s">
        <v>8320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5">
        <f t="shared" si="108"/>
        <v>42367.011574074073</v>
      </c>
      <c r="K2365">
        <v>1447460200</v>
      </c>
      <c r="L2365" s="16">
        <f t="shared" si="109"/>
        <v>42322.011574074073</v>
      </c>
      <c r="M2365" s="16" t="str">
        <f t="shared" si="110"/>
        <v>2015</v>
      </c>
      <c r="N2365" t="b">
        <v>0</v>
      </c>
      <c r="O2365">
        <v>0</v>
      </c>
      <c r="P2365" t="b">
        <v>0</v>
      </c>
      <c r="Q2365" t="s">
        <v>8272</v>
      </c>
      <c r="R2365" s="10">
        <f>E2365/D2365*100</f>
        <v>0</v>
      </c>
      <c r="S2365" s="7" t="e">
        <f>E2365/O2365</f>
        <v>#DIV/0!</v>
      </c>
      <c r="T2365" s="11" t="s">
        <v>8319</v>
      </c>
      <c r="U2365" t="s">
        <v>8320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5">
        <f t="shared" si="108"/>
        <v>42303.934675925921</v>
      </c>
      <c r="K2366">
        <v>1441146356</v>
      </c>
      <c r="L2366" s="16">
        <f t="shared" si="109"/>
        <v>42248.934675925921</v>
      </c>
      <c r="M2366" s="16" t="str">
        <f t="shared" si="110"/>
        <v>2015</v>
      </c>
      <c r="N2366" t="b">
        <v>0</v>
      </c>
      <c r="O2366">
        <v>0</v>
      </c>
      <c r="P2366" t="b">
        <v>0</v>
      </c>
      <c r="Q2366" t="s">
        <v>8272</v>
      </c>
      <c r="R2366" s="10">
        <f>E2366/D2366*100</f>
        <v>0</v>
      </c>
      <c r="S2366" s="7" t="e">
        <f>E2366/O2366</f>
        <v>#DIV/0!</v>
      </c>
      <c r="T2366" s="11" t="s">
        <v>8319</v>
      </c>
      <c r="U2366" t="s">
        <v>8320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5">
        <f t="shared" si="108"/>
        <v>42386.958333333328</v>
      </c>
      <c r="K2367">
        <v>1449596425</v>
      </c>
      <c r="L2367" s="16">
        <f t="shared" si="109"/>
        <v>42346.736400462964</v>
      </c>
      <c r="M2367" s="16" t="str">
        <f t="shared" si="110"/>
        <v>2015</v>
      </c>
      <c r="N2367" t="b">
        <v>0</v>
      </c>
      <c r="O2367">
        <v>0</v>
      </c>
      <c r="P2367" t="b">
        <v>0</v>
      </c>
      <c r="Q2367" t="s">
        <v>8272</v>
      </c>
      <c r="R2367" s="10">
        <f>E2367/D2367*100</f>
        <v>0</v>
      </c>
      <c r="S2367" s="7" t="e">
        <f>E2367/O2367</f>
        <v>#DIV/0!</v>
      </c>
      <c r="T2367" s="11" t="s">
        <v>8319</v>
      </c>
      <c r="U2367" t="s">
        <v>8320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5">
        <f t="shared" si="108"/>
        <v>42298.531631944439</v>
      </c>
      <c r="K2368">
        <v>1442839533</v>
      </c>
      <c r="L2368" s="16">
        <f t="shared" si="109"/>
        <v>42268.531631944439</v>
      </c>
      <c r="M2368" s="16" t="str">
        <f t="shared" si="110"/>
        <v>2015</v>
      </c>
      <c r="N2368" t="b">
        <v>0</v>
      </c>
      <c r="O2368">
        <v>27</v>
      </c>
      <c r="P2368" t="b">
        <v>0</v>
      </c>
      <c r="Q2368" t="s">
        <v>8272</v>
      </c>
      <c r="R2368" s="10">
        <f>E2368/D2368*100</f>
        <v>10.52</v>
      </c>
      <c r="S2368" s="7">
        <f>E2368/O2368</f>
        <v>97.407407407407405</v>
      </c>
      <c r="T2368" s="11" t="s">
        <v>8319</v>
      </c>
      <c r="U2368" t="s">
        <v>8320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5">
        <f t="shared" si="108"/>
        <v>42485.928425925929</v>
      </c>
      <c r="K2369">
        <v>1456442216</v>
      </c>
      <c r="L2369" s="16">
        <f t="shared" si="109"/>
        <v>42425.970092592594</v>
      </c>
      <c r="M2369" s="16" t="str">
        <f t="shared" si="110"/>
        <v>2016</v>
      </c>
      <c r="N2369" t="b">
        <v>0</v>
      </c>
      <c r="O2369">
        <v>14</v>
      </c>
      <c r="P2369" t="b">
        <v>0</v>
      </c>
      <c r="Q2369" t="s">
        <v>8272</v>
      </c>
      <c r="R2369" s="10">
        <f>E2369/D2369*100</f>
        <v>1.34</v>
      </c>
      <c r="S2369" s="7">
        <f>E2369/O2369</f>
        <v>47.857142857142854</v>
      </c>
      <c r="T2369" s="11" t="s">
        <v>8319</v>
      </c>
      <c r="U2369" t="s">
        <v>8320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5">
        <f t="shared" si="108"/>
        <v>42108.680150462969</v>
      </c>
      <c r="K2370">
        <v>1425143965</v>
      </c>
      <c r="L2370" s="16">
        <f t="shared" si="109"/>
        <v>42063.721817129626</v>
      </c>
      <c r="M2370" s="16" t="str">
        <f t="shared" si="110"/>
        <v>2015</v>
      </c>
      <c r="N2370" t="b">
        <v>0</v>
      </c>
      <c r="O2370">
        <v>2</v>
      </c>
      <c r="P2370" t="b">
        <v>0</v>
      </c>
      <c r="Q2370" t="s">
        <v>8272</v>
      </c>
      <c r="R2370" s="10">
        <f>E2370/D2370*100</f>
        <v>0.25</v>
      </c>
      <c r="S2370" s="7">
        <f>E2370/O2370</f>
        <v>50</v>
      </c>
      <c r="T2370" s="11" t="s">
        <v>8319</v>
      </c>
      <c r="U2370" t="s">
        <v>8320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5">
        <f t="shared" ref="J2371:J2434" si="111">(((I2371/60)/60)/24)+DATE(1970,1,1)</f>
        <v>42410.812627314815</v>
      </c>
      <c r="K2371">
        <v>1452540611</v>
      </c>
      <c r="L2371" s="16">
        <f t="shared" ref="L2371:L2434" si="112">(((K2371/60)/60)/24)+DATE(1970,1,1)</f>
        <v>42380.812627314815</v>
      </c>
      <c r="M2371" s="16" t="str">
        <f t="shared" ref="M2371:M2434" si="113">TEXT(L2371,"yyyy")</f>
        <v>2016</v>
      </c>
      <c r="N2371" t="b">
        <v>0</v>
      </c>
      <c r="O2371">
        <v>0</v>
      </c>
      <c r="P2371" t="b">
        <v>0</v>
      </c>
      <c r="Q2371" t="s">
        <v>8272</v>
      </c>
      <c r="R2371" s="10">
        <f>E2371/D2371*100</f>
        <v>0</v>
      </c>
      <c r="S2371" s="7" t="e">
        <f>E2371/O2371</f>
        <v>#DIV/0!</v>
      </c>
      <c r="T2371" s="11" t="s">
        <v>8319</v>
      </c>
      <c r="U2371" t="s">
        <v>8320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5">
        <f t="shared" si="111"/>
        <v>41991.18913194444</v>
      </c>
      <c r="K2372">
        <v>1416285141</v>
      </c>
      <c r="L2372" s="16">
        <f t="shared" si="112"/>
        <v>41961.18913194444</v>
      </c>
      <c r="M2372" s="16" t="str">
        <f t="shared" si="113"/>
        <v>2014</v>
      </c>
      <c r="N2372" t="b">
        <v>0</v>
      </c>
      <c r="O2372">
        <v>4</v>
      </c>
      <c r="P2372" t="b">
        <v>0</v>
      </c>
      <c r="Q2372" t="s">
        <v>8272</v>
      </c>
      <c r="R2372" s="10">
        <f>E2372/D2372*100</f>
        <v>0.32800000000000001</v>
      </c>
      <c r="S2372" s="7">
        <f>E2372/O2372</f>
        <v>20.5</v>
      </c>
      <c r="T2372" s="11" t="s">
        <v>8319</v>
      </c>
      <c r="U2372" t="s">
        <v>8320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5">
        <f t="shared" si="111"/>
        <v>42180.777731481481</v>
      </c>
      <c r="K2373">
        <v>1432665596</v>
      </c>
      <c r="L2373" s="16">
        <f t="shared" si="112"/>
        <v>42150.777731481481</v>
      </c>
      <c r="M2373" s="16" t="str">
        <f t="shared" si="113"/>
        <v>2015</v>
      </c>
      <c r="N2373" t="b">
        <v>0</v>
      </c>
      <c r="O2373">
        <v>0</v>
      </c>
      <c r="P2373" t="b">
        <v>0</v>
      </c>
      <c r="Q2373" t="s">
        <v>8272</v>
      </c>
      <c r="R2373" s="10">
        <f>E2373/D2373*100</f>
        <v>0</v>
      </c>
      <c r="S2373" s="7" t="e">
        <f>E2373/O2373</f>
        <v>#DIV/0!</v>
      </c>
      <c r="T2373" s="11" t="s">
        <v>8319</v>
      </c>
      <c r="U2373" t="s">
        <v>8320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5">
        <f t="shared" si="111"/>
        <v>42118.069108796291</v>
      </c>
      <c r="K2374">
        <v>1427247571</v>
      </c>
      <c r="L2374" s="16">
        <f t="shared" si="112"/>
        <v>42088.069108796291</v>
      </c>
      <c r="M2374" s="16" t="str">
        <f t="shared" si="113"/>
        <v>2015</v>
      </c>
      <c r="N2374" t="b">
        <v>0</v>
      </c>
      <c r="O2374">
        <v>6</v>
      </c>
      <c r="P2374" t="b">
        <v>0</v>
      </c>
      <c r="Q2374" t="s">
        <v>8272</v>
      </c>
      <c r="R2374" s="10">
        <f>E2374/D2374*100</f>
        <v>3.2727272727272729</v>
      </c>
      <c r="S2374" s="7">
        <f>E2374/O2374</f>
        <v>30</v>
      </c>
      <c r="T2374" s="11" t="s">
        <v>8319</v>
      </c>
      <c r="U2374" t="s">
        <v>8320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5">
        <f t="shared" si="111"/>
        <v>42245.662314814821</v>
      </c>
      <c r="K2375">
        <v>1438271624</v>
      </c>
      <c r="L2375" s="16">
        <f t="shared" si="112"/>
        <v>42215.662314814821</v>
      </c>
      <c r="M2375" s="16" t="str">
        <f t="shared" si="113"/>
        <v>2015</v>
      </c>
      <c r="N2375" t="b">
        <v>0</v>
      </c>
      <c r="O2375">
        <v>1</v>
      </c>
      <c r="P2375" t="b">
        <v>0</v>
      </c>
      <c r="Q2375" t="s">
        <v>8272</v>
      </c>
      <c r="R2375" s="10">
        <f>E2375/D2375*100</f>
        <v>5.8823529411764705E-3</v>
      </c>
      <c r="S2375" s="7">
        <f>E2375/O2375</f>
        <v>50</v>
      </c>
      <c r="T2375" s="11" t="s">
        <v>8319</v>
      </c>
      <c r="U2375" t="s">
        <v>8320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5">
        <f t="shared" si="111"/>
        <v>42047.843287037031</v>
      </c>
      <c r="K2376">
        <v>1421180060</v>
      </c>
      <c r="L2376" s="16">
        <f t="shared" si="112"/>
        <v>42017.843287037031</v>
      </c>
      <c r="M2376" s="16" t="str">
        <f t="shared" si="113"/>
        <v>2015</v>
      </c>
      <c r="N2376" t="b">
        <v>0</v>
      </c>
      <c r="O2376">
        <v>1</v>
      </c>
      <c r="P2376" t="b">
        <v>0</v>
      </c>
      <c r="Q2376" t="s">
        <v>8272</v>
      </c>
      <c r="R2376" s="10">
        <f>E2376/D2376*100</f>
        <v>4.5454545454545456E-2</v>
      </c>
      <c r="S2376" s="7">
        <f>E2376/O2376</f>
        <v>10</v>
      </c>
      <c r="T2376" s="11" t="s">
        <v>8319</v>
      </c>
      <c r="U2376" t="s">
        <v>8320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5">
        <f t="shared" si="111"/>
        <v>42622.836076388892</v>
      </c>
      <c r="K2377">
        <v>1470859437</v>
      </c>
      <c r="L2377" s="16">
        <f t="shared" si="112"/>
        <v>42592.836076388892</v>
      </c>
      <c r="M2377" s="16" t="str">
        <f t="shared" si="113"/>
        <v>2016</v>
      </c>
      <c r="N2377" t="b">
        <v>0</v>
      </c>
      <c r="O2377">
        <v>0</v>
      </c>
      <c r="P2377" t="b">
        <v>0</v>
      </c>
      <c r="Q2377" t="s">
        <v>8272</v>
      </c>
      <c r="R2377" s="10">
        <f>E2377/D2377*100</f>
        <v>0</v>
      </c>
      <c r="S2377" s="7" t="e">
        <f>E2377/O2377</f>
        <v>#DIV/0!</v>
      </c>
      <c r="T2377" s="11" t="s">
        <v>8319</v>
      </c>
      <c r="U2377" t="s">
        <v>8320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5">
        <f t="shared" si="111"/>
        <v>42348.925532407404</v>
      </c>
      <c r="K2378">
        <v>1447193566</v>
      </c>
      <c r="L2378" s="16">
        <f t="shared" si="112"/>
        <v>42318.925532407404</v>
      </c>
      <c r="M2378" s="16" t="str">
        <f t="shared" si="113"/>
        <v>2015</v>
      </c>
      <c r="N2378" t="b">
        <v>0</v>
      </c>
      <c r="O2378">
        <v>4</v>
      </c>
      <c r="P2378" t="b">
        <v>0</v>
      </c>
      <c r="Q2378" t="s">
        <v>8272</v>
      </c>
      <c r="R2378" s="10">
        <f>E2378/D2378*100</f>
        <v>10.877666666666666</v>
      </c>
      <c r="S2378" s="7">
        <f>E2378/O2378</f>
        <v>81.582499999999996</v>
      </c>
      <c r="T2378" s="11" t="s">
        <v>8319</v>
      </c>
      <c r="U2378" t="s">
        <v>8320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5">
        <f t="shared" si="111"/>
        <v>42699.911840277782</v>
      </c>
      <c r="K2379">
        <v>1477515183</v>
      </c>
      <c r="L2379" s="16">
        <f t="shared" si="112"/>
        <v>42669.870173611111</v>
      </c>
      <c r="M2379" s="16" t="str">
        <f t="shared" si="113"/>
        <v>2016</v>
      </c>
      <c r="N2379" t="b">
        <v>0</v>
      </c>
      <c r="O2379">
        <v>0</v>
      </c>
      <c r="P2379" t="b">
        <v>0</v>
      </c>
      <c r="Q2379" t="s">
        <v>8272</v>
      </c>
      <c r="R2379" s="10">
        <f>E2379/D2379*100</f>
        <v>0</v>
      </c>
      <c r="S2379" s="7" t="e">
        <f>E2379/O2379</f>
        <v>#DIV/0!</v>
      </c>
      <c r="T2379" s="11" t="s">
        <v>8319</v>
      </c>
      <c r="U2379" t="s">
        <v>8320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5">
        <f t="shared" si="111"/>
        <v>42242.013078703705</v>
      </c>
      <c r="K2380">
        <v>1438042730</v>
      </c>
      <c r="L2380" s="16">
        <f t="shared" si="112"/>
        <v>42213.013078703705</v>
      </c>
      <c r="M2380" s="16" t="str">
        <f t="shared" si="113"/>
        <v>2015</v>
      </c>
      <c r="N2380" t="b">
        <v>0</v>
      </c>
      <c r="O2380">
        <v>0</v>
      </c>
      <c r="P2380" t="b">
        <v>0</v>
      </c>
      <c r="Q2380" t="s">
        <v>8272</v>
      </c>
      <c r="R2380" s="10">
        <f>E2380/D2380*100</f>
        <v>0</v>
      </c>
      <c r="S2380" s="7" t="e">
        <f>E2380/O2380</f>
        <v>#DIV/0!</v>
      </c>
      <c r="T2380" s="11" t="s">
        <v>8319</v>
      </c>
      <c r="U2380" t="s">
        <v>8320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5">
        <f t="shared" si="111"/>
        <v>42282.016388888893</v>
      </c>
      <c r="K2381">
        <v>1440116616</v>
      </c>
      <c r="L2381" s="16">
        <f t="shared" si="112"/>
        <v>42237.016388888893</v>
      </c>
      <c r="M2381" s="16" t="str">
        <f t="shared" si="113"/>
        <v>2015</v>
      </c>
      <c r="N2381" t="b">
        <v>0</v>
      </c>
      <c r="O2381">
        <v>0</v>
      </c>
      <c r="P2381" t="b">
        <v>0</v>
      </c>
      <c r="Q2381" t="s">
        <v>8272</v>
      </c>
      <c r="R2381" s="10">
        <f>E2381/D2381*100</f>
        <v>0</v>
      </c>
      <c r="S2381" s="7" t="e">
        <f>E2381/O2381</f>
        <v>#DIV/0!</v>
      </c>
      <c r="T2381" s="11" t="s">
        <v>8319</v>
      </c>
      <c r="U2381" t="s">
        <v>8320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5">
        <f t="shared" si="111"/>
        <v>42278.793310185181</v>
      </c>
      <c r="K2382">
        <v>1441134142</v>
      </c>
      <c r="L2382" s="16">
        <f t="shared" si="112"/>
        <v>42248.793310185181</v>
      </c>
      <c r="M2382" s="16" t="str">
        <f t="shared" si="113"/>
        <v>2015</v>
      </c>
      <c r="N2382" t="b">
        <v>0</v>
      </c>
      <c r="O2382">
        <v>3</v>
      </c>
      <c r="P2382" t="b">
        <v>0</v>
      </c>
      <c r="Q2382" t="s">
        <v>8272</v>
      </c>
      <c r="R2382" s="10">
        <f>E2382/D2382*100</f>
        <v>0.36666666666666664</v>
      </c>
      <c r="S2382" s="7">
        <f>E2382/O2382</f>
        <v>18.333333333333332</v>
      </c>
      <c r="T2382" s="11" t="s">
        <v>8319</v>
      </c>
      <c r="U2382" t="s">
        <v>8320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5">
        <f t="shared" si="111"/>
        <v>42104.935740740737</v>
      </c>
      <c r="K2383">
        <v>1426112848</v>
      </c>
      <c r="L2383" s="16">
        <f t="shared" si="112"/>
        <v>42074.935740740737</v>
      </c>
      <c r="M2383" s="16" t="str">
        <f t="shared" si="113"/>
        <v>2015</v>
      </c>
      <c r="N2383" t="b">
        <v>0</v>
      </c>
      <c r="O2383">
        <v>7</v>
      </c>
      <c r="P2383" t="b">
        <v>0</v>
      </c>
      <c r="Q2383" t="s">
        <v>8272</v>
      </c>
      <c r="R2383" s="10">
        <f>E2383/D2383*100</f>
        <v>1.8193398957730169</v>
      </c>
      <c r="S2383" s="7">
        <f>E2383/O2383</f>
        <v>224.42857142857142</v>
      </c>
      <c r="T2383" s="11" t="s">
        <v>8319</v>
      </c>
      <c r="U2383" t="s">
        <v>8320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5">
        <f t="shared" si="111"/>
        <v>42220.187534722223</v>
      </c>
      <c r="K2384">
        <v>1436502603</v>
      </c>
      <c r="L2384" s="16">
        <f t="shared" si="112"/>
        <v>42195.187534722223</v>
      </c>
      <c r="M2384" s="16" t="str">
        <f t="shared" si="113"/>
        <v>2015</v>
      </c>
      <c r="N2384" t="b">
        <v>0</v>
      </c>
      <c r="O2384">
        <v>2</v>
      </c>
      <c r="P2384" t="b">
        <v>0</v>
      </c>
      <c r="Q2384" t="s">
        <v>8272</v>
      </c>
      <c r="R2384" s="10">
        <f>E2384/D2384*100</f>
        <v>2.5</v>
      </c>
      <c r="S2384" s="7">
        <f>E2384/O2384</f>
        <v>37.5</v>
      </c>
      <c r="T2384" s="11" t="s">
        <v>8319</v>
      </c>
      <c r="U2384" t="s">
        <v>8320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5">
        <f t="shared" si="111"/>
        <v>42057.056793981479</v>
      </c>
      <c r="K2385">
        <v>1421976107</v>
      </c>
      <c r="L2385" s="16">
        <f t="shared" si="112"/>
        <v>42027.056793981479</v>
      </c>
      <c r="M2385" s="16" t="str">
        <f t="shared" si="113"/>
        <v>2015</v>
      </c>
      <c r="N2385" t="b">
        <v>0</v>
      </c>
      <c r="O2385">
        <v>3</v>
      </c>
      <c r="P2385" t="b">
        <v>0</v>
      </c>
      <c r="Q2385" t="s">
        <v>8272</v>
      </c>
      <c r="R2385" s="10">
        <f>E2385/D2385*100</f>
        <v>4.3499999999999996</v>
      </c>
      <c r="S2385" s="7">
        <f>E2385/O2385</f>
        <v>145</v>
      </c>
      <c r="T2385" s="11" t="s">
        <v>8319</v>
      </c>
      <c r="U2385" t="s">
        <v>8320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5">
        <f t="shared" si="111"/>
        <v>41957.109293981484</v>
      </c>
      <c r="K2386">
        <v>1413337043</v>
      </c>
      <c r="L2386" s="16">
        <f t="shared" si="112"/>
        <v>41927.067627314813</v>
      </c>
      <c r="M2386" s="16" t="str">
        <f t="shared" si="113"/>
        <v>2014</v>
      </c>
      <c r="N2386" t="b">
        <v>0</v>
      </c>
      <c r="O2386">
        <v>8</v>
      </c>
      <c r="P2386" t="b">
        <v>0</v>
      </c>
      <c r="Q2386" t="s">
        <v>8272</v>
      </c>
      <c r="R2386" s="10">
        <f>E2386/D2386*100</f>
        <v>0.8</v>
      </c>
      <c r="S2386" s="7">
        <f>E2386/O2386</f>
        <v>1</v>
      </c>
      <c r="T2386" s="11" t="s">
        <v>8319</v>
      </c>
      <c r="U2386" t="s">
        <v>8320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5">
        <f t="shared" si="111"/>
        <v>42221.70175925926</v>
      </c>
      <c r="K2387">
        <v>1436201432</v>
      </c>
      <c r="L2387" s="16">
        <f t="shared" si="112"/>
        <v>42191.70175925926</v>
      </c>
      <c r="M2387" s="16" t="str">
        <f t="shared" si="113"/>
        <v>2015</v>
      </c>
      <c r="N2387" t="b">
        <v>0</v>
      </c>
      <c r="O2387">
        <v>7</v>
      </c>
      <c r="P2387" t="b">
        <v>0</v>
      </c>
      <c r="Q2387" t="s">
        <v>8272</v>
      </c>
      <c r="R2387" s="10">
        <f>E2387/D2387*100</f>
        <v>1.2123076923076923</v>
      </c>
      <c r="S2387" s="7">
        <f>E2387/O2387</f>
        <v>112.57142857142857</v>
      </c>
      <c r="T2387" s="11" t="s">
        <v>8319</v>
      </c>
      <c r="U2387" t="s">
        <v>8320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5">
        <f t="shared" si="111"/>
        <v>42014.838240740741</v>
      </c>
      <c r="K2388">
        <v>1415736424</v>
      </c>
      <c r="L2388" s="16">
        <f t="shared" si="112"/>
        <v>41954.838240740741</v>
      </c>
      <c r="M2388" s="16" t="str">
        <f t="shared" si="113"/>
        <v>2014</v>
      </c>
      <c r="N2388" t="b">
        <v>0</v>
      </c>
      <c r="O2388">
        <v>0</v>
      </c>
      <c r="P2388" t="b">
        <v>0</v>
      </c>
      <c r="Q2388" t="s">
        <v>8272</v>
      </c>
      <c r="R2388" s="10">
        <f>E2388/D2388*100</f>
        <v>0</v>
      </c>
      <c r="S2388" s="7" t="e">
        <f>E2388/O2388</f>
        <v>#DIV/0!</v>
      </c>
      <c r="T2388" s="11" t="s">
        <v>8319</v>
      </c>
      <c r="U2388" t="s">
        <v>8320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5">
        <f t="shared" si="111"/>
        <v>42573.626620370371</v>
      </c>
      <c r="K2389">
        <v>1465311740</v>
      </c>
      <c r="L2389" s="16">
        <f t="shared" si="112"/>
        <v>42528.626620370371</v>
      </c>
      <c r="M2389" s="16" t="str">
        <f t="shared" si="113"/>
        <v>2016</v>
      </c>
      <c r="N2389" t="b">
        <v>0</v>
      </c>
      <c r="O2389">
        <v>3</v>
      </c>
      <c r="P2389" t="b">
        <v>0</v>
      </c>
      <c r="Q2389" t="s">
        <v>8272</v>
      </c>
      <c r="R2389" s="10">
        <f>E2389/D2389*100</f>
        <v>0.68399999999999994</v>
      </c>
      <c r="S2389" s="7">
        <f>E2389/O2389</f>
        <v>342</v>
      </c>
      <c r="T2389" s="11" t="s">
        <v>8319</v>
      </c>
      <c r="U2389" t="s">
        <v>8320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5">
        <f t="shared" si="111"/>
        <v>42019.811805555553</v>
      </c>
      <c r="K2390">
        <v>1418761759</v>
      </c>
      <c r="L2390" s="16">
        <f t="shared" si="112"/>
        <v>41989.853692129633</v>
      </c>
      <c r="M2390" s="16" t="str">
        <f t="shared" si="113"/>
        <v>2014</v>
      </c>
      <c r="N2390" t="b">
        <v>0</v>
      </c>
      <c r="O2390">
        <v>8</v>
      </c>
      <c r="P2390" t="b">
        <v>0</v>
      </c>
      <c r="Q2390" t="s">
        <v>8272</v>
      </c>
      <c r="R2390" s="10">
        <f>E2390/D2390*100</f>
        <v>1.2513513513513512</v>
      </c>
      <c r="S2390" s="7">
        <f>E2390/O2390</f>
        <v>57.875</v>
      </c>
      <c r="T2390" s="11" t="s">
        <v>8319</v>
      </c>
      <c r="U2390" t="s">
        <v>8320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5">
        <f t="shared" si="111"/>
        <v>42210.915972222225</v>
      </c>
      <c r="K2391">
        <v>1435160452</v>
      </c>
      <c r="L2391" s="16">
        <f t="shared" si="112"/>
        <v>42179.653379629628</v>
      </c>
      <c r="M2391" s="16" t="str">
        <f t="shared" si="113"/>
        <v>2015</v>
      </c>
      <c r="N2391" t="b">
        <v>0</v>
      </c>
      <c r="O2391">
        <v>1</v>
      </c>
      <c r="P2391" t="b">
        <v>0</v>
      </c>
      <c r="Q2391" t="s">
        <v>8272</v>
      </c>
      <c r="R2391" s="10">
        <f>E2391/D2391*100</f>
        <v>0.1875</v>
      </c>
      <c r="S2391" s="7">
        <f>E2391/O2391</f>
        <v>30</v>
      </c>
      <c r="T2391" s="11" t="s">
        <v>8319</v>
      </c>
      <c r="U2391" t="s">
        <v>8320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5">
        <f t="shared" si="111"/>
        <v>42008.262314814812</v>
      </c>
      <c r="K2392">
        <v>1416896264</v>
      </c>
      <c r="L2392" s="16">
        <f t="shared" si="112"/>
        <v>41968.262314814812</v>
      </c>
      <c r="M2392" s="16" t="str">
        <f t="shared" si="113"/>
        <v>2014</v>
      </c>
      <c r="N2392" t="b">
        <v>0</v>
      </c>
      <c r="O2392">
        <v>0</v>
      </c>
      <c r="P2392" t="b">
        <v>0</v>
      </c>
      <c r="Q2392" t="s">
        <v>8272</v>
      </c>
      <c r="R2392" s="10">
        <f>E2392/D2392*100</f>
        <v>0</v>
      </c>
      <c r="S2392" s="7" t="e">
        <f>E2392/O2392</f>
        <v>#DIV/0!</v>
      </c>
      <c r="T2392" s="11" t="s">
        <v>8319</v>
      </c>
      <c r="U2392" t="s">
        <v>8320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5">
        <f t="shared" si="111"/>
        <v>42094.752824074079</v>
      </c>
      <c r="K2393">
        <v>1425236644</v>
      </c>
      <c r="L2393" s="16">
        <f t="shared" si="112"/>
        <v>42064.794490740736</v>
      </c>
      <c r="M2393" s="16" t="str">
        <f t="shared" si="113"/>
        <v>2015</v>
      </c>
      <c r="N2393" t="b">
        <v>0</v>
      </c>
      <c r="O2393">
        <v>1</v>
      </c>
      <c r="P2393" t="b">
        <v>0</v>
      </c>
      <c r="Q2393" t="s">
        <v>8272</v>
      </c>
      <c r="R2393" s="10">
        <f>E2393/D2393*100</f>
        <v>0.125</v>
      </c>
      <c r="S2393" s="7">
        <f>E2393/O2393</f>
        <v>25</v>
      </c>
      <c r="T2393" s="11" t="s">
        <v>8319</v>
      </c>
      <c r="U2393" t="s">
        <v>8320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5">
        <f t="shared" si="111"/>
        <v>42306.120636574073</v>
      </c>
      <c r="K2394">
        <v>1443495223</v>
      </c>
      <c r="L2394" s="16">
        <f t="shared" si="112"/>
        <v>42276.120636574073</v>
      </c>
      <c r="M2394" s="16" t="str">
        <f t="shared" si="113"/>
        <v>2015</v>
      </c>
      <c r="N2394" t="b">
        <v>0</v>
      </c>
      <c r="O2394">
        <v>0</v>
      </c>
      <c r="P2394" t="b">
        <v>0</v>
      </c>
      <c r="Q2394" t="s">
        <v>8272</v>
      </c>
      <c r="R2394" s="10">
        <f>E2394/D2394*100</f>
        <v>0</v>
      </c>
      <c r="S2394" s="7" t="e">
        <f>E2394/O2394</f>
        <v>#DIV/0!</v>
      </c>
      <c r="T2394" s="11" t="s">
        <v>8319</v>
      </c>
      <c r="U2394" t="s">
        <v>8320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5">
        <f t="shared" si="111"/>
        <v>42224.648344907408</v>
      </c>
      <c r="K2395">
        <v>1436456017</v>
      </c>
      <c r="L2395" s="16">
        <f t="shared" si="112"/>
        <v>42194.648344907408</v>
      </c>
      <c r="M2395" s="16" t="str">
        <f t="shared" si="113"/>
        <v>2015</v>
      </c>
      <c r="N2395" t="b">
        <v>0</v>
      </c>
      <c r="O2395">
        <v>1</v>
      </c>
      <c r="P2395" t="b">
        <v>0</v>
      </c>
      <c r="Q2395" t="s">
        <v>8272</v>
      </c>
      <c r="R2395" s="10">
        <f>E2395/D2395*100</f>
        <v>0.05</v>
      </c>
      <c r="S2395" s="7">
        <f>E2395/O2395</f>
        <v>50</v>
      </c>
      <c r="T2395" s="11" t="s">
        <v>8319</v>
      </c>
      <c r="U2395" t="s">
        <v>8320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5">
        <f t="shared" si="111"/>
        <v>42061.362187499995</v>
      </c>
      <c r="K2396">
        <v>1422348093</v>
      </c>
      <c r="L2396" s="16">
        <f t="shared" si="112"/>
        <v>42031.362187499995</v>
      </c>
      <c r="M2396" s="16" t="str">
        <f t="shared" si="113"/>
        <v>2015</v>
      </c>
      <c r="N2396" t="b">
        <v>0</v>
      </c>
      <c r="O2396">
        <v>2</v>
      </c>
      <c r="P2396" t="b">
        <v>0</v>
      </c>
      <c r="Q2396" t="s">
        <v>8272</v>
      </c>
      <c r="R2396" s="10">
        <f>E2396/D2396*100</f>
        <v>0.06</v>
      </c>
      <c r="S2396" s="7">
        <f>E2396/O2396</f>
        <v>1.5</v>
      </c>
      <c r="T2396" s="11" t="s">
        <v>8319</v>
      </c>
      <c r="U2396" t="s">
        <v>8320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5">
        <f t="shared" si="111"/>
        <v>42745.372916666667</v>
      </c>
      <c r="K2397">
        <v>1481597687</v>
      </c>
      <c r="L2397" s="16">
        <f t="shared" si="112"/>
        <v>42717.121377314819</v>
      </c>
      <c r="M2397" s="16" t="str">
        <f t="shared" si="113"/>
        <v>2016</v>
      </c>
      <c r="N2397" t="b">
        <v>0</v>
      </c>
      <c r="O2397">
        <v>0</v>
      </c>
      <c r="P2397" t="b">
        <v>0</v>
      </c>
      <c r="Q2397" t="s">
        <v>8272</v>
      </c>
      <c r="R2397" s="10">
        <f>E2397/D2397*100</f>
        <v>0</v>
      </c>
      <c r="S2397" s="7" t="e">
        <f>E2397/O2397</f>
        <v>#DIV/0!</v>
      </c>
      <c r="T2397" s="11" t="s">
        <v>8319</v>
      </c>
      <c r="U2397" t="s">
        <v>8320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5">
        <f t="shared" si="111"/>
        <v>42292.849050925928</v>
      </c>
      <c r="K2398">
        <v>1442348558</v>
      </c>
      <c r="L2398" s="16">
        <f t="shared" si="112"/>
        <v>42262.849050925928</v>
      </c>
      <c r="M2398" s="16" t="str">
        <f t="shared" si="113"/>
        <v>2015</v>
      </c>
      <c r="N2398" t="b">
        <v>0</v>
      </c>
      <c r="O2398">
        <v>1</v>
      </c>
      <c r="P2398" t="b">
        <v>0</v>
      </c>
      <c r="Q2398" t="s">
        <v>8272</v>
      </c>
      <c r="R2398" s="10">
        <f>E2398/D2398*100</f>
        <v>0.2</v>
      </c>
      <c r="S2398" s="7">
        <f>E2398/O2398</f>
        <v>10</v>
      </c>
      <c r="T2398" s="11" t="s">
        <v>8319</v>
      </c>
      <c r="U2398" t="s">
        <v>8320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5">
        <f t="shared" si="111"/>
        <v>42006.88490740741</v>
      </c>
      <c r="K2399">
        <v>1417641256</v>
      </c>
      <c r="L2399" s="16">
        <f t="shared" si="112"/>
        <v>41976.88490740741</v>
      </c>
      <c r="M2399" s="16" t="str">
        <f t="shared" si="113"/>
        <v>2014</v>
      </c>
      <c r="N2399" t="b">
        <v>0</v>
      </c>
      <c r="O2399">
        <v>0</v>
      </c>
      <c r="P2399" t="b">
        <v>0</v>
      </c>
      <c r="Q2399" t="s">
        <v>8272</v>
      </c>
      <c r="R2399" s="10">
        <f>E2399/D2399*100</f>
        <v>0</v>
      </c>
      <c r="S2399" s="7" t="e">
        <f>E2399/O2399</f>
        <v>#DIV/0!</v>
      </c>
      <c r="T2399" s="11" t="s">
        <v>8319</v>
      </c>
      <c r="U2399" t="s">
        <v>8320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5">
        <f t="shared" si="111"/>
        <v>42187.916481481487</v>
      </c>
      <c r="K2400">
        <v>1433282384</v>
      </c>
      <c r="L2400" s="16">
        <f t="shared" si="112"/>
        <v>42157.916481481487</v>
      </c>
      <c r="M2400" s="16" t="str">
        <f t="shared" si="113"/>
        <v>2015</v>
      </c>
      <c r="N2400" t="b">
        <v>0</v>
      </c>
      <c r="O2400">
        <v>0</v>
      </c>
      <c r="P2400" t="b">
        <v>0</v>
      </c>
      <c r="Q2400" t="s">
        <v>8272</v>
      </c>
      <c r="R2400" s="10">
        <f>E2400/D2400*100</f>
        <v>0</v>
      </c>
      <c r="S2400" s="7" t="e">
        <f>E2400/O2400</f>
        <v>#DIV/0!</v>
      </c>
      <c r="T2400" s="11" t="s">
        <v>8319</v>
      </c>
      <c r="U2400" t="s">
        <v>8320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5">
        <f t="shared" si="111"/>
        <v>41991.853078703702</v>
      </c>
      <c r="K2401">
        <v>1415910506</v>
      </c>
      <c r="L2401" s="16">
        <f t="shared" si="112"/>
        <v>41956.853078703702</v>
      </c>
      <c r="M2401" s="16" t="str">
        <f t="shared" si="113"/>
        <v>2014</v>
      </c>
      <c r="N2401" t="b">
        <v>0</v>
      </c>
      <c r="O2401">
        <v>0</v>
      </c>
      <c r="P2401" t="b">
        <v>0</v>
      </c>
      <c r="Q2401" t="s">
        <v>8272</v>
      </c>
      <c r="R2401" s="10">
        <f>E2401/D2401*100</f>
        <v>0</v>
      </c>
      <c r="S2401" s="7" t="e">
        <f>E2401/O2401</f>
        <v>#DIV/0!</v>
      </c>
      <c r="T2401" s="11" t="s">
        <v>8319</v>
      </c>
      <c r="U2401" t="s">
        <v>8320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5">
        <f t="shared" si="111"/>
        <v>42474.268101851849</v>
      </c>
      <c r="K2402">
        <v>1458023164</v>
      </c>
      <c r="L2402" s="16">
        <f t="shared" si="112"/>
        <v>42444.268101851849</v>
      </c>
      <c r="M2402" s="16" t="str">
        <f t="shared" si="113"/>
        <v>2016</v>
      </c>
      <c r="N2402" t="b">
        <v>0</v>
      </c>
      <c r="O2402">
        <v>0</v>
      </c>
      <c r="P2402" t="b">
        <v>0</v>
      </c>
      <c r="Q2402" t="s">
        <v>8272</v>
      </c>
      <c r="R2402" s="10">
        <f>E2402/D2402*100</f>
        <v>0</v>
      </c>
      <c r="S2402" s="7" t="e">
        <f>E2402/O2402</f>
        <v>#DIV/0!</v>
      </c>
      <c r="T2402" s="11" t="s">
        <v>8319</v>
      </c>
      <c r="U2402" t="s">
        <v>8320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5">
        <f t="shared" si="111"/>
        <v>42434.822870370372</v>
      </c>
      <c r="K2403">
        <v>1452023096</v>
      </c>
      <c r="L2403" s="16">
        <f t="shared" si="112"/>
        <v>42374.822870370372</v>
      </c>
      <c r="M2403" s="16" t="str">
        <f t="shared" si="113"/>
        <v>2016</v>
      </c>
      <c r="N2403" t="b">
        <v>0</v>
      </c>
      <c r="O2403">
        <v>9</v>
      </c>
      <c r="P2403" t="b">
        <v>0</v>
      </c>
      <c r="Q2403" t="s">
        <v>8284</v>
      </c>
      <c r="R2403" s="10">
        <f>E2403/D2403*100</f>
        <v>0.71785714285714286</v>
      </c>
      <c r="S2403" s="7">
        <f>E2403/O2403</f>
        <v>22.333333333333332</v>
      </c>
      <c r="T2403" s="11" t="s">
        <v>8336</v>
      </c>
      <c r="U2403" t="s">
        <v>8337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5">
        <f t="shared" si="111"/>
        <v>42137.679756944446</v>
      </c>
      <c r="K2404">
        <v>1428941931</v>
      </c>
      <c r="L2404" s="16">
        <f t="shared" si="112"/>
        <v>42107.679756944446</v>
      </c>
      <c r="M2404" s="16" t="str">
        <f t="shared" si="113"/>
        <v>2015</v>
      </c>
      <c r="N2404" t="b">
        <v>0</v>
      </c>
      <c r="O2404">
        <v>1</v>
      </c>
      <c r="P2404" t="b">
        <v>0</v>
      </c>
      <c r="Q2404" t="s">
        <v>8284</v>
      </c>
      <c r="R2404" s="10">
        <f>E2404/D2404*100</f>
        <v>0.43333333333333329</v>
      </c>
      <c r="S2404" s="7">
        <f>E2404/O2404</f>
        <v>52</v>
      </c>
      <c r="T2404" s="11" t="s">
        <v>8336</v>
      </c>
      <c r="U2404" t="s">
        <v>8337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5">
        <f t="shared" si="111"/>
        <v>42459.840949074074</v>
      </c>
      <c r="K2405">
        <v>1454188258</v>
      </c>
      <c r="L2405" s="16">
        <f t="shared" si="112"/>
        <v>42399.882615740738</v>
      </c>
      <c r="M2405" s="16" t="str">
        <f t="shared" si="113"/>
        <v>2016</v>
      </c>
      <c r="N2405" t="b">
        <v>0</v>
      </c>
      <c r="O2405">
        <v>12</v>
      </c>
      <c r="P2405" t="b">
        <v>0</v>
      </c>
      <c r="Q2405" t="s">
        <v>8284</v>
      </c>
      <c r="R2405" s="10">
        <f>E2405/D2405*100</f>
        <v>16.833333333333332</v>
      </c>
      <c r="S2405" s="7">
        <f>E2405/O2405</f>
        <v>16.833333333333332</v>
      </c>
      <c r="T2405" s="11" t="s">
        <v>8336</v>
      </c>
      <c r="U2405" t="s">
        <v>8337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5">
        <f t="shared" si="111"/>
        <v>42372.03943287037</v>
      </c>
      <c r="K2406">
        <v>1449190607</v>
      </c>
      <c r="L2406" s="16">
        <f t="shared" si="112"/>
        <v>42342.03943287037</v>
      </c>
      <c r="M2406" s="16" t="str">
        <f t="shared" si="113"/>
        <v>2015</v>
      </c>
      <c r="N2406" t="b">
        <v>0</v>
      </c>
      <c r="O2406">
        <v>0</v>
      </c>
      <c r="P2406" t="b">
        <v>0</v>
      </c>
      <c r="Q2406" t="s">
        <v>8284</v>
      </c>
      <c r="R2406" s="10">
        <f>E2406/D2406*100</f>
        <v>0</v>
      </c>
      <c r="S2406" s="7" t="e">
        <f>E2406/O2406</f>
        <v>#DIV/0!</v>
      </c>
      <c r="T2406" s="11" t="s">
        <v>8336</v>
      </c>
      <c r="U2406" t="s">
        <v>8337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5">
        <f t="shared" si="111"/>
        <v>42616.585358796292</v>
      </c>
      <c r="K2407">
        <v>1471096975</v>
      </c>
      <c r="L2407" s="16">
        <f t="shared" si="112"/>
        <v>42595.585358796292</v>
      </c>
      <c r="M2407" s="16" t="str">
        <f t="shared" si="113"/>
        <v>2016</v>
      </c>
      <c r="N2407" t="b">
        <v>0</v>
      </c>
      <c r="O2407">
        <v>20</v>
      </c>
      <c r="P2407" t="b">
        <v>0</v>
      </c>
      <c r="Q2407" t="s">
        <v>8284</v>
      </c>
      <c r="R2407" s="10">
        <f>E2407/D2407*100</f>
        <v>22.52</v>
      </c>
      <c r="S2407" s="7">
        <f>E2407/O2407</f>
        <v>56.3</v>
      </c>
      <c r="T2407" s="11" t="s">
        <v>8336</v>
      </c>
      <c r="U2407" t="s">
        <v>8337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5">
        <f t="shared" si="111"/>
        <v>42023.110995370371</v>
      </c>
      <c r="K2408">
        <v>1418179190</v>
      </c>
      <c r="L2408" s="16">
        <f t="shared" si="112"/>
        <v>41983.110995370371</v>
      </c>
      <c r="M2408" s="16" t="str">
        <f t="shared" si="113"/>
        <v>2014</v>
      </c>
      <c r="N2408" t="b">
        <v>0</v>
      </c>
      <c r="O2408">
        <v>16</v>
      </c>
      <c r="P2408" t="b">
        <v>0</v>
      </c>
      <c r="Q2408" t="s">
        <v>8284</v>
      </c>
      <c r="R2408" s="10">
        <f>E2408/D2408*100</f>
        <v>41.384615384615387</v>
      </c>
      <c r="S2408" s="7">
        <f>E2408/O2408</f>
        <v>84.0625</v>
      </c>
      <c r="T2408" s="11" t="s">
        <v>8336</v>
      </c>
      <c r="U2408" t="s">
        <v>8337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5">
        <f t="shared" si="111"/>
        <v>42105.25</v>
      </c>
      <c r="K2409">
        <v>1426772928</v>
      </c>
      <c r="L2409" s="16">
        <f t="shared" si="112"/>
        <v>42082.575555555552</v>
      </c>
      <c r="M2409" s="16" t="str">
        <f t="shared" si="113"/>
        <v>2015</v>
      </c>
      <c r="N2409" t="b">
        <v>0</v>
      </c>
      <c r="O2409">
        <v>33</v>
      </c>
      <c r="P2409" t="b">
        <v>0</v>
      </c>
      <c r="Q2409" t="s">
        <v>8284</v>
      </c>
      <c r="R2409" s="10">
        <f>E2409/D2409*100</f>
        <v>25.259090909090908</v>
      </c>
      <c r="S2409" s="7">
        <f>E2409/O2409</f>
        <v>168.39393939393941</v>
      </c>
      <c r="T2409" s="11" t="s">
        <v>8336</v>
      </c>
      <c r="U2409" t="s">
        <v>8337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5">
        <f t="shared" si="111"/>
        <v>41949.182372685187</v>
      </c>
      <c r="K2410">
        <v>1412652157</v>
      </c>
      <c r="L2410" s="16">
        <f t="shared" si="112"/>
        <v>41919.140706018516</v>
      </c>
      <c r="M2410" s="16" t="str">
        <f t="shared" si="113"/>
        <v>2014</v>
      </c>
      <c r="N2410" t="b">
        <v>0</v>
      </c>
      <c r="O2410">
        <v>2</v>
      </c>
      <c r="P2410" t="b">
        <v>0</v>
      </c>
      <c r="Q2410" t="s">
        <v>8284</v>
      </c>
      <c r="R2410" s="10">
        <f>E2410/D2410*100</f>
        <v>0.2</v>
      </c>
      <c r="S2410" s="7">
        <f>E2410/O2410</f>
        <v>15</v>
      </c>
      <c r="T2410" s="11" t="s">
        <v>8336</v>
      </c>
      <c r="U2410" t="s">
        <v>8337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5">
        <f t="shared" si="111"/>
        <v>42234.875868055555</v>
      </c>
      <c r="K2411">
        <v>1437339675</v>
      </c>
      <c r="L2411" s="16">
        <f t="shared" si="112"/>
        <v>42204.875868055555</v>
      </c>
      <c r="M2411" s="16" t="str">
        <f t="shared" si="113"/>
        <v>2015</v>
      </c>
      <c r="N2411" t="b">
        <v>0</v>
      </c>
      <c r="O2411">
        <v>6</v>
      </c>
      <c r="P2411" t="b">
        <v>0</v>
      </c>
      <c r="Q2411" t="s">
        <v>8284</v>
      </c>
      <c r="R2411" s="10">
        <f>E2411/D2411*100</f>
        <v>1.8399999999999999</v>
      </c>
      <c r="S2411" s="7">
        <f>E2411/O2411</f>
        <v>76.666666666666671</v>
      </c>
      <c r="T2411" s="11" t="s">
        <v>8336</v>
      </c>
      <c r="U2411" t="s">
        <v>8337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5">
        <f t="shared" si="111"/>
        <v>42254.408275462964</v>
      </c>
      <c r="K2412">
        <v>1439027275</v>
      </c>
      <c r="L2412" s="16">
        <f t="shared" si="112"/>
        <v>42224.408275462964</v>
      </c>
      <c r="M2412" s="16" t="str">
        <f t="shared" si="113"/>
        <v>2015</v>
      </c>
      <c r="N2412" t="b">
        <v>0</v>
      </c>
      <c r="O2412">
        <v>0</v>
      </c>
      <c r="P2412" t="b">
        <v>0</v>
      </c>
      <c r="Q2412" t="s">
        <v>8284</v>
      </c>
      <c r="R2412" s="10">
        <f>E2412/D2412*100</f>
        <v>0</v>
      </c>
      <c r="S2412" s="7" t="e">
        <f>E2412/O2412</f>
        <v>#DIV/0!</v>
      </c>
      <c r="T2412" s="11" t="s">
        <v>8336</v>
      </c>
      <c r="U2412" t="s">
        <v>8337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5">
        <f t="shared" si="111"/>
        <v>42241.732430555552</v>
      </c>
      <c r="K2413">
        <v>1437932082</v>
      </c>
      <c r="L2413" s="16">
        <f t="shared" si="112"/>
        <v>42211.732430555552</v>
      </c>
      <c r="M2413" s="16" t="str">
        <f t="shared" si="113"/>
        <v>2015</v>
      </c>
      <c r="N2413" t="b">
        <v>0</v>
      </c>
      <c r="O2413">
        <v>3</v>
      </c>
      <c r="P2413" t="b">
        <v>0</v>
      </c>
      <c r="Q2413" t="s">
        <v>8284</v>
      </c>
      <c r="R2413" s="10">
        <f>E2413/D2413*100</f>
        <v>0.60399999999999998</v>
      </c>
      <c r="S2413" s="7">
        <f>E2413/O2413</f>
        <v>50.333333333333336</v>
      </c>
      <c r="T2413" s="11" t="s">
        <v>8336</v>
      </c>
      <c r="U2413" t="s">
        <v>8337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5">
        <f t="shared" si="111"/>
        <v>42700.778622685189</v>
      </c>
      <c r="K2414">
        <v>1476294073</v>
      </c>
      <c r="L2414" s="16">
        <f t="shared" si="112"/>
        <v>42655.736956018518</v>
      </c>
      <c r="M2414" s="16" t="str">
        <f t="shared" si="113"/>
        <v>2016</v>
      </c>
      <c r="N2414" t="b">
        <v>0</v>
      </c>
      <c r="O2414">
        <v>0</v>
      </c>
      <c r="P2414" t="b">
        <v>0</v>
      </c>
      <c r="Q2414" t="s">
        <v>8284</v>
      </c>
      <c r="R2414" s="10">
        <f>E2414/D2414*100</f>
        <v>0</v>
      </c>
      <c r="S2414" s="7" t="e">
        <f>E2414/O2414</f>
        <v>#DIV/0!</v>
      </c>
      <c r="T2414" s="11" t="s">
        <v>8336</v>
      </c>
      <c r="U2414" t="s">
        <v>8337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5">
        <f t="shared" si="111"/>
        <v>41790.979166666664</v>
      </c>
      <c r="K2415">
        <v>1398911882</v>
      </c>
      <c r="L2415" s="16">
        <f t="shared" si="112"/>
        <v>41760.10974537037</v>
      </c>
      <c r="M2415" s="16" t="str">
        <f t="shared" si="113"/>
        <v>2014</v>
      </c>
      <c r="N2415" t="b">
        <v>0</v>
      </c>
      <c r="O2415">
        <v>3</v>
      </c>
      <c r="P2415" t="b">
        <v>0</v>
      </c>
      <c r="Q2415" t="s">
        <v>8284</v>
      </c>
      <c r="R2415" s="10">
        <f>E2415/D2415*100</f>
        <v>0.83333333333333337</v>
      </c>
      <c r="S2415" s="7">
        <f>E2415/O2415</f>
        <v>8.3333333333333339</v>
      </c>
      <c r="T2415" s="11" t="s">
        <v>8336</v>
      </c>
      <c r="U2415" t="s">
        <v>8337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5">
        <f t="shared" si="111"/>
        <v>42238.165972222225</v>
      </c>
      <c r="K2416">
        <v>1436805660</v>
      </c>
      <c r="L2416" s="16">
        <f t="shared" si="112"/>
        <v>42198.695138888885</v>
      </c>
      <c r="M2416" s="16" t="str">
        <f t="shared" si="113"/>
        <v>2015</v>
      </c>
      <c r="N2416" t="b">
        <v>0</v>
      </c>
      <c r="O2416">
        <v>13</v>
      </c>
      <c r="P2416" t="b">
        <v>0</v>
      </c>
      <c r="Q2416" t="s">
        <v>8284</v>
      </c>
      <c r="R2416" s="10">
        <f>E2416/D2416*100</f>
        <v>3.0666666666666664</v>
      </c>
      <c r="S2416" s="7">
        <f>E2416/O2416</f>
        <v>35.384615384615387</v>
      </c>
      <c r="T2416" s="11" t="s">
        <v>8336</v>
      </c>
      <c r="U2416" t="s">
        <v>8337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5">
        <f t="shared" si="111"/>
        <v>42566.862800925926</v>
      </c>
      <c r="K2417">
        <v>1466023346</v>
      </c>
      <c r="L2417" s="16">
        <f t="shared" si="112"/>
        <v>42536.862800925926</v>
      </c>
      <c r="M2417" s="16" t="str">
        <f t="shared" si="113"/>
        <v>2016</v>
      </c>
      <c r="N2417" t="b">
        <v>0</v>
      </c>
      <c r="O2417">
        <v>6</v>
      </c>
      <c r="P2417" t="b">
        <v>0</v>
      </c>
      <c r="Q2417" t="s">
        <v>8284</v>
      </c>
      <c r="R2417" s="10">
        <f>E2417/D2417*100</f>
        <v>0.55833333333333335</v>
      </c>
      <c r="S2417" s="7">
        <f>E2417/O2417</f>
        <v>55.833333333333336</v>
      </c>
      <c r="T2417" s="11" t="s">
        <v>8336</v>
      </c>
      <c r="U2417" t="s">
        <v>8337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5">
        <f t="shared" si="111"/>
        <v>42077.625</v>
      </c>
      <c r="K2418">
        <v>1421343743</v>
      </c>
      <c r="L2418" s="16">
        <f t="shared" si="112"/>
        <v>42019.737766203703</v>
      </c>
      <c r="M2418" s="16" t="str">
        <f t="shared" si="113"/>
        <v>2015</v>
      </c>
      <c r="N2418" t="b">
        <v>0</v>
      </c>
      <c r="O2418">
        <v>1</v>
      </c>
      <c r="P2418" t="b">
        <v>0</v>
      </c>
      <c r="Q2418" t="s">
        <v>8284</v>
      </c>
      <c r="R2418" s="10">
        <f>E2418/D2418*100</f>
        <v>2.5000000000000001E-2</v>
      </c>
      <c r="S2418" s="7">
        <f>E2418/O2418</f>
        <v>5</v>
      </c>
      <c r="T2418" s="11" t="s">
        <v>8336</v>
      </c>
      <c r="U2418" t="s">
        <v>8337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5">
        <f t="shared" si="111"/>
        <v>41861.884108796294</v>
      </c>
      <c r="K2419">
        <v>1405113187</v>
      </c>
      <c r="L2419" s="16">
        <f t="shared" si="112"/>
        <v>41831.884108796294</v>
      </c>
      <c r="M2419" s="16" t="str">
        <f t="shared" si="113"/>
        <v>2014</v>
      </c>
      <c r="N2419" t="b">
        <v>0</v>
      </c>
      <c r="O2419">
        <v>0</v>
      </c>
      <c r="P2419" t="b">
        <v>0</v>
      </c>
      <c r="Q2419" t="s">
        <v>8284</v>
      </c>
      <c r="R2419" s="10">
        <f>E2419/D2419*100</f>
        <v>0</v>
      </c>
      <c r="S2419" s="7" t="e">
        <f>E2419/O2419</f>
        <v>#DIV/0!</v>
      </c>
      <c r="T2419" s="11" t="s">
        <v>8336</v>
      </c>
      <c r="U2419" t="s">
        <v>8337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5">
        <f t="shared" si="111"/>
        <v>42087.815324074079</v>
      </c>
      <c r="K2420">
        <v>1422045244</v>
      </c>
      <c r="L2420" s="16">
        <f t="shared" si="112"/>
        <v>42027.856990740736</v>
      </c>
      <c r="M2420" s="16" t="str">
        <f t="shared" si="113"/>
        <v>2015</v>
      </c>
      <c r="N2420" t="b">
        <v>0</v>
      </c>
      <c r="O2420">
        <v>5</v>
      </c>
      <c r="P2420" t="b">
        <v>0</v>
      </c>
      <c r="Q2420" t="s">
        <v>8284</v>
      </c>
      <c r="R2420" s="10">
        <f>E2420/D2420*100</f>
        <v>0.02</v>
      </c>
      <c r="S2420" s="7">
        <f>E2420/O2420</f>
        <v>1</v>
      </c>
      <c r="T2420" s="11" t="s">
        <v>8336</v>
      </c>
      <c r="U2420" t="s">
        <v>8337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5">
        <f t="shared" si="111"/>
        <v>42053.738298611104</v>
      </c>
      <c r="K2421">
        <v>1419097389</v>
      </c>
      <c r="L2421" s="16">
        <f t="shared" si="112"/>
        <v>41993.738298611104</v>
      </c>
      <c r="M2421" s="16" t="str">
        <f t="shared" si="113"/>
        <v>2014</v>
      </c>
      <c r="N2421" t="b">
        <v>0</v>
      </c>
      <c r="O2421">
        <v>0</v>
      </c>
      <c r="P2421" t="b">
        <v>0</v>
      </c>
      <c r="Q2421" t="s">
        <v>8284</v>
      </c>
      <c r="R2421" s="10">
        <f>E2421/D2421*100</f>
        <v>0</v>
      </c>
      <c r="S2421" s="7" t="e">
        <f>E2421/O2421</f>
        <v>#DIV/0!</v>
      </c>
      <c r="T2421" s="11" t="s">
        <v>8336</v>
      </c>
      <c r="U2421" t="s">
        <v>8337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5">
        <f t="shared" si="111"/>
        <v>41953.070543981477</v>
      </c>
      <c r="K2422">
        <v>1410396095</v>
      </c>
      <c r="L2422" s="16">
        <f t="shared" si="112"/>
        <v>41893.028877314813</v>
      </c>
      <c r="M2422" s="16" t="str">
        <f t="shared" si="113"/>
        <v>2014</v>
      </c>
      <c r="N2422" t="b">
        <v>0</v>
      </c>
      <c r="O2422">
        <v>36</v>
      </c>
      <c r="P2422" t="b">
        <v>0</v>
      </c>
      <c r="Q2422" t="s">
        <v>8284</v>
      </c>
      <c r="R2422" s="10">
        <f>E2422/D2422*100</f>
        <v>14.825133372851216</v>
      </c>
      <c r="S2422" s="7">
        <f>E2422/O2422</f>
        <v>69.472222222222229</v>
      </c>
      <c r="T2422" s="11" t="s">
        <v>8336</v>
      </c>
      <c r="U2422" t="s">
        <v>8337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5">
        <f t="shared" si="111"/>
        <v>42056.687453703707</v>
      </c>
      <c r="K2423">
        <v>1421944196</v>
      </c>
      <c r="L2423" s="16">
        <f t="shared" si="112"/>
        <v>42026.687453703707</v>
      </c>
      <c r="M2423" s="16" t="str">
        <f t="shared" si="113"/>
        <v>2015</v>
      </c>
      <c r="N2423" t="b">
        <v>0</v>
      </c>
      <c r="O2423">
        <v>1</v>
      </c>
      <c r="P2423" t="b">
        <v>0</v>
      </c>
      <c r="Q2423" t="s">
        <v>8284</v>
      </c>
      <c r="R2423" s="10">
        <f>E2423/D2423*100</f>
        <v>1.6666666666666666E-2</v>
      </c>
      <c r="S2423" s="7">
        <f>E2423/O2423</f>
        <v>1</v>
      </c>
      <c r="T2423" s="11" t="s">
        <v>8336</v>
      </c>
      <c r="U2423" t="s">
        <v>8337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5">
        <f t="shared" si="111"/>
        <v>42074.683287037042</v>
      </c>
      <c r="K2424">
        <v>1423502636</v>
      </c>
      <c r="L2424" s="16">
        <f t="shared" si="112"/>
        <v>42044.724953703699</v>
      </c>
      <c r="M2424" s="16" t="str">
        <f t="shared" si="113"/>
        <v>2015</v>
      </c>
      <c r="N2424" t="b">
        <v>0</v>
      </c>
      <c r="O2424">
        <v>1</v>
      </c>
      <c r="P2424" t="b">
        <v>0</v>
      </c>
      <c r="Q2424" t="s">
        <v>8284</v>
      </c>
      <c r="R2424" s="10">
        <f>E2424/D2424*100</f>
        <v>0.2</v>
      </c>
      <c r="S2424" s="7">
        <f>E2424/O2424</f>
        <v>1</v>
      </c>
      <c r="T2424" s="11" t="s">
        <v>8336</v>
      </c>
      <c r="U2424" t="s">
        <v>8337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5">
        <f t="shared" si="111"/>
        <v>42004.704745370371</v>
      </c>
      <c r="K2425">
        <v>1417452890</v>
      </c>
      <c r="L2425" s="16">
        <f t="shared" si="112"/>
        <v>41974.704745370371</v>
      </c>
      <c r="M2425" s="16" t="str">
        <f t="shared" si="113"/>
        <v>2014</v>
      </c>
      <c r="N2425" t="b">
        <v>0</v>
      </c>
      <c r="O2425">
        <v>1</v>
      </c>
      <c r="P2425" t="b">
        <v>0</v>
      </c>
      <c r="Q2425" t="s">
        <v>8284</v>
      </c>
      <c r="R2425" s="10">
        <f>E2425/D2425*100</f>
        <v>1.3333333333333334E-2</v>
      </c>
      <c r="S2425" s="7">
        <f>E2425/O2425</f>
        <v>8</v>
      </c>
      <c r="T2425" s="11" t="s">
        <v>8336</v>
      </c>
      <c r="U2425" t="s">
        <v>8337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5">
        <f t="shared" si="111"/>
        <v>41939.892453703702</v>
      </c>
      <c r="K2426">
        <v>1411853108</v>
      </c>
      <c r="L2426" s="16">
        <f t="shared" si="112"/>
        <v>41909.892453703702</v>
      </c>
      <c r="M2426" s="16" t="str">
        <f t="shared" si="113"/>
        <v>2014</v>
      </c>
      <c r="N2426" t="b">
        <v>0</v>
      </c>
      <c r="O2426">
        <v>9</v>
      </c>
      <c r="P2426" t="b">
        <v>0</v>
      </c>
      <c r="Q2426" t="s">
        <v>8284</v>
      </c>
      <c r="R2426" s="10">
        <f>E2426/D2426*100</f>
        <v>1.24</v>
      </c>
      <c r="S2426" s="7">
        <f>E2426/O2426</f>
        <v>34.444444444444443</v>
      </c>
      <c r="T2426" s="11" t="s">
        <v>8336</v>
      </c>
      <c r="U2426" t="s">
        <v>8337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5">
        <f t="shared" si="111"/>
        <v>42517.919444444444</v>
      </c>
      <c r="K2427">
        <v>1463090149</v>
      </c>
      <c r="L2427" s="16">
        <f t="shared" si="112"/>
        <v>42502.913761574076</v>
      </c>
      <c r="M2427" s="16" t="str">
        <f t="shared" si="113"/>
        <v>2016</v>
      </c>
      <c r="N2427" t="b">
        <v>0</v>
      </c>
      <c r="O2427">
        <v>1</v>
      </c>
      <c r="P2427" t="b">
        <v>0</v>
      </c>
      <c r="Q2427" t="s">
        <v>8284</v>
      </c>
      <c r="R2427" s="10">
        <f>E2427/D2427*100</f>
        <v>2.8571428571428574E-2</v>
      </c>
      <c r="S2427" s="7">
        <f>E2427/O2427</f>
        <v>1</v>
      </c>
      <c r="T2427" s="11" t="s">
        <v>8336</v>
      </c>
      <c r="U2427" t="s">
        <v>8337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5">
        <f t="shared" si="111"/>
        <v>42224.170046296291</v>
      </c>
      <c r="K2428">
        <v>1433822692</v>
      </c>
      <c r="L2428" s="16">
        <f t="shared" si="112"/>
        <v>42164.170046296291</v>
      </c>
      <c r="M2428" s="16" t="str">
        <f t="shared" si="113"/>
        <v>2015</v>
      </c>
      <c r="N2428" t="b">
        <v>0</v>
      </c>
      <c r="O2428">
        <v>0</v>
      </c>
      <c r="P2428" t="b">
        <v>0</v>
      </c>
      <c r="Q2428" t="s">
        <v>8284</v>
      </c>
      <c r="R2428" s="10">
        <f>E2428/D2428*100</f>
        <v>0</v>
      </c>
      <c r="S2428" s="7" t="e">
        <f>E2428/O2428</f>
        <v>#DIV/0!</v>
      </c>
      <c r="T2428" s="11" t="s">
        <v>8336</v>
      </c>
      <c r="U2428" t="s">
        <v>8337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5">
        <f t="shared" si="111"/>
        <v>42452.277002314819</v>
      </c>
      <c r="K2429">
        <v>1455262733</v>
      </c>
      <c r="L2429" s="16">
        <f t="shared" si="112"/>
        <v>42412.318668981476</v>
      </c>
      <c r="M2429" s="16" t="str">
        <f t="shared" si="113"/>
        <v>2016</v>
      </c>
      <c r="N2429" t="b">
        <v>0</v>
      </c>
      <c r="O2429">
        <v>1</v>
      </c>
      <c r="P2429" t="b">
        <v>0</v>
      </c>
      <c r="Q2429" t="s">
        <v>8284</v>
      </c>
      <c r="R2429" s="10">
        <f>E2429/D2429*100</f>
        <v>2E-3</v>
      </c>
      <c r="S2429" s="7">
        <f>E2429/O2429</f>
        <v>1</v>
      </c>
      <c r="T2429" s="11" t="s">
        <v>8336</v>
      </c>
      <c r="U2429" t="s">
        <v>8337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5">
        <f t="shared" si="111"/>
        <v>42075.742488425924</v>
      </c>
      <c r="K2430">
        <v>1423594151</v>
      </c>
      <c r="L2430" s="16">
        <f t="shared" si="112"/>
        <v>42045.784155092595</v>
      </c>
      <c r="M2430" s="16" t="str">
        <f t="shared" si="113"/>
        <v>2015</v>
      </c>
      <c r="N2430" t="b">
        <v>0</v>
      </c>
      <c r="O2430">
        <v>1</v>
      </c>
      <c r="P2430" t="b">
        <v>0</v>
      </c>
      <c r="Q2430" t="s">
        <v>8284</v>
      </c>
      <c r="R2430" s="10">
        <f>E2430/D2430*100</f>
        <v>2.8571428571428571E-3</v>
      </c>
      <c r="S2430" s="7">
        <f>E2430/O2430</f>
        <v>1</v>
      </c>
      <c r="T2430" s="11" t="s">
        <v>8336</v>
      </c>
      <c r="U2430" t="s">
        <v>8337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5">
        <f t="shared" si="111"/>
        <v>42771.697222222225</v>
      </c>
      <c r="K2431">
        <v>1483131966</v>
      </c>
      <c r="L2431" s="16">
        <f t="shared" si="112"/>
        <v>42734.879236111112</v>
      </c>
      <c r="M2431" s="16" t="str">
        <f t="shared" si="113"/>
        <v>2016</v>
      </c>
      <c r="N2431" t="b">
        <v>0</v>
      </c>
      <c r="O2431">
        <v>4</v>
      </c>
      <c r="P2431" t="b">
        <v>0</v>
      </c>
      <c r="Q2431" t="s">
        <v>8284</v>
      </c>
      <c r="R2431" s="10">
        <f>E2431/D2431*100</f>
        <v>1.4321428571428572</v>
      </c>
      <c r="S2431" s="7">
        <f>E2431/O2431</f>
        <v>501.25</v>
      </c>
      <c r="T2431" s="11" t="s">
        <v>8336</v>
      </c>
      <c r="U2431" t="s">
        <v>8337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5">
        <f t="shared" si="111"/>
        <v>42412.130833333329</v>
      </c>
      <c r="K2432">
        <v>1452654504</v>
      </c>
      <c r="L2432" s="16">
        <f t="shared" si="112"/>
        <v>42382.130833333329</v>
      </c>
      <c r="M2432" s="16" t="str">
        <f t="shared" si="113"/>
        <v>2016</v>
      </c>
      <c r="N2432" t="b">
        <v>0</v>
      </c>
      <c r="O2432">
        <v>2</v>
      </c>
      <c r="P2432" t="b">
        <v>0</v>
      </c>
      <c r="Q2432" t="s">
        <v>8284</v>
      </c>
      <c r="R2432" s="10">
        <f>E2432/D2432*100</f>
        <v>0.70000000000000007</v>
      </c>
      <c r="S2432" s="7">
        <f>E2432/O2432</f>
        <v>10.5</v>
      </c>
      <c r="T2432" s="11" t="s">
        <v>8336</v>
      </c>
      <c r="U2432" t="s">
        <v>8337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5">
        <f t="shared" si="111"/>
        <v>42549.099687499998</v>
      </c>
      <c r="K2433">
        <v>1461896613</v>
      </c>
      <c r="L2433" s="16">
        <f t="shared" si="112"/>
        <v>42489.099687499998</v>
      </c>
      <c r="M2433" s="16" t="str">
        <f t="shared" si="113"/>
        <v>2016</v>
      </c>
      <c r="N2433" t="b">
        <v>0</v>
      </c>
      <c r="O2433">
        <v>2</v>
      </c>
      <c r="P2433" t="b">
        <v>0</v>
      </c>
      <c r="Q2433" t="s">
        <v>8284</v>
      </c>
      <c r="R2433" s="10">
        <f>E2433/D2433*100</f>
        <v>2E-3</v>
      </c>
      <c r="S2433" s="7">
        <f>E2433/O2433</f>
        <v>1</v>
      </c>
      <c r="T2433" s="11" t="s">
        <v>8336</v>
      </c>
      <c r="U2433" t="s">
        <v>8337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5">
        <f t="shared" si="111"/>
        <v>42071.218715277777</v>
      </c>
      <c r="K2434">
        <v>1423199697</v>
      </c>
      <c r="L2434" s="16">
        <f t="shared" si="112"/>
        <v>42041.218715277777</v>
      </c>
      <c r="M2434" s="16" t="str">
        <f t="shared" si="113"/>
        <v>2015</v>
      </c>
      <c r="N2434" t="b">
        <v>0</v>
      </c>
      <c r="O2434">
        <v>2</v>
      </c>
      <c r="P2434" t="b">
        <v>0</v>
      </c>
      <c r="Q2434" t="s">
        <v>8284</v>
      </c>
      <c r="R2434" s="10">
        <f>E2434/D2434*100</f>
        <v>1.4285714285714287E-2</v>
      </c>
      <c r="S2434" s="7">
        <f>E2434/O2434</f>
        <v>1</v>
      </c>
      <c r="T2434" s="11" t="s">
        <v>8336</v>
      </c>
      <c r="U2434" t="s">
        <v>8337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5">
        <f t="shared" ref="J2435:J2498" si="114">(((I2435/60)/60)/24)+DATE(1970,1,1)</f>
        <v>42427.89980324074</v>
      </c>
      <c r="K2435">
        <v>1454016943</v>
      </c>
      <c r="L2435" s="16">
        <f t="shared" ref="L2435:L2498" si="115">(((K2435/60)/60)/24)+DATE(1970,1,1)</f>
        <v>42397.89980324074</v>
      </c>
      <c r="M2435" s="16" t="str">
        <f t="shared" ref="M2435:M2498" si="116">TEXT(L2435,"yyyy")</f>
        <v>2016</v>
      </c>
      <c r="N2435" t="b">
        <v>0</v>
      </c>
      <c r="O2435">
        <v>0</v>
      </c>
      <c r="P2435" t="b">
        <v>0</v>
      </c>
      <c r="Q2435" t="s">
        <v>8284</v>
      </c>
      <c r="R2435" s="10">
        <f>E2435/D2435*100</f>
        <v>0</v>
      </c>
      <c r="S2435" s="7" t="e">
        <f>E2435/O2435</f>
        <v>#DIV/0!</v>
      </c>
      <c r="T2435" s="11" t="s">
        <v>8336</v>
      </c>
      <c r="U2435" t="s">
        <v>8337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5">
        <f t="shared" si="114"/>
        <v>42220.18604166666</v>
      </c>
      <c r="K2436">
        <v>1435206474</v>
      </c>
      <c r="L2436" s="16">
        <f t="shared" si="115"/>
        <v>42180.18604166666</v>
      </c>
      <c r="M2436" s="16" t="str">
        <f t="shared" si="116"/>
        <v>2015</v>
      </c>
      <c r="N2436" t="b">
        <v>0</v>
      </c>
      <c r="O2436">
        <v>2</v>
      </c>
      <c r="P2436" t="b">
        <v>0</v>
      </c>
      <c r="Q2436" t="s">
        <v>8284</v>
      </c>
      <c r="R2436" s="10">
        <f>E2436/D2436*100</f>
        <v>0.13</v>
      </c>
      <c r="S2436" s="7">
        <f>E2436/O2436</f>
        <v>13</v>
      </c>
      <c r="T2436" s="11" t="s">
        <v>8336</v>
      </c>
      <c r="U2436" t="s">
        <v>8337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5">
        <f t="shared" si="114"/>
        <v>42282.277615740735</v>
      </c>
      <c r="K2437">
        <v>1441435186</v>
      </c>
      <c r="L2437" s="16">
        <f t="shared" si="115"/>
        <v>42252.277615740735</v>
      </c>
      <c r="M2437" s="16" t="str">
        <f t="shared" si="116"/>
        <v>2015</v>
      </c>
      <c r="N2437" t="b">
        <v>0</v>
      </c>
      <c r="O2437">
        <v>4</v>
      </c>
      <c r="P2437" t="b">
        <v>0</v>
      </c>
      <c r="Q2437" t="s">
        <v>8284</v>
      </c>
      <c r="R2437" s="10">
        <f>E2437/D2437*100</f>
        <v>0.48960000000000004</v>
      </c>
      <c r="S2437" s="7">
        <f>E2437/O2437</f>
        <v>306</v>
      </c>
      <c r="T2437" s="11" t="s">
        <v>8336</v>
      </c>
      <c r="U2437" t="s">
        <v>8337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5">
        <f t="shared" si="114"/>
        <v>42398.615393518514</v>
      </c>
      <c r="K2438">
        <v>1448894770</v>
      </c>
      <c r="L2438" s="16">
        <f t="shared" si="115"/>
        <v>42338.615393518514</v>
      </c>
      <c r="M2438" s="16" t="str">
        <f t="shared" si="116"/>
        <v>2015</v>
      </c>
      <c r="N2438" t="b">
        <v>0</v>
      </c>
      <c r="O2438">
        <v>2</v>
      </c>
      <c r="P2438" t="b">
        <v>0</v>
      </c>
      <c r="Q2438" t="s">
        <v>8284</v>
      </c>
      <c r="R2438" s="10">
        <f>E2438/D2438*100</f>
        <v>3.8461538461538464E-2</v>
      </c>
      <c r="S2438" s="7">
        <f>E2438/O2438</f>
        <v>22.5</v>
      </c>
      <c r="T2438" s="11" t="s">
        <v>8336</v>
      </c>
      <c r="U2438" t="s">
        <v>8337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5">
        <f t="shared" si="114"/>
        <v>42080.75</v>
      </c>
      <c r="K2439">
        <v>1422400188</v>
      </c>
      <c r="L2439" s="16">
        <f t="shared" si="115"/>
        <v>42031.965138888889</v>
      </c>
      <c r="M2439" s="16" t="str">
        <f t="shared" si="116"/>
        <v>2015</v>
      </c>
      <c r="N2439" t="b">
        <v>0</v>
      </c>
      <c r="O2439">
        <v>0</v>
      </c>
      <c r="P2439" t="b">
        <v>0</v>
      </c>
      <c r="Q2439" t="s">
        <v>8284</v>
      </c>
      <c r="R2439" s="10">
        <f>E2439/D2439*100</f>
        <v>0</v>
      </c>
      <c r="S2439" s="7" t="e">
        <f>E2439/O2439</f>
        <v>#DIV/0!</v>
      </c>
      <c r="T2439" s="11" t="s">
        <v>8336</v>
      </c>
      <c r="U2439" t="s">
        <v>8337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5">
        <f t="shared" si="114"/>
        <v>42345.956736111111</v>
      </c>
      <c r="K2440">
        <v>1444341462</v>
      </c>
      <c r="L2440" s="16">
        <f t="shared" si="115"/>
        <v>42285.91506944444</v>
      </c>
      <c r="M2440" s="16" t="str">
        <f t="shared" si="116"/>
        <v>2015</v>
      </c>
      <c r="N2440" t="b">
        <v>0</v>
      </c>
      <c r="O2440">
        <v>1</v>
      </c>
      <c r="P2440" t="b">
        <v>0</v>
      </c>
      <c r="Q2440" t="s">
        <v>8284</v>
      </c>
      <c r="R2440" s="10">
        <f>E2440/D2440*100</f>
        <v>0.33333333333333337</v>
      </c>
      <c r="S2440" s="7">
        <f>E2440/O2440</f>
        <v>50</v>
      </c>
      <c r="T2440" s="11" t="s">
        <v>8336</v>
      </c>
      <c r="U2440" t="s">
        <v>8337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5">
        <f t="shared" si="114"/>
        <v>42295.818622685183</v>
      </c>
      <c r="K2441">
        <v>1442605129</v>
      </c>
      <c r="L2441" s="16">
        <f t="shared" si="115"/>
        <v>42265.818622685183</v>
      </c>
      <c r="M2441" s="16" t="str">
        <f t="shared" si="116"/>
        <v>2015</v>
      </c>
      <c r="N2441" t="b">
        <v>0</v>
      </c>
      <c r="O2441">
        <v>0</v>
      </c>
      <c r="P2441" t="b">
        <v>0</v>
      </c>
      <c r="Q2441" t="s">
        <v>8284</v>
      </c>
      <c r="R2441" s="10">
        <f>E2441/D2441*100</f>
        <v>0</v>
      </c>
      <c r="S2441" s="7" t="e">
        <f>E2441/O2441</f>
        <v>#DIV/0!</v>
      </c>
      <c r="T2441" s="11" t="s">
        <v>8336</v>
      </c>
      <c r="U2441" t="s">
        <v>8337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5">
        <f t="shared" si="114"/>
        <v>42413.899456018517</v>
      </c>
      <c r="K2442">
        <v>1452807313</v>
      </c>
      <c r="L2442" s="16">
        <f t="shared" si="115"/>
        <v>42383.899456018517</v>
      </c>
      <c r="M2442" s="16" t="str">
        <f t="shared" si="116"/>
        <v>2016</v>
      </c>
      <c r="N2442" t="b">
        <v>0</v>
      </c>
      <c r="O2442">
        <v>2</v>
      </c>
      <c r="P2442" t="b">
        <v>0</v>
      </c>
      <c r="Q2442" t="s">
        <v>8284</v>
      </c>
      <c r="R2442" s="10">
        <f>E2442/D2442*100</f>
        <v>0.2</v>
      </c>
      <c r="S2442" s="7">
        <f>E2442/O2442</f>
        <v>5</v>
      </c>
      <c r="T2442" s="11" t="s">
        <v>8336</v>
      </c>
      <c r="U2442" t="s">
        <v>8337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5">
        <f t="shared" si="114"/>
        <v>42208.207638888889</v>
      </c>
      <c r="K2443">
        <v>1435806054</v>
      </c>
      <c r="L2443" s="16">
        <f t="shared" si="115"/>
        <v>42187.125625000001</v>
      </c>
      <c r="M2443" s="16" t="str">
        <f t="shared" si="116"/>
        <v>2015</v>
      </c>
      <c r="N2443" t="b">
        <v>0</v>
      </c>
      <c r="O2443">
        <v>109</v>
      </c>
      <c r="P2443" t="b">
        <v>1</v>
      </c>
      <c r="Q2443" t="s">
        <v>8298</v>
      </c>
      <c r="R2443" s="10">
        <f>E2443/D2443*100</f>
        <v>107.88</v>
      </c>
      <c r="S2443" s="7">
        <f>E2443/O2443</f>
        <v>74.22935779816514</v>
      </c>
      <c r="T2443" s="11" t="s">
        <v>8336</v>
      </c>
      <c r="U2443" t="s">
        <v>8352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5">
        <f t="shared" si="114"/>
        <v>42082.625324074077</v>
      </c>
      <c r="K2444">
        <v>1424188828</v>
      </c>
      <c r="L2444" s="16">
        <f t="shared" si="115"/>
        <v>42052.666990740734</v>
      </c>
      <c r="M2444" s="16" t="str">
        <f t="shared" si="116"/>
        <v>2015</v>
      </c>
      <c r="N2444" t="b">
        <v>0</v>
      </c>
      <c r="O2444">
        <v>372</v>
      </c>
      <c r="P2444" t="b">
        <v>1</v>
      </c>
      <c r="Q2444" t="s">
        <v>8298</v>
      </c>
      <c r="R2444" s="10">
        <f>E2444/D2444*100</f>
        <v>125.94166666666666</v>
      </c>
      <c r="S2444" s="7">
        <f>E2444/O2444</f>
        <v>81.252688172043008</v>
      </c>
      <c r="T2444" s="11" t="s">
        <v>8336</v>
      </c>
      <c r="U2444" t="s">
        <v>8352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5">
        <f t="shared" si="114"/>
        <v>41866.625254629631</v>
      </c>
      <c r="K2445">
        <v>1405522822</v>
      </c>
      <c r="L2445" s="16">
        <f t="shared" si="115"/>
        <v>41836.625254629631</v>
      </c>
      <c r="M2445" s="16" t="str">
        <f t="shared" si="116"/>
        <v>2014</v>
      </c>
      <c r="N2445" t="b">
        <v>0</v>
      </c>
      <c r="O2445">
        <v>311</v>
      </c>
      <c r="P2445" t="b">
        <v>1</v>
      </c>
      <c r="Q2445" t="s">
        <v>8298</v>
      </c>
      <c r="R2445" s="10">
        <f>E2445/D2445*100</f>
        <v>202.51495</v>
      </c>
      <c r="S2445" s="7">
        <f>E2445/O2445</f>
        <v>130.23469453376205</v>
      </c>
      <c r="T2445" s="11" t="s">
        <v>8336</v>
      </c>
      <c r="U2445" t="s">
        <v>8352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5">
        <f t="shared" si="114"/>
        <v>42515.754525462966</v>
      </c>
      <c r="K2446">
        <v>1461607591</v>
      </c>
      <c r="L2446" s="16">
        <f t="shared" si="115"/>
        <v>42485.754525462966</v>
      </c>
      <c r="M2446" s="16" t="str">
        <f t="shared" si="116"/>
        <v>2016</v>
      </c>
      <c r="N2446" t="b">
        <v>0</v>
      </c>
      <c r="O2446">
        <v>61</v>
      </c>
      <c r="P2446" t="b">
        <v>1</v>
      </c>
      <c r="Q2446" t="s">
        <v>8298</v>
      </c>
      <c r="R2446" s="10">
        <f>E2446/D2446*100</f>
        <v>108.60000000000001</v>
      </c>
      <c r="S2446" s="7">
        <f>E2446/O2446</f>
        <v>53.409836065573771</v>
      </c>
      <c r="T2446" s="11" t="s">
        <v>8336</v>
      </c>
      <c r="U2446" t="s">
        <v>8352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5">
        <f t="shared" si="114"/>
        <v>42273.190057870372</v>
      </c>
      <c r="K2447">
        <v>1440650021</v>
      </c>
      <c r="L2447" s="16">
        <f t="shared" si="115"/>
        <v>42243.190057870372</v>
      </c>
      <c r="M2447" s="16" t="str">
        <f t="shared" si="116"/>
        <v>2015</v>
      </c>
      <c r="N2447" t="b">
        <v>0</v>
      </c>
      <c r="O2447">
        <v>115</v>
      </c>
      <c r="P2447" t="b">
        <v>1</v>
      </c>
      <c r="Q2447" t="s">
        <v>8298</v>
      </c>
      <c r="R2447" s="10">
        <f>E2447/D2447*100</f>
        <v>172.8</v>
      </c>
      <c r="S2447" s="7">
        <f>E2447/O2447</f>
        <v>75.130434782608702</v>
      </c>
      <c r="T2447" s="11" t="s">
        <v>8336</v>
      </c>
      <c r="U2447" t="s">
        <v>8352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5">
        <f t="shared" si="114"/>
        <v>42700.64434027778</v>
      </c>
      <c r="K2448">
        <v>1477578471</v>
      </c>
      <c r="L2448" s="16">
        <f t="shared" si="115"/>
        <v>42670.602673611109</v>
      </c>
      <c r="M2448" s="16" t="str">
        <f t="shared" si="116"/>
        <v>2016</v>
      </c>
      <c r="N2448" t="b">
        <v>0</v>
      </c>
      <c r="O2448">
        <v>111</v>
      </c>
      <c r="P2448" t="b">
        <v>1</v>
      </c>
      <c r="Q2448" t="s">
        <v>8298</v>
      </c>
      <c r="R2448" s="10">
        <f>E2448/D2448*100</f>
        <v>167.98</v>
      </c>
      <c r="S2448" s="7">
        <f>E2448/O2448</f>
        <v>75.666666666666671</v>
      </c>
      <c r="T2448" s="11" t="s">
        <v>8336</v>
      </c>
      <c r="U2448" t="s">
        <v>8352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5">
        <f t="shared" si="114"/>
        <v>42686.166666666672</v>
      </c>
      <c r="K2449">
        <v>1476184593</v>
      </c>
      <c r="L2449" s="16">
        <f t="shared" si="115"/>
        <v>42654.469826388886</v>
      </c>
      <c r="M2449" s="16" t="str">
        <f t="shared" si="116"/>
        <v>2016</v>
      </c>
      <c r="N2449" t="b">
        <v>0</v>
      </c>
      <c r="O2449">
        <v>337</v>
      </c>
      <c r="P2449" t="b">
        <v>1</v>
      </c>
      <c r="Q2449" t="s">
        <v>8298</v>
      </c>
      <c r="R2449" s="10">
        <f>E2449/D2449*100</f>
        <v>427.20000000000005</v>
      </c>
      <c r="S2449" s="7">
        <f>E2449/O2449</f>
        <v>31.691394658753708</v>
      </c>
      <c r="T2449" s="11" t="s">
        <v>8336</v>
      </c>
      <c r="U2449" t="s">
        <v>8352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5">
        <f t="shared" si="114"/>
        <v>42613.233333333337</v>
      </c>
      <c r="K2450">
        <v>1472110513</v>
      </c>
      <c r="L2450" s="16">
        <f t="shared" si="115"/>
        <v>42607.316122685181</v>
      </c>
      <c r="M2450" s="16" t="str">
        <f t="shared" si="116"/>
        <v>2016</v>
      </c>
      <c r="N2450" t="b">
        <v>0</v>
      </c>
      <c r="O2450">
        <v>9</v>
      </c>
      <c r="P2450" t="b">
        <v>1</v>
      </c>
      <c r="Q2450" t="s">
        <v>8298</v>
      </c>
      <c r="R2450" s="10">
        <f>E2450/D2450*100</f>
        <v>107.5</v>
      </c>
      <c r="S2450" s="7">
        <f>E2450/O2450</f>
        <v>47.777777777777779</v>
      </c>
      <c r="T2450" s="11" t="s">
        <v>8336</v>
      </c>
      <c r="U2450" t="s">
        <v>8352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5">
        <f t="shared" si="114"/>
        <v>41973.184201388889</v>
      </c>
      <c r="K2451">
        <v>1414725915</v>
      </c>
      <c r="L2451" s="16">
        <f t="shared" si="115"/>
        <v>41943.142534722225</v>
      </c>
      <c r="M2451" s="16" t="str">
        <f t="shared" si="116"/>
        <v>2014</v>
      </c>
      <c r="N2451" t="b">
        <v>0</v>
      </c>
      <c r="O2451">
        <v>120</v>
      </c>
      <c r="P2451" t="b">
        <v>1</v>
      </c>
      <c r="Q2451" t="s">
        <v>8298</v>
      </c>
      <c r="R2451" s="10">
        <f>E2451/D2451*100</f>
        <v>108</v>
      </c>
      <c r="S2451" s="7">
        <f>E2451/O2451</f>
        <v>90</v>
      </c>
      <c r="T2451" s="11" t="s">
        <v>8336</v>
      </c>
      <c r="U2451" t="s">
        <v>8352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5">
        <f t="shared" si="114"/>
        <v>41940.132638888892</v>
      </c>
      <c r="K2452">
        <v>1411177456</v>
      </c>
      <c r="L2452" s="16">
        <f t="shared" si="115"/>
        <v>41902.07240740741</v>
      </c>
      <c r="M2452" s="16" t="str">
        <f t="shared" si="116"/>
        <v>2014</v>
      </c>
      <c r="N2452" t="b">
        <v>0</v>
      </c>
      <c r="O2452">
        <v>102</v>
      </c>
      <c r="P2452" t="b">
        <v>1</v>
      </c>
      <c r="Q2452" t="s">
        <v>8298</v>
      </c>
      <c r="R2452" s="10">
        <f>E2452/D2452*100</f>
        <v>101.53353333333335</v>
      </c>
      <c r="S2452" s="7">
        <f>E2452/O2452</f>
        <v>149.31401960784314</v>
      </c>
      <c r="T2452" s="11" t="s">
        <v>8336</v>
      </c>
      <c r="U2452" t="s">
        <v>8352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5">
        <f t="shared" si="114"/>
        <v>42799.908449074079</v>
      </c>
      <c r="K2453">
        <v>1487022490</v>
      </c>
      <c r="L2453" s="16">
        <f t="shared" si="115"/>
        <v>42779.908449074079</v>
      </c>
      <c r="M2453" s="16" t="str">
        <f t="shared" si="116"/>
        <v>2017</v>
      </c>
      <c r="N2453" t="b">
        <v>0</v>
      </c>
      <c r="O2453">
        <v>186</v>
      </c>
      <c r="P2453" t="b">
        <v>1</v>
      </c>
      <c r="Q2453" t="s">
        <v>8298</v>
      </c>
      <c r="R2453" s="10">
        <f>E2453/D2453*100</f>
        <v>115.45</v>
      </c>
      <c r="S2453" s="7">
        <f>E2453/O2453</f>
        <v>62.06989247311828</v>
      </c>
      <c r="T2453" s="11" t="s">
        <v>8336</v>
      </c>
      <c r="U2453" t="s">
        <v>8352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5">
        <f t="shared" si="114"/>
        <v>42367.958333333328</v>
      </c>
      <c r="K2454">
        <v>1448914500</v>
      </c>
      <c r="L2454" s="16">
        <f t="shared" si="115"/>
        <v>42338.84375</v>
      </c>
      <c r="M2454" s="16" t="str">
        <f t="shared" si="116"/>
        <v>2015</v>
      </c>
      <c r="N2454" t="b">
        <v>0</v>
      </c>
      <c r="O2454">
        <v>15</v>
      </c>
      <c r="P2454" t="b">
        <v>1</v>
      </c>
      <c r="Q2454" t="s">
        <v>8298</v>
      </c>
      <c r="R2454" s="10">
        <f>E2454/D2454*100</f>
        <v>133.5</v>
      </c>
      <c r="S2454" s="7">
        <f>E2454/O2454</f>
        <v>53.4</v>
      </c>
      <c r="T2454" s="11" t="s">
        <v>8336</v>
      </c>
      <c r="U2454" t="s">
        <v>8352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5">
        <f t="shared" si="114"/>
        <v>42768.692233796297</v>
      </c>
      <c r="K2455">
        <v>1483461409</v>
      </c>
      <c r="L2455" s="16">
        <f t="shared" si="115"/>
        <v>42738.692233796297</v>
      </c>
      <c r="M2455" s="16" t="str">
        <f t="shared" si="116"/>
        <v>2017</v>
      </c>
      <c r="N2455" t="b">
        <v>0</v>
      </c>
      <c r="O2455">
        <v>67</v>
      </c>
      <c r="P2455" t="b">
        <v>1</v>
      </c>
      <c r="Q2455" t="s">
        <v>8298</v>
      </c>
      <c r="R2455" s="10">
        <f>E2455/D2455*100</f>
        <v>154.69999999999999</v>
      </c>
      <c r="S2455" s="7">
        <f>E2455/O2455</f>
        <v>69.268656716417908</v>
      </c>
      <c r="T2455" s="11" t="s">
        <v>8336</v>
      </c>
      <c r="U2455" t="s">
        <v>8352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5">
        <f t="shared" si="114"/>
        <v>42805.201481481476</v>
      </c>
      <c r="K2456">
        <v>1486183808</v>
      </c>
      <c r="L2456" s="16">
        <f t="shared" si="115"/>
        <v>42770.201481481476</v>
      </c>
      <c r="M2456" s="16" t="str">
        <f t="shared" si="116"/>
        <v>2017</v>
      </c>
      <c r="N2456" t="b">
        <v>0</v>
      </c>
      <c r="O2456">
        <v>130</v>
      </c>
      <c r="P2456" t="b">
        <v>1</v>
      </c>
      <c r="Q2456" t="s">
        <v>8298</v>
      </c>
      <c r="R2456" s="10">
        <f>E2456/D2456*100</f>
        <v>100.84571428571429</v>
      </c>
      <c r="S2456" s="7">
        <f>E2456/O2456</f>
        <v>271.50769230769231</v>
      </c>
      <c r="T2456" s="11" t="s">
        <v>8336</v>
      </c>
      <c r="U2456" t="s">
        <v>8352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5">
        <f t="shared" si="114"/>
        <v>42480.781828703708</v>
      </c>
      <c r="K2457">
        <v>1458758750</v>
      </c>
      <c r="L2457" s="16">
        <f t="shared" si="115"/>
        <v>42452.781828703708</v>
      </c>
      <c r="M2457" s="16" t="str">
        <f t="shared" si="116"/>
        <v>2016</v>
      </c>
      <c r="N2457" t="b">
        <v>0</v>
      </c>
      <c r="O2457">
        <v>16</v>
      </c>
      <c r="P2457" t="b">
        <v>1</v>
      </c>
      <c r="Q2457" t="s">
        <v>8298</v>
      </c>
      <c r="R2457" s="10">
        <f>E2457/D2457*100</f>
        <v>182</v>
      </c>
      <c r="S2457" s="7">
        <f>E2457/O2457</f>
        <v>34.125</v>
      </c>
      <c r="T2457" s="11" t="s">
        <v>8336</v>
      </c>
      <c r="U2457" t="s">
        <v>8352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5">
        <f t="shared" si="114"/>
        <v>42791.961099537039</v>
      </c>
      <c r="K2458">
        <v>1485471839</v>
      </c>
      <c r="L2458" s="16">
        <f t="shared" si="115"/>
        <v>42761.961099537039</v>
      </c>
      <c r="M2458" s="16" t="str">
        <f t="shared" si="116"/>
        <v>2017</v>
      </c>
      <c r="N2458" t="b">
        <v>0</v>
      </c>
      <c r="O2458">
        <v>67</v>
      </c>
      <c r="P2458" t="b">
        <v>1</v>
      </c>
      <c r="Q2458" t="s">
        <v>8298</v>
      </c>
      <c r="R2458" s="10">
        <f>E2458/D2458*100</f>
        <v>180.86666666666667</v>
      </c>
      <c r="S2458" s="7">
        <f>E2458/O2458</f>
        <v>40.492537313432834</v>
      </c>
      <c r="T2458" s="11" t="s">
        <v>8336</v>
      </c>
      <c r="U2458" t="s">
        <v>8352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5">
        <f t="shared" si="114"/>
        <v>42453.560833333337</v>
      </c>
      <c r="K2459">
        <v>1456237656</v>
      </c>
      <c r="L2459" s="16">
        <f t="shared" si="115"/>
        <v>42423.602500000001</v>
      </c>
      <c r="M2459" s="16" t="str">
        <f t="shared" si="116"/>
        <v>2016</v>
      </c>
      <c r="N2459" t="b">
        <v>0</v>
      </c>
      <c r="O2459">
        <v>124</v>
      </c>
      <c r="P2459" t="b">
        <v>1</v>
      </c>
      <c r="Q2459" t="s">
        <v>8298</v>
      </c>
      <c r="R2459" s="10">
        <f>E2459/D2459*100</f>
        <v>102.30434782608695</v>
      </c>
      <c r="S2459" s="7">
        <f>E2459/O2459</f>
        <v>189.75806451612902</v>
      </c>
      <c r="T2459" s="11" t="s">
        <v>8336</v>
      </c>
      <c r="U2459" t="s">
        <v>8352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5">
        <f t="shared" si="114"/>
        <v>42530.791666666672</v>
      </c>
      <c r="K2460">
        <v>1462481718</v>
      </c>
      <c r="L2460" s="16">
        <f t="shared" si="115"/>
        <v>42495.871736111112</v>
      </c>
      <c r="M2460" s="16" t="str">
        <f t="shared" si="116"/>
        <v>2016</v>
      </c>
      <c r="N2460" t="b">
        <v>0</v>
      </c>
      <c r="O2460">
        <v>80</v>
      </c>
      <c r="P2460" t="b">
        <v>1</v>
      </c>
      <c r="Q2460" t="s">
        <v>8298</v>
      </c>
      <c r="R2460" s="10">
        <f>E2460/D2460*100</f>
        <v>110.17999999999999</v>
      </c>
      <c r="S2460" s="7">
        <f>E2460/O2460</f>
        <v>68.862499999999997</v>
      </c>
      <c r="T2460" s="11" t="s">
        <v>8336</v>
      </c>
      <c r="U2460" t="s">
        <v>8352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5">
        <f t="shared" si="114"/>
        <v>42452.595891203702</v>
      </c>
      <c r="K2461">
        <v>1454858285</v>
      </c>
      <c r="L2461" s="16">
        <f t="shared" si="115"/>
        <v>42407.637557870374</v>
      </c>
      <c r="M2461" s="16" t="str">
        <f t="shared" si="116"/>
        <v>2016</v>
      </c>
      <c r="N2461" t="b">
        <v>0</v>
      </c>
      <c r="O2461">
        <v>282</v>
      </c>
      <c r="P2461" t="b">
        <v>1</v>
      </c>
      <c r="Q2461" t="s">
        <v>8298</v>
      </c>
      <c r="R2461" s="10">
        <f>E2461/D2461*100</f>
        <v>102.25</v>
      </c>
      <c r="S2461" s="7">
        <f>E2461/O2461</f>
        <v>108.77659574468085</v>
      </c>
      <c r="T2461" s="11" t="s">
        <v>8336</v>
      </c>
      <c r="U2461" t="s">
        <v>8352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5">
        <f t="shared" si="114"/>
        <v>42738.178472222222</v>
      </c>
      <c r="K2462">
        <v>1480480167</v>
      </c>
      <c r="L2462" s="16">
        <f t="shared" si="115"/>
        <v>42704.187118055561</v>
      </c>
      <c r="M2462" s="16" t="str">
        <f t="shared" si="116"/>
        <v>2016</v>
      </c>
      <c r="N2462" t="b">
        <v>0</v>
      </c>
      <c r="O2462">
        <v>68</v>
      </c>
      <c r="P2462" t="b">
        <v>1</v>
      </c>
      <c r="Q2462" t="s">
        <v>8298</v>
      </c>
      <c r="R2462" s="10">
        <f>E2462/D2462*100</f>
        <v>100.78823529411764</v>
      </c>
      <c r="S2462" s="7">
        <f>E2462/O2462</f>
        <v>125.98529411764706</v>
      </c>
      <c r="T2462" s="11" t="s">
        <v>8336</v>
      </c>
      <c r="U2462" t="s">
        <v>8352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5">
        <f t="shared" si="114"/>
        <v>40817.125</v>
      </c>
      <c r="K2463">
        <v>1314577097</v>
      </c>
      <c r="L2463" s="16">
        <f t="shared" si="115"/>
        <v>40784.012696759259</v>
      </c>
      <c r="M2463" s="16" t="str">
        <f t="shared" si="116"/>
        <v>2011</v>
      </c>
      <c r="N2463" t="b">
        <v>0</v>
      </c>
      <c r="O2463">
        <v>86</v>
      </c>
      <c r="P2463" t="b">
        <v>1</v>
      </c>
      <c r="Q2463" t="s">
        <v>8279</v>
      </c>
      <c r="R2463" s="10">
        <f>E2463/D2463*100</f>
        <v>103.8</v>
      </c>
      <c r="S2463" s="7">
        <f>E2463/O2463</f>
        <v>90.523255813953483</v>
      </c>
      <c r="T2463" s="11" t="s">
        <v>8325</v>
      </c>
      <c r="U2463" t="s">
        <v>8329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5">
        <f t="shared" si="114"/>
        <v>41109.186296296299</v>
      </c>
      <c r="K2464">
        <v>1340944096</v>
      </c>
      <c r="L2464" s="16">
        <f t="shared" si="115"/>
        <v>41089.186296296299</v>
      </c>
      <c r="M2464" s="16" t="str">
        <f t="shared" si="116"/>
        <v>2012</v>
      </c>
      <c r="N2464" t="b">
        <v>0</v>
      </c>
      <c r="O2464">
        <v>115</v>
      </c>
      <c r="P2464" t="b">
        <v>1</v>
      </c>
      <c r="Q2464" t="s">
        <v>8279</v>
      </c>
      <c r="R2464" s="10">
        <f>E2464/D2464*100</f>
        <v>110.70833333333334</v>
      </c>
      <c r="S2464" s="7">
        <f>E2464/O2464</f>
        <v>28.880434782608695</v>
      </c>
      <c r="T2464" s="11" t="s">
        <v>8325</v>
      </c>
      <c r="U2464" t="s">
        <v>8329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5">
        <f t="shared" si="114"/>
        <v>41380.791666666664</v>
      </c>
      <c r="K2465">
        <v>1362710425</v>
      </c>
      <c r="L2465" s="16">
        <f t="shared" si="115"/>
        <v>41341.111400462964</v>
      </c>
      <c r="M2465" s="16" t="str">
        <f t="shared" si="116"/>
        <v>2013</v>
      </c>
      <c r="N2465" t="b">
        <v>0</v>
      </c>
      <c r="O2465">
        <v>75</v>
      </c>
      <c r="P2465" t="b">
        <v>1</v>
      </c>
      <c r="Q2465" t="s">
        <v>8279</v>
      </c>
      <c r="R2465" s="10">
        <f>E2465/D2465*100</f>
        <v>116.25000000000001</v>
      </c>
      <c r="S2465" s="7">
        <f>E2465/O2465</f>
        <v>31</v>
      </c>
      <c r="T2465" s="11" t="s">
        <v>8325</v>
      </c>
      <c r="U2465" t="s">
        <v>8329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5">
        <f t="shared" si="114"/>
        <v>42277.811805555553</v>
      </c>
      <c r="K2466">
        <v>1441143397</v>
      </c>
      <c r="L2466" s="16">
        <f t="shared" si="115"/>
        <v>42248.90042824074</v>
      </c>
      <c r="M2466" s="16" t="str">
        <f t="shared" si="116"/>
        <v>2015</v>
      </c>
      <c r="N2466" t="b">
        <v>0</v>
      </c>
      <c r="O2466">
        <v>43</v>
      </c>
      <c r="P2466" t="b">
        <v>1</v>
      </c>
      <c r="Q2466" t="s">
        <v>8279</v>
      </c>
      <c r="R2466" s="10">
        <f>E2466/D2466*100</f>
        <v>111.1</v>
      </c>
      <c r="S2466" s="7">
        <f>E2466/O2466</f>
        <v>51.674418604651166</v>
      </c>
      <c r="T2466" s="11" t="s">
        <v>8325</v>
      </c>
      <c r="U2466" t="s">
        <v>8329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5">
        <f t="shared" si="114"/>
        <v>41175.719305555554</v>
      </c>
      <c r="K2467">
        <v>1345828548</v>
      </c>
      <c r="L2467" s="16">
        <f t="shared" si="115"/>
        <v>41145.719305555554</v>
      </c>
      <c r="M2467" s="16" t="str">
        <f t="shared" si="116"/>
        <v>2012</v>
      </c>
      <c r="N2467" t="b">
        <v>0</v>
      </c>
      <c r="O2467">
        <v>48</v>
      </c>
      <c r="P2467" t="b">
        <v>1</v>
      </c>
      <c r="Q2467" t="s">
        <v>8279</v>
      </c>
      <c r="R2467" s="10">
        <f>E2467/D2467*100</f>
        <v>180.14285714285714</v>
      </c>
      <c r="S2467" s="7">
        <f>E2467/O2467</f>
        <v>26.270833333333332</v>
      </c>
      <c r="T2467" s="11" t="s">
        <v>8325</v>
      </c>
      <c r="U2467" t="s">
        <v>8329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5">
        <f t="shared" si="114"/>
        <v>41403.102465277778</v>
      </c>
      <c r="K2468">
        <v>1365474453</v>
      </c>
      <c r="L2468" s="16">
        <f t="shared" si="115"/>
        <v>41373.102465277778</v>
      </c>
      <c r="M2468" s="16" t="str">
        <f t="shared" si="116"/>
        <v>2013</v>
      </c>
      <c r="N2468" t="b">
        <v>0</v>
      </c>
      <c r="O2468">
        <v>52</v>
      </c>
      <c r="P2468" t="b">
        <v>1</v>
      </c>
      <c r="Q2468" t="s">
        <v>8279</v>
      </c>
      <c r="R2468" s="10">
        <f>E2468/D2468*100</f>
        <v>100</v>
      </c>
      <c r="S2468" s="7">
        <f>E2468/O2468</f>
        <v>48.07692307692308</v>
      </c>
      <c r="T2468" s="11" t="s">
        <v>8325</v>
      </c>
      <c r="U2468" t="s">
        <v>8329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5">
        <f t="shared" si="114"/>
        <v>41039.708333333336</v>
      </c>
      <c r="K2469">
        <v>1335473931</v>
      </c>
      <c r="L2469" s="16">
        <f t="shared" si="115"/>
        <v>41025.874201388891</v>
      </c>
      <c r="M2469" s="16" t="str">
        <f t="shared" si="116"/>
        <v>2012</v>
      </c>
      <c r="N2469" t="b">
        <v>0</v>
      </c>
      <c r="O2469">
        <v>43</v>
      </c>
      <c r="P2469" t="b">
        <v>1</v>
      </c>
      <c r="Q2469" t="s">
        <v>8279</v>
      </c>
      <c r="R2469" s="10">
        <f>E2469/D2469*100</f>
        <v>118.5</v>
      </c>
      <c r="S2469" s="7">
        <f>E2469/O2469</f>
        <v>27.558139534883722</v>
      </c>
      <c r="T2469" s="11" t="s">
        <v>8325</v>
      </c>
      <c r="U2469" t="s">
        <v>8329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5">
        <f t="shared" si="114"/>
        <v>41210.208333333336</v>
      </c>
      <c r="K2470">
        <v>1348285321</v>
      </c>
      <c r="L2470" s="16">
        <f t="shared" si="115"/>
        <v>41174.154178240737</v>
      </c>
      <c r="M2470" s="16" t="str">
        <f t="shared" si="116"/>
        <v>2012</v>
      </c>
      <c r="N2470" t="b">
        <v>0</v>
      </c>
      <c r="O2470">
        <v>58</v>
      </c>
      <c r="P2470" t="b">
        <v>1</v>
      </c>
      <c r="Q2470" t="s">
        <v>8279</v>
      </c>
      <c r="R2470" s="10">
        <f>E2470/D2470*100</f>
        <v>107.21700000000001</v>
      </c>
      <c r="S2470" s="7">
        <f>E2470/O2470</f>
        <v>36.97137931034483</v>
      </c>
      <c r="T2470" s="11" t="s">
        <v>8325</v>
      </c>
      <c r="U2470" t="s">
        <v>8329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5">
        <f t="shared" si="114"/>
        <v>40582.429733796293</v>
      </c>
      <c r="K2471">
        <v>1295000329</v>
      </c>
      <c r="L2471" s="16">
        <f t="shared" si="115"/>
        <v>40557.429733796293</v>
      </c>
      <c r="M2471" s="16" t="str">
        <f t="shared" si="116"/>
        <v>2011</v>
      </c>
      <c r="N2471" t="b">
        <v>0</v>
      </c>
      <c r="O2471">
        <v>47</v>
      </c>
      <c r="P2471" t="b">
        <v>1</v>
      </c>
      <c r="Q2471" t="s">
        <v>8279</v>
      </c>
      <c r="R2471" s="10">
        <f>E2471/D2471*100</f>
        <v>113.66666666666667</v>
      </c>
      <c r="S2471" s="7">
        <f>E2471/O2471</f>
        <v>29.021276595744681</v>
      </c>
      <c r="T2471" s="11" t="s">
        <v>8325</v>
      </c>
      <c r="U2471" t="s">
        <v>8329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5">
        <f t="shared" si="114"/>
        <v>41053.07471064815</v>
      </c>
      <c r="K2472">
        <v>1335232055</v>
      </c>
      <c r="L2472" s="16">
        <f t="shared" si="115"/>
        <v>41023.07471064815</v>
      </c>
      <c r="M2472" s="16" t="str">
        <f t="shared" si="116"/>
        <v>2012</v>
      </c>
      <c r="N2472" t="b">
        <v>0</v>
      </c>
      <c r="O2472">
        <v>36</v>
      </c>
      <c r="P2472" t="b">
        <v>1</v>
      </c>
      <c r="Q2472" t="s">
        <v>8279</v>
      </c>
      <c r="R2472" s="10">
        <f>E2472/D2472*100</f>
        <v>103.16400000000002</v>
      </c>
      <c r="S2472" s="7">
        <f>E2472/O2472</f>
        <v>28.65666666666667</v>
      </c>
      <c r="T2472" s="11" t="s">
        <v>8325</v>
      </c>
      <c r="U2472" t="s">
        <v>8329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5">
        <f t="shared" si="114"/>
        <v>40933.992962962962</v>
      </c>
      <c r="K2473">
        <v>1324079392</v>
      </c>
      <c r="L2473" s="16">
        <f t="shared" si="115"/>
        <v>40893.992962962962</v>
      </c>
      <c r="M2473" s="16" t="str">
        <f t="shared" si="116"/>
        <v>2011</v>
      </c>
      <c r="N2473" t="b">
        <v>0</v>
      </c>
      <c r="O2473">
        <v>17</v>
      </c>
      <c r="P2473" t="b">
        <v>1</v>
      </c>
      <c r="Q2473" t="s">
        <v>8279</v>
      </c>
      <c r="R2473" s="10">
        <f>E2473/D2473*100</f>
        <v>128</v>
      </c>
      <c r="S2473" s="7">
        <f>E2473/O2473</f>
        <v>37.647058823529413</v>
      </c>
      <c r="T2473" s="11" t="s">
        <v>8325</v>
      </c>
      <c r="U2473" t="s">
        <v>8329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5">
        <f t="shared" si="114"/>
        <v>40425.043749999997</v>
      </c>
      <c r="K2474">
        <v>1277433980</v>
      </c>
      <c r="L2474" s="16">
        <f t="shared" si="115"/>
        <v>40354.11550925926</v>
      </c>
      <c r="M2474" s="16" t="str">
        <f t="shared" si="116"/>
        <v>2010</v>
      </c>
      <c r="N2474" t="b">
        <v>0</v>
      </c>
      <c r="O2474">
        <v>104</v>
      </c>
      <c r="P2474" t="b">
        <v>1</v>
      </c>
      <c r="Q2474" t="s">
        <v>8279</v>
      </c>
      <c r="R2474" s="10">
        <f>E2474/D2474*100</f>
        <v>135.76026666666667</v>
      </c>
      <c r="S2474" s="7">
        <f>E2474/O2474</f>
        <v>97.904038461538462</v>
      </c>
      <c r="T2474" s="11" t="s">
        <v>8325</v>
      </c>
      <c r="U2474" t="s">
        <v>8329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5">
        <f t="shared" si="114"/>
        <v>41223.790150462963</v>
      </c>
      <c r="K2475">
        <v>1349978269</v>
      </c>
      <c r="L2475" s="16">
        <f t="shared" si="115"/>
        <v>41193.748483796298</v>
      </c>
      <c r="M2475" s="16" t="str">
        <f t="shared" si="116"/>
        <v>2012</v>
      </c>
      <c r="N2475" t="b">
        <v>0</v>
      </c>
      <c r="O2475">
        <v>47</v>
      </c>
      <c r="P2475" t="b">
        <v>1</v>
      </c>
      <c r="Q2475" t="s">
        <v>8279</v>
      </c>
      <c r="R2475" s="10">
        <f>E2475/D2475*100</f>
        <v>100</v>
      </c>
      <c r="S2475" s="7">
        <f>E2475/O2475</f>
        <v>42.553191489361701</v>
      </c>
      <c r="T2475" s="11" t="s">
        <v>8325</v>
      </c>
      <c r="U2475" t="s">
        <v>8329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5">
        <f t="shared" si="114"/>
        <v>40462.011296296296</v>
      </c>
      <c r="K2476">
        <v>1282868176</v>
      </c>
      <c r="L2476" s="16">
        <f t="shared" si="115"/>
        <v>40417.011296296296</v>
      </c>
      <c r="M2476" s="16" t="str">
        <f t="shared" si="116"/>
        <v>2010</v>
      </c>
      <c r="N2476" t="b">
        <v>0</v>
      </c>
      <c r="O2476">
        <v>38</v>
      </c>
      <c r="P2476" t="b">
        <v>1</v>
      </c>
      <c r="Q2476" t="s">
        <v>8279</v>
      </c>
      <c r="R2476" s="10">
        <f>E2476/D2476*100</f>
        <v>100.00360000000002</v>
      </c>
      <c r="S2476" s="7">
        <f>E2476/O2476</f>
        <v>131.58368421052631</v>
      </c>
      <c r="T2476" s="11" t="s">
        <v>8325</v>
      </c>
      <c r="U2476" t="s">
        <v>8329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5">
        <f t="shared" si="114"/>
        <v>40369.916666666664</v>
      </c>
      <c r="K2477">
        <v>1273647255</v>
      </c>
      <c r="L2477" s="16">
        <f t="shared" si="115"/>
        <v>40310.287673611114</v>
      </c>
      <c r="M2477" s="16" t="str">
        <f t="shared" si="116"/>
        <v>2010</v>
      </c>
      <c r="N2477" t="b">
        <v>0</v>
      </c>
      <c r="O2477">
        <v>81</v>
      </c>
      <c r="P2477" t="b">
        <v>1</v>
      </c>
      <c r="Q2477" t="s">
        <v>8279</v>
      </c>
      <c r="R2477" s="10">
        <f>E2477/D2477*100</f>
        <v>104.71999999999998</v>
      </c>
      <c r="S2477" s="7">
        <f>E2477/O2477</f>
        <v>32.320987654320987</v>
      </c>
      <c r="T2477" s="11" t="s">
        <v>8325</v>
      </c>
      <c r="U2477" t="s">
        <v>8329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5">
        <f t="shared" si="114"/>
        <v>41946.370023148149</v>
      </c>
      <c r="K2478">
        <v>1412149970</v>
      </c>
      <c r="L2478" s="16">
        <f t="shared" si="115"/>
        <v>41913.328356481477</v>
      </c>
      <c r="M2478" s="16" t="str">
        <f t="shared" si="116"/>
        <v>2014</v>
      </c>
      <c r="N2478" t="b">
        <v>0</v>
      </c>
      <c r="O2478">
        <v>55</v>
      </c>
      <c r="P2478" t="b">
        <v>1</v>
      </c>
      <c r="Q2478" t="s">
        <v>8279</v>
      </c>
      <c r="R2478" s="10">
        <f>E2478/D2478*100</f>
        <v>105.02249999999999</v>
      </c>
      <c r="S2478" s="7">
        <f>E2478/O2478</f>
        <v>61.103999999999999</v>
      </c>
      <c r="T2478" s="11" t="s">
        <v>8325</v>
      </c>
      <c r="U2478" t="s">
        <v>8329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5">
        <f t="shared" si="114"/>
        <v>41133.691493055558</v>
      </c>
      <c r="K2479">
        <v>1340901345</v>
      </c>
      <c r="L2479" s="16">
        <f t="shared" si="115"/>
        <v>41088.691493055558</v>
      </c>
      <c r="M2479" s="16" t="str">
        <f t="shared" si="116"/>
        <v>2012</v>
      </c>
      <c r="N2479" t="b">
        <v>0</v>
      </c>
      <c r="O2479">
        <v>41</v>
      </c>
      <c r="P2479" t="b">
        <v>1</v>
      </c>
      <c r="Q2479" t="s">
        <v>8279</v>
      </c>
      <c r="R2479" s="10">
        <f>E2479/D2479*100</f>
        <v>171.33333333333334</v>
      </c>
      <c r="S2479" s="7">
        <f>E2479/O2479</f>
        <v>31.341463414634145</v>
      </c>
      <c r="T2479" s="11" t="s">
        <v>8325</v>
      </c>
      <c r="U2479" t="s">
        <v>8329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5">
        <f t="shared" si="114"/>
        <v>41287.950381944444</v>
      </c>
      <c r="K2480">
        <v>1355525313</v>
      </c>
      <c r="L2480" s="16">
        <f t="shared" si="115"/>
        <v>41257.950381944444</v>
      </c>
      <c r="M2480" s="16" t="str">
        <f t="shared" si="116"/>
        <v>2012</v>
      </c>
      <c r="N2480" t="b">
        <v>0</v>
      </c>
      <c r="O2480">
        <v>79</v>
      </c>
      <c r="P2480" t="b">
        <v>1</v>
      </c>
      <c r="Q2480" t="s">
        <v>8279</v>
      </c>
      <c r="R2480" s="10">
        <f>E2480/D2480*100</f>
        <v>127.49999999999999</v>
      </c>
      <c r="S2480" s="7">
        <f>E2480/O2480</f>
        <v>129.1139240506329</v>
      </c>
      <c r="T2480" s="11" t="s">
        <v>8325</v>
      </c>
      <c r="U2480" t="s">
        <v>8329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5">
        <f t="shared" si="114"/>
        <v>41118.083333333336</v>
      </c>
      <c r="K2481">
        <v>1342545994</v>
      </c>
      <c r="L2481" s="16">
        <f t="shared" si="115"/>
        <v>41107.726782407408</v>
      </c>
      <c r="M2481" s="16" t="str">
        <f t="shared" si="116"/>
        <v>2012</v>
      </c>
      <c r="N2481" t="b">
        <v>0</v>
      </c>
      <c r="O2481">
        <v>16</v>
      </c>
      <c r="P2481" t="b">
        <v>1</v>
      </c>
      <c r="Q2481" t="s">
        <v>8279</v>
      </c>
      <c r="R2481" s="10">
        <f>E2481/D2481*100</f>
        <v>133.44333333333333</v>
      </c>
      <c r="S2481" s="7">
        <f>E2481/O2481</f>
        <v>25.020624999999999</v>
      </c>
      <c r="T2481" s="11" t="s">
        <v>8325</v>
      </c>
      <c r="U2481" t="s">
        <v>8329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5">
        <f t="shared" si="114"/>
        <v>42287.936157407406</v>
      </c>
      <c r="K2482">
        <v>1439332084</v>
      </c>
      <c r="L2482" s="16">
        <f t="shared" si="115"/>
        <v>42227.936157407406</v>
      </c>
      <c r="M2482" s="16" t="str">
        <f t="shared" si="116"/>
        <v>2015</v>
      </c>
      <c r="N2482" t="b">
        <v>0</v>
      </c>
      <c r="O2482">
        <v>8</v>
      </c>
      <c r="P2482" t="b">
        <v>1</v>
      </c>
      <c r="Q2482" t="s">
        <v>8279</v>
      </c>
      <c r="R2482" s="10">
        <f>E2482/D2482*100</f>
        <v>100</v>
      </c>
      <c r="S2482" s="7">
        <f>E2482/O2482</f>
        <v>250</v>
      </c>
      <c r="T2482" s="11" t="s">
        <v>8325</v>
      </c>
      <c r="U2482" t="s">
        <v>8329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5">
        <f t="shared" si="114"/>
        <v>41029.645925925928</v>
      </c>
      <c r="K2483">
        <v>1333207808</v>
      </c>
      <c r="L2483" s="16">
        <f t="shared" si="115"/>
        <v>40999.645925925928</v>
      </c>
      <c r="M2483" s="16" t="str">
        <f t="shared" si="116"/>
        <v>2012</v>
      </c>
      <c r="N2483" t="b">
        <v>0</v>
      </c>
      <c r="O2483">
        <v>95</v>
      </c>
      <c r="P2483" t="b">
        <v>1</v>
      </c>
      <c r="Q2483" t="s">
        <v>8279</v>
      </c>
      <c r="R2483" s="10">
        <f>E2483/D2483*100</f>
        <v>112.91099999999999</v>
      </c>
      <c r="S2483" s="7">
        <f>E2483/O2483</f>
        <v>47.541473684210523</v>
      </c>
      <c r="T2483" s="11" t="s">
        <v>8325</v>
      </c>
      <c r="U2483" t="s">
        <v>8329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5">
        <f t="shared" si="114"/>
        <v>40756.782210648147</v>
      </c>
      <c r="K2484">
        <v>1308336383</v>
      </c>
      <c r="L2484" s="16">
        <f t="shared" si="115"/>
        <v>40711.782210648147</v>
      </c>
      <c r="M2484" s="16" t="str">
        <f t="shared" si="116"/>
        <v>2011</v>
      </c>
      <c r="N2484" t="b">
        <v>0</v>
      </c>
      <c r="O2484">
        <v>25</v>
      </c>
      <c r="P2484" t="b">
        <v>1</v>
      </c>
      <c r="Q2484" t="s">
        <v>8279</v>
      </c>
      <c r="R2484" s="10">
        <f>E2484/D2484*100</f>
        <v>100.1</v>
      </c>
      <c r="S2484" s="7">
        <f>E2484/O2484</f>
        <v>40.04</v>
      </c>
      <c r="T2484" s="11" t="s">
        <v>8325</v>
      </c>
      <c r="U2484" t="s">
        <v>8329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5">
        <f t="shared" si="114"/>
        <v>41030.708368055559</v>
      </c>
      <c r="K2485">
        <v>1330711203</v>
      </c>
      <c r="L2485" s="16">
        <f t="shared" si="115"/>
        <v>40970.750034722223</v>
      </c>
      <c r="M2485" s="16" t="str">
        <f t="shared" si="116"/>
        <v>2012</v>
      </c>
      <c r="N2485" t="b">
        <v>0</v>
      </c>
      <c r="O2485">
        <v>19</v>
      </c>
      <c r="P2485" t="b">
        <v>1</v>
      </c>
      <c r="Q2485" t="s">
        <v>8279</v>
      </c>
      <c r="R2485" s="10">
        <f>E2485/D2485*100</f>
        <v>113.72727272727272</v>
      </c>
      <c r="S2485" s="7">
        <f>E2485/O2485</f>
        <v>65.84210526315789</v>
      </c>
      <c r="T2485" s="11" t="s">
        <v>8325</v>
      </c>
      <c r="U2485" t="s">
        <v>8329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5">
        <f t="shared" si="114"/>
        <v>40801.916701388887</v>
      </c>
      <c r="K2486">
        <v>1313532003</v>
      </c>
      <c r="L2486" s="16">
        <f t="shared" si="115"/>
        <v>40771.916701388887</v>
      </c>
      <c r="M2486" s="16" t="str">
        <f t="shared" si="116"/>
        <v>2011</v>
      </c>
      <c r="N2486" t="b">
        <v>0</v>
      </c>
      <c r="O2486">
        <v>90</v>
      </c>
      <c r="P2486" t="b">
        <v>1</v>
      </c>
      <c r="Q2486" t="s">
        <v>8279</v>
      </c>
      <c r="R2486" s="10">
        <f>E2486/D2486*100</f>
        <v>119.31742857142855</v>
      </c>
      <c r="S2486" s="7">
        <f>E2486/O2486</f>
        <v>46.401222222222216</v>
      </c>
      <c r="T2486" s="11" t="s">
        <v>8325</v>
      </c>
      <c r="U2486" t="s">
        <v>8329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5">
        <f t="shared" si="114"/>
        <v>40828.998599537037</v>
      </c>
      <c r="K2487">
        <v>1315439879</v>
      </c>
      <c r="L2487" s="16">
        <f t="shared" si="115"/>
        <v>40793.998599537037</v>
      </c>
      <c r="M2487" s="16" t="str">
        <f t="shared" si="116"/>
        <v>2011</v>
      </c>
      <c r="N2487" t="b">
        <v>0</v>
      </c>
      <c r="O2487">
        <v>41</v>
      </c>
      <c r="P2487" t="b">
        <v>1</v>
      </c>
      <c r="Q2487" t="s">
        <v>8279</v>
      </c>
      <c r="R2487" s="10">
        <f>E2487/D2487*100</f>
        <v>103.25</v>
      </c>
      <c r="S2487" s="7">
        <f>E2487/O2487</f>
        <v>50.365853658536587</v>
      </c>
      <c r="T2487" s="11" t="s">
        <v>8325</v>
      </c>
      <c r="U2487" t="s">
        <v>8329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5">
        <f t="shared" si="114"/>
        <v>41021.708055555559</v>
      </c>
      <c r="K2488">
        <v>1332521976</v>
      </c>
      <c r="L2488" s="16">
        <f t="shared" si="115"/>
        <v>40991.708055555559</v>
      </c>
      <c r="M2488" s="16" t="str">
        <f t="shared" si="116"/>
        <v>2012</v>
      </c>
      <c r="N2488" t="b">
        <v>0</v>
      </c>
      <c r="O2488">
        <v>30</v>
      </c>
      <c r="P2488" t="b">
        <v>1</v>
      </c>
      <c r="Q2488" t="s">
        <v>8279</v>
      </c>
      <c r="R2488" s="10">
        <f>E2488/D2488*100</f>
        <v>265.66666666666669</v>
      </c>
      <c r="S2488" s="7">
        <f>E2488/O2488</f>
        <v>26.566666666666666</v>
      </c>
      <c r="T2488" s="11" t="s">
        <v>8325</v>
      </c>
      <c r="U2488" t="s">
        <v>8329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5">
        <f t="shared" si="114"/>
        <v>41056.083298611113</v>
      </c>
      <c r="K2489">
        <v>1335491997</v>
      </c>
      <c r="L2489" s="16">
        <f t="shared" si="115"/>
        <v>41026.083298611113</v>
      </c>
      <c r="M2489" s="16" t="str">
        <f t="shared" si="116"/>
        <v>2012</v>
      </c>
      <c r="N2489" t="b">
        <v>0</v>
      </c>
      <c r="O2489">
        <v>38</v>
      </c>
      <c r="P2489" t="b">
        <v>1</v>
      </c>
      <c r="Q2489" t="s">
        <v>8279</v>
      </c>
      <c r="R2489" s="10">
        <f>E2489/D2489*100</f>
        <v>100.05066666666667</v>
      </c>
      <c r="S2489" s="7">
        <f>E2489/O2489</f>
        <v>39.493684210526318</v>
      </c>
      <c r="T2489" s="11" t="s">
        <v>8325</v>
      </c>
      <c r="U2489" t="s">
        <v>8329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5">
        <f t="shared" si="114"/>
        <v>40863.674861111111</v>
      </c>
      <c r="K2490">
        <v>1318864308</v>
      </c>
      <c r="L2490" s="16">
        <f t="shared" si="115"/>
        <v>40833.633194444446</v>
      </c>
      <c r="M2490" s="16" t="str">
        <f t="shared" si="116"/>
        <v>2011</v>
      </c>
      <c r="N2490" t="b">
        <v>0</v>
      </c>
      <c r="O2490">
        <v>65</v>
      </c>
      <c r="P2490" t="b">
        <v>1</v>
      </c>
      <c r="Q2490" t="s">
        <v>8279</v>
      </c>
      <c r="R2490" s="10">
        <f>E2490/D2490*100</f>
        <v>106.69999999999999</v>
      </c>
      <c r="S2490" s="7">
        <f>E2490/O2490</f>
        <v>49.246153846153845</v>
      </c>
      <c r="T2490" s="11" t="s">
        <v>8325</v>
      </c>
      <c r="U2490" t="s">
        <v>8329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5">
        <f t="shared" si="114"/>
        <v>41403.690266203703</v>
      </c>
      <c r="K2491">
        <v>1365525239</v>
      </c>
      <c r="L2491" s="16">
        <f t="shared" si="115"/>
        <v>41373.690266203703</v>
      </c>
      <c r="M2491" s="16" t="str">
        <f t="shared" si="116"/>
        <v>2013</v>
      </c>
      <c r="N2491" t="b">
        <v>0</v>
      </c>
      <c r="O2491">
        <v>75</v>
      </c>
      <c r="P2491" t="b">
        <v>1</v>
      </c>
      <c r="Q2491" t="s">
        <v>8279</v>
      </c>
      <c r="R2491" s="10">
        <f>E2491/D2491*100</f>
        <v>133.67142857142858</v>
      </c>
      <c r="S2491" s="7">
        <f>E2491/O2491</f>
        <v>62.38</v>
      </c>
      <c r="T2491" s="11" t="s">
        <v>8325</v>
      </c>
      <c r="U2491" t="s">
        <v>8329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5">
        <f t="shared" si="114"/>
        <v>41083.227731481478</v>
      </c>
      <c r="K2492">
        <v>1335245276</v>
      </c>
      <c r="L2492" s="16">
        <f t="shared" si="115"/>
        <v>41023.227731481478</v>
      </c>
      <c r="M2492" s="16" t="str">
        <f t="shared" si="116"/>
        <v>2012</v>
      </c>
      <c r="N2492" t="b">
        <v>0</v>
      </c>
      <c r="O2492">
        <v>16</v>
      </c>
      <c r="P2492" t="b">
        <v>1</v>
      </c>
      <c r="Q2492" t="s">
        <v>8279</v>
      </c>
      <c r="R2492" s="10">
        <f>E2492/D2492*100</f>
        <v>121.39999999999999</v>
      </c>
      <c r="S2492" s="7">
        <f>E2492/O2492</f>
        <v>37.9375</v>
      </c>
      <c r="T2492" s="11" t="s">
        <v>8325</v>
      </c>
      <c r="U2492" t="s">
        <v>8329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5">
        <f t="shared" si="114"/>
        <v>40559.07708333333</v>
      </c>
      <c r="K2493">
        <v>1293739714</v>
      </c>
      <c r="L2493" s="16">
        <f t="shared" si="115"/>
        <v>40542.839282407411</v>
      </c>
      <c r="M2493" s="16" t="str">
        <f t="shared" si="116"/>
        <v>2010</v>
      </c>
      <c r="N2493" t="b">
        <v>0</v>
      </c>
      <c r="O2493">
        <v>10</v>
      </c>
      <c r="P2493" t="b">
        <v>1</v>
      </c>
      <c r="Q2493" t="s">
        <v>8279</v>
      </c>
      <c r="R2493" s="10">
        <f>E2493/D2493*100</f>
        <v>103.2</v>
      </c>
      <c r="S2493" s="7">
        <f>E2493/O2493</f>
        <v>51.6</v>
      </c>
      <c r="T2493" s="11" t="s">
        <v>8325</v>
      </c>
      <c r="U2493" t="s">
        <v>8329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5">
        <f t="shared" si="114"/>
        <v>41076.415972222225</v>
      </c>
      <c r="K2494">
        <v>1335397188</v>
      </c>
      <c r="L2494" s="16">
        <f t="shared" si="115"/>
        <v>41024.985972222225</v>
      </c>
      <c r="M2494" s="16" t="str">
        <f t="shared" si="116"/>
        <v>2012</v>
      </c>
      <c r="N2494" t="b">
        <v>0</v>
      </c>
      <c r="O2494">
        <v>27</v>
      </c>
      <c r="P2494" t="b">
        <v>1</v>
      </c>
      <c r="Q2494" t="s">
        <v>8279</v>
      </c>
      <c r="R2494" s="10">
        <f>E2494/D2494*100</f>
        <v>125</v>
      </c>
      <c r="S2494" s="7">
        <f>E2494/O2494</f>
        <v>27.777777777777779</v>
      </c>
      <c r="T2494" s="11" t="s">
        <v>8325</v>
      </c>
      <c r="U2494" t="s">
        <v>8329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5">
        <f t="shared" si="114"/>
        <v>41393.168287037035</v>
      </c>
      <c r="K2495">
        <v>1363320140</v>
      </c>
      <c r="L2495" s="16">
        <f t="shared" si="115"/>
        <v>41348.168287037035</v>
      </c>
      <c r="M2495" s="16" t="str">
        <f t="shared" si="116"/>
        <v>2013</v>
      </c>
      <c r="N2495" t="b">
        <v>0</v>
      </c>
      <c r="O2495">
        <v>259</v>
      </c>
      <c r="P2495" t="b">
        <v>1</v>
      </c>
      <c r="Q2495" t="s">
        <v>8279</v>
      </c>
      <c r="R2495" s="10">
        <f>E2495/D2495*100</f>
        <v>128.69999999999999</v>
      </c>
      <c r="S2495" s="7">
        <f>E2495/O2495</f>
        <v>99.382239382239376</v>
      </c>
      <c r="T2495" s="11" t="s">
        <v>8325</v>
      </c>
      <c r="U2495" t="s">
        <v>8329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5">
        <f t="shared" si="114"/>
        <v>41052.645185185182</v>
      </c>
      <c r="K2496">
        <v>1335194944</v>
      </c>
      <c r="L2496" s="16">
        <f t="shared" si="115"/>
        <v>41022.645185185182</v>
      </c>
      <c r="M2496" s="16" t="str">
        <f t="shared" si="116"/>
        <v>2012</v>
      </c>
      <c r="N2496" t="b">
        <v>0</v>
      </c>
      <c r="O2496">
        <v>39</v>
      </c>
      <c r="P2496" t="b">
        <v>1</v>
      </c>
      <c r="Q2496" t="s">
        <v>8279</v>
      </c>
      <c r="R2496" s="10">
        <f>E2496/D2496*100</f>
        <v>101.00533333333333</v>
      </c>
      <c r="S2496" s="7">
        <f>E2496/O2496</f>
        <v>38.848205128205123</v>
      </c>
      <c r="T2496" s="11" t="s">
        <v>8325</v>
      </c>
      <c r="U2496" t="s">
        <v>8329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5">
        <f t="shared" si="114"/>
        <v>41066.946469907409</v>
      </c>
      <c r="K2497">
        <v>1336430575</v>
      </c>
      <c r="L2497" s="16">
        <f t="shared" si="115"/>
        <v>41036.946469907409</v>
      </c>
      <c r="M2497" s="16" t="str">
        <f t="shared" si="116"/>
        <v>2012</v>
      </c>
      <c r="N2497" t="b">
        <v>0</v>
      </c>
      <c r="O2497">
        <v>42</v>
      </c>
      <c r="P2497" t="b">
        <v>1</v>
      </c>
      <c r="Q2497" t="s">
        <v>8279</v>
      </c>
      <c r="R2497" s="10">
        <f>E2497/D2497*100</f>
        <v>127.53666666666665</v>
      </c>
      <c r="S2497" s="7">
        <f>E2497/O2497</f>
        <v>45.548809523809524</v>
      </c>
      <c r="T2497" s="11" t="s">
        <v>8325</v>
      </c>
      <c r="U2497" t="s">
        <v>8329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5">
        <f t="shared" si="114"/>
        <v>41362.954768518517</v>
      </c>
      <c r="K2498">
        <v>1361577292</v>
      </c>
      <c r="L2498" s="16">
        <f t="shared" si="115"/>
        <v>41327.996435185189</v>
      </c>
      <c r="M2498" s="16" t="str">
        <f t="shared" si="116"/>
        <v>2013</v>
      </c>
      <c r="N2498" t="b">
        <v>0</v>
      </c>
      <c r="O2498">
        <v>10</v>
      </c>
      <c r="P2498" t="b">
        <v>1</v>
      </c>
      <c r="Q2498" t="s">
        <v>8279</v>
      </c>
      <c r="R2498" s="10">
        <f>E2498/D2498*100</f>
        <v>100</v>
      </c>
      <c r="S2498" s="7">
        <f>E2498/O2498</f>
        <v>600</v>
      </c>
      <c r="T2498" s="11" t="s">
        <v>8325</v>
      </c>
      <c r="U2498" t="s">
        <v>8329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5">
        <f t="shared" ref="J2499:J2562" si="117">(((I2499/60)/60)/24)+DATE(1970,1,1)</f>
        <v>40760.878912037035</v>
      </c>
      <c r="K2499">
        <v>1309986338</v>
      </c>
      <c r="L2499" s="16">
        <f t="shared" ref="L2499:L2562" si="118">(((K2499/60)/60)/24)+DATE(1970,1,1)</f>
        <v>40730.878912037035</v>
      </c>
      <c r="M2499" s="16" t="str">
        <f t="shared" ref="M2499:M2562" si="119">TEXT(L2499,"yyyy")</f>
        <v>2011</v>
      </c>
      <c r="N2499" t="b">
        <v>0</v>
      </c>
      <c r="O2499">
        <v>56</v>
      </c>
      <c r="P2499" t="b">
        <v>1</v>
      </c>
      <c r="Q2499" t="s">
        <v>8279</v>
      </c>
      <c r="R2499" s="10">
        <f>E2499/D2499*100</f>
        <v>112.7715</v>
      </c>
      <c r="S2499" s="7">
        <f>E2499/O2499</f>
        <v>80.551071428571419</v>
      </c>
      <c r="T2499" s="11" t="s">
        <v>8325</v>
      </c>
      <c r="U2499" t="s">
        <v>8329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5">
        <f t="shared" si="117"/>
        <v>42031.967442129629</v>
      </c>
      <c r="K2500">
        <v>1421190787</v>
      </c>
      <c r="L2500" s="16">
        <f t="shared" si="118"/>
        <v>42017.967442129629</v>
      </c>
      <c r="M2500" s="16" t="str">
        <f t="shared" si="119"/>
        <v>2015</v>
      </c>
      <c r="N2500" t="b">
        <v>0</v>
      </c>
      <c r="O2500">
        <v>20</v>
      </c>
      <c r="P2500" t="b">
        <v>1</v>
      </c>
      <c r="Q2500" t="s">
        <v>8279</v>
      </c>
      <c r="R2500" s="10">
        <f>E2500/D2500*100</f>
        <v>105.60000000000001</v>
      </c>
      <c r="S2500" s="7">
        <f>E2500/O2500</f>
        <v>52.8</v>
      </c>
      <c r="T2500" s="11" t="s">
        <v>8325</v>
      </c>
      <c r="U2500" t="s">
        <v>8329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5">
        <f t="shared" si="117"/>
        <v>41274.75</v>
      </c>
      <c r="K2501">
        <v>1352820837</v>
      </c>
      <c r="L2501" s="16">
        <f t="shared" si="118"/>
        <v>41226.648576388885</v>
      </c>
      <c r="M2501" s="16" t="str">
        <f t="shared" si="119"/>
        <v>2012</v>
      </c>
      <c r="N2501" t="b">
        <v>0</v>
      </c>
      <c r="O2501">
        <v>170</v>
      </c>
      <c r="P2501" t="b">
        <v>1</v>
      </c>
      <c r="Q2501" t="s">
        <v>8279</v>
      </c>
      <c r="R2501" s="10">
        <f>E2501/D2501*100</f>
        <v>202.625</v>
      </c>
      <c r="S2501" s="7">
        <f>E2501/O2501</f>
        <v>47.676470588235297</v>
      </c>
      <c r="T2501" s="11" t="s">
        <v>8325</v>
      </c>
      <c r="U2501" t="s">
        <v>8329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5">
        <f t="shared" si="117"/>
        <v>41083.772858796299</v>
      </c>
      <c r="K2502">
        <v>1337884375</v>
      </c>
      <c r="L2502" s="16">
        <f t="shared" si="118"/>
        <v>41053.772858796299</v>
      </c>
      <c r="M2502" s="16" t="str">
        <f t="shared" si="119"/>
        <v>2012</v>
      </c>
      <c r="N2502" t="b">
        <v>0</v>
      </c>
      <c r="O2502">
        <v>29</v>
      </c>
      <c r="P2502" t="b">
        <v>1</v>
      </c>
      <c r="Q2502" t="s">
        <v>8279</v>
      </c>
      <c r="R2502" s="10">
        <f>E2502/D2502*100</f>
        <v>113.33333333333333</v>
      </c>
      <c r="S2502" s="7">
        <f>E2502/O2502</f>
        <v>23.448275862068964</v>
      </c>
      <c r="T2502" s="11" t="s">
        <v>8325</v>
      </c>
      <c r="U2502" t="s">
        <v>8329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5">
        <f t="shared" si="117"/>
        <v>42274.776666666665</v>
      </c>
      <c r="K2503">
        <v>1440787104</v>
      </c>
      <c r="L2503" s="16">
        <f t="shared" si="118"/>
        <v>42244.776666666665</v>
      </c>
      <c r="M2503" s="16" t="str">
        <f t="shared" si="119"/>
        <v>2015</v>
      </c>
      <c r="N2503" t="b">
        <v>0</v>
      </c>
      <c r="O2503">
        <v>7</v>
      </c>
      <c r="P2503" t="b">
        <v>0</v>
      </c>
      <c r="Q2503" t="s">
        <v>8299</v>
      </c>
      <c r="R2503" s="10">
        <f>E2503/D2503*100</f>
        <v>2.5545454545454547</v>
      </c>
      <c r="S2503" s="7">
        <f>E2503/O2503</f>
        <v>40.142857142857146</v>
      </c>
      <c r="T2503" s="11" t="s">
        <v>8336</v>
      </c>
      <c r="U2503" t="s">
        <v>8353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5">
        <f t="shared" si="117"/>
        <v>41903.825439814813</v>
      </c>
      <c r="K2504">
        <v>1407440918</v>
      </c>
      <c r="L2504" s="16">
        <f t="shared" si="118"/>
        <v>41858.825439814813</v>
      </c>
      <c r="M2504" s="16" t="str">
        <f t="shared" si="119"/>
        <v>2014</v>
      </c>
      <c r="N2504" t="b">
        <v>0</v>
      </c>
      <c r="O2504">
        <v>5</v>
      </c>
      <c r="P2504" t="b">
        <v>0</v>
      </c>
      <c r="Q2504" t="s">
        <v>8299</v>
      </c>
      <c r="R2504" s="10">
        <f>E2504/D2504*100</f>
        <v>7.8181818181818186E-2</v>
      </c>
      <c r="S2504" s="7">
        <f>E2504/O2504</f>
        <v>17.2</v>
      </c>
      <c r="T2504" s="11" t="s">
        <v>8336</v>
      </c>
      <c r="U2504" t="s">
        <v>8353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5">
        <f t="shared" si="117"/>
        <v>42528.879166666666</v>
      </c>
      <c r="K2505">
        <v>1462743308</v>
      </c>
      <c r="L2505" s="16">
        <f t="shared" si="118"/>
        <v>42498.899398148147</v>
      </c>
      <c r="M2505" s="16" t="str">
        <f t="shared" si="119"/>
        <v>2016</v>
      </c>
      <c r="N2505" t="b">
        <v>0</v>
      </c>
      <c r="O2505">
        <v>0</v>
      </c>
      <c r="P2505" t="b">
        <v>0</v>
      </c>
      <c r="Q2505" t="s">
        <v>8299</v>
      </c>
      <c r="R2505" s="10">
        <f>E2505/D2505*100</f>
        <v>0</v>
      </c>
      <c r="S2505" s="7" t="e">
        <f>E2505/O2505</f>
        <v>#DIV/0!</v>
      </c>
      <c r="T2505" s="11" t="s">
        <v>8336</v>
      </c>
      <c r="U2505" t="s">
        <v>8353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5">
        <f t="shared" si="117"/>
        <v>41958.057106481487</v>
      </c>
      <c r="K2506">
        <v>1413418934</v>
      </c>
      <c r="L2506" s="16">
        <f t="shared" si="118"/>
        <v>41928.015439814815</v>
      </c>
      <c r="M2506" s="16" t="str">
        <f t="shared" si="119"/>
        <v>2014</v>
      </c>
      <c r="N2506" t="b">
        <v>0</v>
      </c>
      <c r="O2506">
        <v>0</v>
      </c>
      <c r="P2506" t="b">
        <v>0</v>
      </c>
      <c r="Q2506" t="s">
        <v>8299</v>
      </c>
      <c r="R2506" s="10">
        <f>E2506/D2506*100</f>
        <v>0</v>
      </c>
      <c r="S2506" s="7" t="e">
        <f>E2506/O2506</f>
        <v>#DIV/0!</v>
      </c>
      <c r="T2506" s="11" t="s">
        <v>8336</v>
      </c>
      <c r="U2506" t="s">
        <v>8353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5">
        <f t="shared" si="117"/>
        <v>42077.014074074075</v>
      </c>
      <c r="K2507">
        <v>1423704016</v>
      </c>
      <c r="L2507" s="16">
        <f t="shared" si="118"/>
        <v>42047.05574074074</v>
      </c>
      <c r="M2507" s="16" t="str">
        <f t="shared" si="119"/>
        <v>2015</v>
      </c>
      <c r="N2507" t="b">
        <v>0</v>
      </c>
      <c r="O2507">
        <v>0</v>
      </c>
      <c r="P2507" t="b">
        <v>0</v>
      </c>
      <c r="Q2507" t="s">
        <v>8299</v>
      </c>
      <c r="R2507" s="10">
        <f>E2507/D2507*100</f>
        <v>0</v>
      </c>
      <c r="S2507" s="7" t="e">
        <f>E2507/O2507</f>
        <v>#DIV/0!</v>
      </c>
      <c r="T2507" s="11" t="s">
        <v>8336</v>
      </c>
      <c r="U2507" t="s">
        <v>8353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5">
        <f t="shared" si="117"/>
        <v>42280.875</v>
      </c>
      <c r="K2508">
        <v>1441955269</v>
      </c>
      <c r="L2508" s="16">
        <f t="shared" si="118"/>
        <v>42258.297094907408</v>
      </c>
      <c r="M2508" s="16" t="str">
        <f t="shared" si="119"/>
        <v>2015</v>
      </c>
      <c r="N2508" t="b">
        <v>0</v>
      </c>
      <c r="O2508">
        <v>2</v>
      </c>
      <c r="P2508" t="b">
        <v>0</v>
      </c>
      <c r="Q2508" t="s">
        <v>8299</v>
      </c>
      <c r="R2508" s="10">
        <f>E2508/D2508*100</f>
        <v>0.6</v>
      </c>
      <c r="S2508" s="7">
        <f>E2508/O2508</f>
        <v>15</v>
      </c>
      <c r="T2508" s="11" t="s">
        <v>8336</v>
      </c>
      <c r="U2508" t="s">
        <v>8353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5">
        <f t="shared" si="117"/>
        <v>42135.072962962964</v>
      </c>
      <c r="K2509">
        <v>1428716704</v>
      </c>
      <c r="L2509" s="16">
        <f t="shared" si="118"/>
        <v>42105.072962962964</v>
      </c>
      <c r="M2509" s="16" t="str">
        <f t="shared" si="119"/>
        <v>2015</v>
      </c>
      <c r="N2509" t="b">
        <v>0</v>
      </c>
      <c r="O2509">
        <v>0</v>
      </c>
      <c r="P2509" t="b">
        <v>0</v>
      </c>
      <c r="Q2509" t="s">
        <v>8299</v>
      </c>
      <c r="R2509" s="10">
        <f>E2509/D2509*100</f>
        <v>0</v>
      </c>
      <c r="S2509" s="7" t="e">
        <f>E2509/O2509</f>
        <v>#DIV/0!</v>
      </c>
      <c r="T2509" s="11" t="s">
        <v>8336</v>
      </c>
      <c r="U2509" t="s">
        <v>8353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5">
        <f t="shared" si="117"/>
        <v>41865.951782407406</v>
      </c>
      <c r="K2510">
        <v>1405464634</v>
      </c>
      <c r="L2510" s="16">
        <f t="shared" si="118"/>
        <v>41835.951782407406</v>
      </c>
      <c r="M2510" s="16" t="str">
        <f t="shared" si="119"/>
        <v>2014</v>
      </c>
      <c r="N2510" t="b">
        <v>0</v>
      </c>
      <c r="O2510">
        <v>0</v>
      </c>
      <c r="P2510" t="b">
        <v>0</v>
      </c>
      <c r="Q2510" t="s">
        <v>8299</v>
      </c>
      <c r="R2510" s="10">
        <f>E2510/D2510*100</f>
        <v>0</v>
      </c>
      <c r="S2510" s="7" t="e">
        <f>E2510/O2510</f>
        <v>#DIV/0!</v>
      </c>
      <c r="T2510" s="11" t="s">
        <v>8336</v>
      </c>
      <c r="U2510" t="s">
        <v>8353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5">
        <f t="shared" si="117"/>
        <v>42114.767928240741</v>
      </c>
      <c r="K2511">
        <v>1424719549</v>
      </c>
      <c r="L2511" s="16">
        <f t="shared" si="118"/>
        <v>42058.809594907405</v>
      </c>
      <c r="M2511" s="16" t="str">
        <f t="shared" si="119"/>
        <v>2015</v>
      </c>
      <c r="N2511" t="b">
        <v>0</v>
      </c>
      <c r="O2511">
        <v>28</v>
      </c>
      <c r="P2511" t="b">
        <v>0</v>
      </c>
      <c r="Q2511" t="s">
        <v>8299</v>
      </c>
      <c r="R2511" s="10">
        <f>E2511/D2511*100</f>
        <v>1.0526315789473684</v>
      </c>
      <c r="S2511" s="7">
        <f>E2511/O2511</f>
        <v>35.714285714285715</v>
      </c>
      <c r="T2511" s="11" t="s">
        <v>8336</v>
      </c>
      <c r="U2511" t="s">
        <v>8353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5">
        <f t="shared" si="117"/>
        <v>42138.997361111105</v>
      </c>
      <c r="K2512">
        <v>1426463772</v>
      </c>
      <c r="L2512" s="16">
        <f t="shared" si="118"/>
        <v>42078.997361111105</v>
      </c>
      <c r="M2512" s="16" t="str">
        <f t="shared" si="119"/>
        <v>2015</v>
      </c>
      <c r="N2512" t="b">
        <v>0</v>
      </c>
      <c r="O2512">
        <v>2</v>
      </c>
      <c r="P2512" t="b">
        <v>0</v>
      </c>
      <c r="Q2512" t="s">
        <v>8299</v>
      </c>
      <c r="R2512" s="10">
        <f>E2512/D2512*100</f>
        <v>0.15</v>
      </c>
      <c r="S2512" s="7">
        <f>E2512/O2512</f>
        <v>37.5</v>
      </c>
      <c r="T2512" s="11" t="s">
        <v>8336</v>
      </c>
      <c r="U2512" t="s">
        <v>8353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5">
        <f t="shared" si="117"/>
        <v>42401.446909722217</v>
      </c>
      <c r="K2513">
        <v>1451731413</v>
      </c>
      <c r="L2513" s="16">
        <f t="shared" si="118"/>
        <v>42371.446909722217</v>
      </c>
      <c r="M2513" s="16" t="str">
        <f t="shared" si="119"/>
        <v>2016</v>
      </c>
      <c r="N2513" t="b">
        <v>0</v>
      </c>
      <c r="O2513">
        <v>0</v>
      </c>
      <c r="P2513" t="b">
        <v>0</v>
      </c>
      <c r="Q2513" t="s">
        <v>8299</v>
      </c>
      <c r="R2513" s="10">
        <f>E2513/D2513*100</f>
        <v>0</v>
      </c>
      <c r="S2513" s="7" t="e">
        <f>E2513/O2513</f>
        <v>#DIV/0!</v>
      </c>
      <c r="T2513" s="11" t="s">
        <v>8336</v>
      </c>
      <c r="U2513" t="s">
        <v>8353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5">
        <f t="shared" si="117"/>
        <v>41986.876863425925</v>
      </c>
      <c r="K2514">
        <v>1417208561</v>
      </c>
      <c r="L2514" s="16">
        <f t="shared" si="118"/>
        <v>41971.876863425925</v>
      </c>
      <c r="M2514" s="16" t="str">
        <f t="shared" si="119"/>
        <v>2014</v>
      </c>
      <c r="N2514" t="b">
        <v>0</v>
      </c>
      <c r="O2514">
        <v>0</v>
      </c>
      <c r="P2514" t="b">
        <v>0</v>
      </c>
      <c r="Q2514" t="s">
        <v>8299</v>
      </c>
      <c r="R2514" s="10">
        <f>E2514/D2514*100</f>
        <v>0</v>
      </c>
      <c r="S2514" s="7" t="e">
        <f>E2514/O2514</f>
        <v>#DIV/0!</v>
      </c>
      <c r="T2514" s="11" t="s">
        <v>8336</v>
      </c>
      <c r="U2514" t="s">
        <v>8353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5">
        <f t="shared" si="117"/>
        <v>42792.00681712963</v>
      </c>
      <c r="K2515">
        <v>1482883789</v>
      </c>
      <c r="L2515" s="16">
        <f t="shared" si="118"/>
        <v>42732.00681712963</v>
      </c>
      <c r="M2515" s="16" t="str">
        <f t="shared" si="119"/>
        <v>2016</v>
      </c>
      <c r="N2515" t="b">
        <v>0</v>
      </c>
      <c r="O2515">
        <v>0</v>
      </c>
      <c r="P2515" t="b">
        <v>0</v>
      </c>
      <c r="Q2515" t="s">
        <v>8299</v>
      </c>
      <c r="R2515" s="10">
        <f>E2515/D2515*100</f>
        <v>0</v>
      </c>
      <c r="S2515" s="7" t="e">
        <f>E2515/O2515</f>
        <v>#DIV/0!</v>
      </c>
      <c r="T2515" s="11" t="s">
        <v>8336</v>
      </c>
      <c r="U2515" t="s">
        <v>8353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5">
        <f t="shared" si="117"/>
        <v>41871.389780092592</v>
      </c>
      <c r="K2516">
        <v>1407057677</v>
      </c>
      <c r="L2516" s="16">
        <f t="shared" si="118"/>
        <v>41854.389780092592</v>
      </c>
      <c r="M2516" s="16" t="str">
        <f t="shared" si="119"/>
        <v>2014</v>
      </c>
      <c r="N2516" t="b">
        <v>0</v>
      </c>
      <c r="O2516">
        <v>4</v>
      </c>
      <c r="P2516" t="b">
        <v>0</v>
      </c>
      <c r="Q2516" t="s">
        <v>8299</v>
      </c>
      <c r="R2516" s="10">
        <f>E2516/D2516*100</f>
        <v>1.7500000000000002</v>
      </c>
      <c r="S2516" s="7">
        <f>E2516/O2516</f>
        <v>52.5</v>
      </c>
      <c r="T2516" s="11" t="s">
        <v>8336</v>
      </c>
      <c r="U2516" t="s">
        <v>8353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5">
        <f t="shared" si="117"/>
        <v>42057.839733796296</v>
      </c>
      <c r="K2517">
        <v>1422043753</v>
      </c>
      <c r="L2517" s="16">
        <f t="shared" si="118"/>
        <v>42027.839733796296</v>
      </c>
      <c r="M2517" s="16" t="str">
        <f t="shared" si="119"/>
        <v>2015</v>
      </c>
      <c r="N2517" t="b">
        <v>0</v>
      </c>
      <c r="O2517">
        <v>12</v>
      </c>
      <c r="P2517" t="b">
        <v>0</v>
      </c>
      <c r="Q2517" t="s">
        <v>8299</v>
      </c>
      <c r="R2517" s="10">
        <f>E2517/D2517*100</f>
        <v>18.600000000000001</v>
      </c>
      <c r="S2517" s="7">
        <f>E2517/O2517</f>
        <v>77.5</v>
      </c>
      <c r="T2517" s="11" t="s">
        <v>8336</v>
      </c>
      <c r="U2517" t="s">
        <v>8353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5">
        <f t="shared" si="117"/>
        <v>41972.6950462963</v>
      </c>
      <c r="K2518">
        <v>1414683652</v>
      </c>
      <c r="L2518" s="16">
        <f t="shared" si="118"/>
        <v>41942.653379629628</v>
      </c>
      <c r="M2518" s="16" t="str">
        <f t="shared" si="119"/>
        <v>2014</v>
      </c>
      <c r="N2518" t="b">
        <v>0</v>
      </c>
      <c r="O2518">
        <v>0</v>
      </c>
      <c r="P2518" t="b">
        <v>0</v>
      </c>
      <c r="Q2518" t="s">
        <v>8299</v>
      </c>
      <c r="R2518" s="10">
        <f>E2518/D2518*100</f>
        <v>0</v>
      </c>
      <c r="S2518" s="7" t="e">
        <f>E2518/O2518</f>
        <v>#DIV/0!</v>
      </c>
      <c r="T2518" s="11" t="s">
        <v>8336</v>
      </c>
      <c r="U2518" t="s">
        <v>8353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5">
        <f t="shared" si="117"/>
        <v>42082.760763888888</v>
      </c>
      <c r="K2519">
        <v>1424200530</v>
      </c>
      <c r="L2519" s="16">
        <f t="shared" si="118"/>
        <v>42052.802430555559</v>
      </c>
      <c r="M2519" s="16" t="str">
        <f t="shared" si="119"/>
        <v>2015</v>
      </c>
      <c r="N2519" t="b">
        <v>0</v>
      </c>
      <c r="O2519">
        <v>33</v>
      </c>
      <c r="P2519" t="b">
        <v>0</v>
      </c>
      <c r="Q2519" t="s">
        <v>8299</v>
      </c>
      <c r="R2519" s="10">
        <f>E2519/D2519*100</f>
        <v>9.8166666666666664</v>
      </c>
      <c r="S2519" s="7">
        <f>E2519/O2519</f>
        <v>53.545454545454547</v>
      </c>
      <c r="T2519" s="11" t="s">
        <v>8336</v>
      </c>
      <c r="U2519" t="s">
        <v>8353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5">
        <f t="shared" si="117"/>
        <v>41956.722546296296</v>
      </c>
      <c r="K2520">
        <v>1413303628</v>
      </c>
      <c r="L2520" s="16">
        <f t="shared" si="118"/>
        <v>41926.680879629632</v>
      </c>
      <c r="M2520" s="16" t="str">
        <f t="shared" si="119"/>
        <v>2014</v>
      </c>
      <c r="N2520" t="b">
        <v>0</v>
      </c>
      <c r="O2520">
        <v>0</v>
      </c>
      <c r="P2520" t="b">
        <v>0</v>
      </c>
      <c r="Q2520" t="s">
        <v>8299</v>
      </c>
      <c r="R2520" s="10">
        <f>E2520/D2520*100</f>
        <v>0</v>
      </c>
      <c r="S2520" s="7" t="e">
        <f>E2520/O2520</f>
        <v>#DIV/0!</v>
      </c>
      <c r="T2520" s="11" t="s">
        <v>8336</v>
      </c>
      <c r="U2520" t="s">
        <v>8353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5">
        <f t="shared" si="117"/>
        <v>41839.155138888891</v>
      </c>
      <c r="K2521">
        <v>1403149404</v>
      </c>
      <c r="L2521" s="16">
        <f t="shared" si="118"/>
        <v>41809.155138888891</v>
      </c>
      <c r="M2521" s="16" t="str">
        <f t="shared" si="119"/>
        <v>2014</v>
      </c>
      <c r="N2521" t="b">
        <v>0</v>
      </c>
      <c r="O2521">
        <v>4</v>
      </c>
      <c r="P2521" t="b">
        <v>0</v>
      </c>
      <c r="Q2521" t="s">
        <v>8299</v>
      </c>
      <c r="R2521" s="10">
        <f>E2521/D2521*100</f>
        <v>4.3333333333333335E-2</v>
      </c>
      <c r="S2521" s="7">
        <f>E2521/O2521</f>
        <v>16.25</v>
      </c>
      <c r="T2521" s="11" t="s">
        <v>8336</v>
      </c>
      <c r="U2521" t="s">
        <v>8353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5">
        <f t="shared" si="117"/>
        <v>42658.806249999994</v>
      </c>
      <c r="K2522">
        <v>1472567085</v>
      </c>
      <c r="L2522" s="16">
        <f t="shared" si="118"/>
        <v>42612.600520833337</v>
      </c>
      <c r="M2522" s="16" t="str">
        <f t="shared" si="119"/>
        <v>2016</v>
      </c>
      <c r="N2522" t="b">
        <v>0</v>
      </c>
      <c r="O2522">
        <v>0</v>
      </c>
      <c r="P2522" t="b">
        <v>0</v>
      </c>
      <c r="Q2522" t="s">
        <v>8299</v>
      </c>
      <c r="R2522" s="10">
        <f>E2522/D2522*100</f>
        <v>0</v>
      </c>
      <c r="S2522" s="7" t="e">
        <f>E2522/O2522</f>
        <v>#DIV/0!</v>
      </c>
      <c r="T2522" s="11" t="s">
        <v>8336</v>
      </c>
      <c r="U2522" t="s">
        <v>8353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5">
        <f t="shared" si="117"/>
        <v>42290.967835648145</v>
      </c>
      <c r="K2523">
        <v>1442963621</v>
      </c>
      <c r="L2523" s="16">
        <f t="shared" si="118"/>
        <v>42269.967835648145</v>
      </c>
      <c r="M2523" s="16" t="str">
        <f t="shared" si="119"/>
        <v>2015</v>
      </c>
      <c r="N2523" t="b">
        <v>0</v>
      </c>
      <c r="O2523">
        <v>132</v>
      </c>
      <c r="P2523" t="b">
        <v>1</v>
      </c>
      <c r="Q2523" t="s">
        <v>8300</v>
      </c>
      <c r="R2523" s="10">
        <f>E2523/D2523*100</f>
        <v>109.48792</v>
      </c>
      <c r="S2523" s="7">
        <f>E2523/O2523</f>
        <v>103.68174242424243</v>
      </c>
      <c r="T2523" s="11" t="s">
        <v>8325</v>
      </c>
      <c r="U2523" t="s">
        <v>8354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5">
        <f t="shared" si="117"/>
        <v>42482.619444444441</v>
      </c>
      <c r="K2524">
        <v>1459431960</v>
      </c>
      <c r="L2524" s="16">
        <f t="shared" si="118"/>
        <v>42460.573611111111</v>
      </c>
      <c r="M2524" s="16" t="str">
        <f t="shared" si="119"/>
        <v>2016</v>
      </c>
      <c r="N2524" t="b">
        <v>0</v>
      </c>
      <c r="O2524">
        <v>27</v>
      </c>
      <c r="P2524" t="b">
        <v>1</v>
      </c>
      <c r="Q2524" t="s">
        <v>8300</v>
      </c>
      <c r="R2524" s="10">
        <f>E2524/D2524*100</f>
        <v>100</v>
      </c>
      <c r="S2524" s="7">
        <f>E2524/O2524</f>
        <v>185.18518518518519</v>
      </c>
      <c r="T2524" s="11" t="s">
        <v>8325</v>
      </c>
      <c r="U2524" t="s">
        <v>8354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5">
        <f t="shared" si="117"/>
        <v>41961.017268518524</v>
      </c>
      <c r="K2525">
        <v>1413674692</v>
      </c>
      <c r="L2525" s="16">
        <f t="shared" si="118"/>
        <v>41930.975601851853</v>
      </c>
      <c r="M2525" s="16" t="str">
        <f t="shared" si="119"/>
        <v>2014</v>
      </c>
      <c r="N2525" t="b">
        <v>0</v>
      </c>
      <c r="O2525">
        <v>26</v>
      </c>
      <c r="P2525" t="b">
        <v>1</v>
      </c>
      <c r="Q2525" t="s">
        <v>8300</v>
      </c>
      <c r="R2525" s="10">
        <f>E2525/D2525*100</f>
        <v>156.44444444444446</v>
      </c>
      <c r="S2525" s="7">
        <f>E2525/O2525</f>
        <v>54.153846153846153</v>
      </c>
      <c r="T2525" s="11" t="s">
        <v>8325</v>
      </c>
      <c r="U2525" t="s">
        <v>8354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5">
        <f t="shared" si="117"/>
        <v>41994.1875</v>
      </c>
      <c r="K2526">
        <v>1416338557</v>
      </c>
      <c r="L2526" s="16">
        <f t="shared" si="118"/>
        <v>41961.807372685187</v>
      </c>
      <c r="M2526" s="16" t="str">
        <f t="shared" si="119"/>
        <v>2014</v>
      </c>
      <c r="N2526" t="b">
        <v>0</v>
      </c>
      <c r="O2526">
        <v>43</v>
      </c>
      <c r="P2526" t="b">
        <v>1</v>
      </c>
      <c r="Q2526" t="s">
        <v>8300</v>
      </c>
      <c r="R2526" s="10">
        <f>E2526/D2526*100</f>
        <v>101.6</v>
      </c>
      <c r="S2526" s="7">
        <f>E2526/O2526</f>
        <v>177.2093023255814</v>
      </c>
      <c r="T2526" s="11" t="s">
        <v>8325</v>
      </c>
      <c r="U2526" t="s">
        <v>8354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5">
        <f t="shared" si="117"/>
        <v>41088.844571759262</v>
      </c>
      <c r="K2527">
        <v>1338322571</v>
      </c>
      <c r="L2527" s="16">
        <f t="shared" si="118"/>
        <v>41058.844571759262</v>
      </c>
      <c r="M2527" s="16" t="str">
        <f t="shared" si="119"/>
        <v>2012</v>
      </c>
      <c r="N2527" t="b">
        <v>0</v>
      </c>
      <c r="O2527">
        <v>80</v>
      </c>
      <c r="P2527" t="b">
        <v>1</v>
      </c>
      <c r="Q2527" t="s">
        <v>8300</v>
      </c>
      <c r="R2527" s="10">
        <f>E2527/D2527*100</f>
        <v>100.325</v>
      </c>
      <c r="S2527" s="7">
        <f>E2527/O2527</f>
        <v>100.325</v>
      </c>
      <c r="T2527" s="11" t="s">
        <v>8325</v>
      </c>
      <c r="U2527" t="s">
        <v>8354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5">
        <f t="shared" si="117"/>
        <v>41981.207638888889</v>
      </c>
      <c r="K2528">
        <v>1415585474</v>
      </c>
      <c r="L2528" s="16">
        <f t="shared" si="118"/>
        <v>41953.091134259259</v>
      </c>
      <c r="M2528" s="16" t="str">
        <f t="shared" si="119"/>
        <v>2014</v>
      </c>
      <c r="N2528" t="b">
        <v>0</v>
      </c>
      <c r="O2528">
        <v>33</v>
      </c>
      <c r="P2528" t="b">
        <v>1</v>
      </c>
      <c r="Q2528" t="s">
        <v>8300</v>
      </c>
      <c r="R2528" s="10">
        <f>E2528/D2528*100</f>
        <v>112.94999999999999</v>
      </c>
      <c r="S2528" s="7">
        <f>E2528/O2528</f>
        <v>136.90909090909091</v>
      </c>
      <c r="T2528" s="11" t="s">
        <v>8325</v>
      </c>
      <c r="U2528" t="s">
        <v>8354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5">
        <f t="shared" si="117"/>
        <v>41565.165972222225</v>
      </c>
      <c r="K2529">
        <v>1380477691</v>
      </c>
      <c r="L2529" s="16">
        <f t="shared" si="118"/>
        <v>41546.75105324074</v>
      </c>
      <c r="M2529" s="16" t="str">
        <f t="shared" si="119"/>
        <v>2013</v>
      </c>
      <c r="N2529" t="b">
        <v>0</v>
      </c>
      <c r="O2529">
        <v>71</v>
      </c>
      <c r="P2529" t="b">
        <v>1</v>
      </c>
      <c r="Q2529" t="s">
        <v>8300</v>
      </c>
      <c r="R2529" s="10">
        <f>E2529/D2529*100</f>
        <v>102.125</v>
      </c>
      <c r="S2529" s="7">
        <f>E2529/O2529</f>
        <v>57.535211267605632</v>
      </c>
      <c r="T2529" s="11" t="s">
        <v>8325</v>
      </c>
      <c r="U2529" t="s">
        <v>8354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5">
        <f t="shared" si="117"/>
        <v>42236.458333333328</v>
      </c>
      <c r="K2530">
        <v>1438459303</v>
      </c>
      <c r="L2530" s="16">
        <f t="shared" si="118"/>
        <v>42217.834525462968</v>
      </c>
      <c r="M2530" s="16" t="str">
        <f t="shared" si="119"/>
        <v>2015</v>
      </c>
      <c r="N2530" t="b">
        <v>0</v>
      </c>
      <c r="O2530">
        <v>81</v>
      </c>
      <c r="P2530" t="b">
        <v>1</v>
      </c>
      <c r="Q2530" t="s">
        <v>8300</v>
      </c>
      <c r="R2530" s="10">
        <f>E2530/D2530*100</f>
        <v>107.24974999999999</v>
      </c>
      <c r="S2530" s="7">
        <f>E2530/O2530</f>
        <v>52.962839506172834</v>
      </c>
      <c r="T2530" s="11" t="s">
        <v>8325</v>
      </c>
      <c r="U2530" t="s">
        <v>8354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5">
        <f t="shared" si="117"/>
        <v>40993.0390625</v>
      </c>
      <c r="K2531">
        <v>1328752575</v>
      </c>
      <c r="L2531" s="16">
        <f t="shared" si="118"/>
        <v>40948.080729166664</v>
      </c>
      <c r="M2531" s="16" t="str">
        <f t="shared" si="119"/>
        <v>2012</v>
      </c>
      <c r="N2531" t="b">
        <v>0</v>
      </c>
      <c r="O2531">
        <v>76</v>
      </c>
      <c r="P2531" t="b">
        <v>1</v>
      </c>
      <c r="Q2531" t="s">
        <v>8300</v>
      </c>
      <c r="R2531" s="10">
        <f>E2531/D2531*100</f>
        <v>104.28333333333333</v>
      </c>
      <c r="S2531" s="7">
        <f>E2531/O2531</f>
        <v>82.328947368421055</v>
      </c>
      <c r="T2531" s="11" t="s">
        <v>8325</v>
      </c>
      <c r="U2531" t="s">
        <v>8354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5">
        <f t="shared" si="117"/>
        <v>42114.201388888891</v>
      </c>
      <c r="K2532">
        <v>1426711505</v>
      </c>
      <c r="L2532" s="16">
        <f t="shared" si="118"/>
        <v>42081.864641203705</v>
      </c>
      <c r="M2532" s="16" t="str">
        <f t="shared" si="119"/>
        <v>2015</v>
      </c>
      <c r="N2532" t="b">
        <v>0</v>
      </c>
      <c r="O2532">
        <v>48</v>
      </c>
      <c r="P2532" t="b">
        <v>1</v>
      </c>
      <c r="Q2532" t="s">
        <v>8300</v>
      </c>
      <c r="R2532" s="10">
        <f>E2532/D2532*100</f>
        <v>100</v>
      </c>
      <c r="S2532" s="7">
        <f>E2532/O2532</f>
        <v>135.41666666666666</v>
      </c>
      <c r="T2532" s="11" t="s">
        <v>8325</v>
      </c>
      <c r="U2532" t="s">
        <v>8354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5">
        <f t="shared" si="117"/>
        <v>42231.165972222225</v>
      </c>
      <c r="K2533">
        <v>1437668354</v>
      </c>
      <c r="L2533" s="16">
        <f t="shared" si="118"/>
        <v>42208.680023148147</v>
      </c>
      <c r="M2533" s="16" t="str">
        <f t="shared" si="119"/>
        <v>2015</v>
      </c>
      <c r="N2533" t="b">
        <v>0</v>
      </c>
      <c r="O2533">
        <v>61</v>
      </c>
      <c r="P2533" t="b">
        <v>1</v>
      </c>
      <c r="Q2533" t="s">
        <v>8300</v>
      </c>
      <c r="R2533" s="10">
        <f>E2533/D2533*100</f>
        <v>100.4</v>
      </c>
      <c r="S2533" s="7">
        <f>E2533/O2533</f>
        <v>74.06557377049181</v>
      </c>
      <c r="T2533" s="11" t="s">
        <v>8325</v>
      </c>
      <c r="U2533" t="s">
        <v>8354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5">
        <f t="shared" si="117"/>
        <v>41137.849143518521</v>
      </c>
      <c r="K2534">
        <v>1342556566</v>
      </c>
      <c r="L2534" s="16">
        <f t="shared" si="118"/>
        <v>41107.849143518521</v>
      </c>
      <c r="M2534" s="16" t="str">
        <f t="shared" si="119"/>
        <v>2012</v>
      </c>
      <c r="N2534" t="b">
        <v>0</v>
      </c>
      <c r="O2534">
        <v>60</v>
      </c>
      <c r="P2534" t="b">
        <v>1</v>
      </c>
      <c r="Q2534" t="s">
        <v>8300</v>
      </c>
      <c r="R2534" s="10">
        <f>E2534/D2534*100</f>
        <v>126.125</v>
      </c>
      <c r="S2534" s="7">
        <f>E2534/O2534</f>
        <v>84.083333333333329</v>
      </c>
      <c r="T2534" s="11" t="s">
        <v>8325</v>
      </c>
      <c r="U2534" t="s">
        <v>8354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5">
        <f t="shared" si="117"/>
        <v>41334.750787037039</v>
      </c>
      <c r="K2535">
        <v>1359568911</v>
      </c>
      <c r="L2535" s="16">
        <f t="shared" si="118"/>
        <v>41304.751284722224</v>
      </c>
      <c r="M2535" s="16" t="str">
        <f t="shared" si="119"/>
        <v>2013</v>
      </c>
      <c r="N2535" t="b">
        <v>0</v>
      </c>
      <c r="O2535">
        <v>136</v>
      </c>
      <c r="P2535" t="b">
        <v>1</v>
      </c>
      <c r="Q2535" t="s">
        <v>8300</v>
      </c>
      <c r="R2535" s="10">
        <f>E2535/D2535*100</f>
        <v>110.66666666666667</v>
      </c>
      <c r="S2535" s="7">
        <f>E2535/O2535</f>
        <v>61.029411764705884</v>
      </c>
      <c r="T2535" s="11" t="s">
        <v>8325</v>
      </c>
      <c r="U2535" t="s">
        <v>8354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5">
        <f t="shared" si="117"/>
        <v>40179.25</v>
      </c>
      <c r="K2536">
        <v>1257871712</v>
      </c>
      <c r="L2536" s="16">
        <f t="shared" si="118"/>
        <v>40127.700370370374</v>
      </c>
      <c r="M2536" s="16" t="str">
        <f t="shared" si="119"/>
        <v>2009</v>
      </c>
      <c r="N2536" t="b">
        <v>0</v>
      </c>
      <c r="O2536">
        <v>14</v>
      </c>
      <c r="P2536" t="b">
        <v>1</v>
      </c>
      <c r="Q2536" t="s">
        <v>8300</v>
      </c>
      <c r="R2536" s="10">
        <f>E2536/D2536*100</f>
        <v>105</v>
      </c>
      <c r="S2536" s="7">
        <f>E2536/O2536</f>
        <v>150</v>
      </c>
      <c r="T2536" s="11" t="s">
        <v>8325</v>
      </c>
      <c r="U2536" t="s">
        <v>8354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5">
        <f t="shared" si="117"/>
        <v>41974.832696759258</v>
      </c>
      <c r="K2537">
        <v>1414781945</v>
      </c>
      <c r="L2537" s="16">
        <f t="shared" si="118"/>
        <v>41943.791030092594</v>
      </c>
      <c r="M2537" s="16" t="str">
        <f t="shared" si="119"/>
        <v>2014</v>
      </c>
      <c r="N2537" t="b">
        <v>0</v>
      </c>
      <c r="O2537">
        <v>78</v>
      </c>
      <c r="P2537" t="b">
        <v>1</v>
      </c>
      <c r="Q2537" t="s">
        <v>8300</v>
      </c>
      <c r="R2537" s="10">
        <f>E2537/D2537*100</f>
        <v>103.77499999999999</v>
      </c>
      <c r="S2537" s="7">
        <f>E2537/O2537</f>
        <v>266.08974358974359</v>
      </c>
      <c r="T2537" s="11" t="s">
        <v>8325</v>
      </c>
      <c r="U2537" t="s">
        <v>8354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5">
        <f t="shared" si="117"/>
        <v>41485.106087962966</v>
      </c>
      <c r="K2538">
        <v>1373337166</v>
      </c>
      <c r="L2538" s="16">
        <f t="shared" si="118"/>
        <v>41464.106087962966</v>
      </c>
      <c r="M2538" s="16" t="str">
        <f t="shared" si="119"/>
        <v>2013</v>
      </c>
      <c r="N2538" t="b">
        <v>0</v>
      </c>
      <c r="O2538">
        <v>4</v>
      </c>
      <c r="P2538" t="b">
        <v>1</v>
      </c>
      <c r="Q2538" t="s">
        <v>8300</v>
      </c>
      <c r="R2538" s="10">
        <f>E2538/D2538*100</f>
        <v>115.99999999999999</v>
      </c>
      <c r="S2538" s="7">
        <f>E2538/O2538</f>
        <v>7.25</v>
      </c>
      <c r="T2538" s="11" t="s">
        <v>8325</v>
      </c>
      <c r="U2538" t="s">
        <v>8354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5">
        <f t="shared" si="117"/>
        <v>40756.648784722223</v>
      </c>
      <c r="K2539">
        <v>1307028855</v>
      </c>
      <c r="L2539" s="16">
        <f t="shared" si="118"/>
        <v>40696.648784722223</v>
      </c>
      <c r="M2539" s="16" t="str">
        <f t="shared" si="119"/>
        <v>2011</v>
      </c>
      <c r="N2539" t="b">
        <v>0</v>
      </c>
      <c r="O2539">
        <v>11</v>
      </c>
      <c r="P2539" t="b">
        <v>1</v>
      </c>
      <c r="Q2539" t="s">
        <v>8300</v>
      </c>
      <c r="R2539" s="10">
        <f>E2539/D2539*100</f>
        <v>110.00000000000001</v>
      </c>
      <c r="S2539" s="7">
        <f>E2539/O2539</f>
        <v>100</v>
      </c>
      <c r="T2539" s="11" t="s">
        <v>8325</v>
      </c>
      <c r="U2539" t="s">
        <v>8354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5">
        <f t="shared" si="117"/>
        <v>41329.207638888889</v>
      </c>
      <c r="K2540">
        <v>1359029661</v>
      </c>
      <c r="L2540" s="16">
        <f t="shared" si="118"/>
        <v>41298.509965277779</v>
      </c>
      <c r="M2540" s="16" t="str">
        <f t="shared" si="119"/>
        <v>2013</v>
      </c>
      <c r="N2540" t="b">
        <v>0</v>
      </c>
      <c r="O2540">
        <v>185</v>
      </c>
      <c r="P2540" t="b">
        <v>1</v>
      </c>
      <c r="Q2540" t="s">
        <v>8300</v>
      </c>
      <c r="R2540" s="10">
        <f>E2540/D2540*100</f>
        <v>113.01761111111111</v>
      </c>
      <c r="S2540" s="7">
        <f>E2540/O2540</f>
        <v>109.96308108108107</v>
      </c>
      <c r="T2540" s="11" t="s">
        <v>8325</v>
      </c>
      <c r="U2540" t="s">
        <v>8354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5">
        <f t="shared" si="117"/>
        <v>42037.902222222227</v>
      </c>
      <c r="K2541">
        <v>1417729152</v>
      </c>
      <c r="L2541" s="16">
        <f t="shared" si="118"/>
        <v>41977.902222222227</v>
      </c>
      <c r="M2541" s="16" t="str">
        <f t="shared" si="119"/>
        <v>2014</v>
      </c>
      <c r="N2541" t="b">
        <v>0</v>
      </c>
      <c r="O2541">
        <v>59</v>
      </c>
      <c r="P2541" t="b">
        <v>1</v>
      </c>
      <c r="Q2541" t="s">
        <v>8300</v>
      </c>
      <c r="R2541" s="10">
        <f>E2541/D2541*100</f>
        <v>100.25</v>
      </c>
      <c r="S2541" s="7">
        <f>E2541/O2541</f>
        <v>169.91525423728814</v>
      </c>
      <c r="T2541" s="11" t="s">
        <v>8325</v>
      </c>
      <c r="U2541" t="s">
        <v>8354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5">
        <f t="shared" si="117"/>
        <v>40845.675011574072</v>
      </c>
      <c r="K2542">
        <v>1314720721</v>
      </c>
      <c r="L2542" s="16">
        <f t="shared" si="118"/>
        <v>40785.675011574072</v>
      </c>
      <c r="M2542" s="16" t="str">
        <f t="shared" si="119"/>
        <v>2011</v>
      </c>
      <c r="N2542" t="b">
        <v>0</v>
      </c>
      <c r="O2542">
        <v>27</v>
      </c>
      <c r="P2542" t="b">
        <v>1</v>
      </c>
      <c r="Q2542" t="s">
        <v>8300</v>
      </c>
      <c r="R2542" s="10">
        <f>E2542/D2542*100</f>
        <v>103.4</v>
      </c>
      <c r="S2542" s="7">
        <f>E2542/O2542</f>
        <v>95.740740740740748</v>
      </c>
      <c r="T2542" s="11" t="s">
        <v>8325</v>
      </c>
      <c r="U2542" t="s">
        <v>8354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5">
        <f t="shared" si="117"/>
        <v>41543.449282407404</v>
      </c>
      <c r="K2543">
        <v>1375008418</v>
      </c>
      <c r="L2543" s="16">
        <f t="shared" si="118"/>
        <v>41483.449282407404</v>
      </c>
      <c r="M2543" s="16" t="str">
        <f t="shared" si="119"/>
        <v>2013</v>
      </c>
      <c r="N2543" t="b">
        <v>0</v>
      </c>
      <c r="O2543">
        <v>63</v>
      </c>
      <c r="P2543" t="b">
        <v>1</v>
      </c>
      <c r="Q2543" t="s">
        <v>8300</v>
      </c>
      <c r="R2543" s="10">
        <f>E2543/D2543*100</f>
        <v>107.02857142857142</v>
      </c>
      <c r="S2543" s="7">
        <f>E2543/O2543</f>
        <v>59.460317460317462</v>
      </c>
      <c r="T2543" s="11" t="s">
        <v>8325</v>
      </c>
      <c r="U2543" t="s">
        <v>8354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5">
        <f t="shared" si="117"/>
        <v>41548.165972222225</v>
      </c>
      <c r="K2544">
        <v>1377252857</v>
      </c>
      <c r="L2544" s="16">
        <f t="shared" si="118"/>
        <v>41509.426585648151</v>
      </c>
      <c r="M2544" s="16" t="str">
        <f t="shared" si="119"/>
        <v>2013</v>
      </c>
      <c r="N2544" t="b">
        <v>0</v>
      </c>
      <c r="O2544">
        <v>13</v>
      </c>
      <c r="P2544" t="b">
        <v>1</v>
      </c>
      <c r="Q2544" t="s">
        <v>8300</v>
      </c>
      <c r="R2544" s="10">
        <f>E2544/D2544*100</f>
        <v>103.57142857142858</v>
      </c>
      <c r="S2544" s="7">
        <f>E2544/O2544</f>
        <v>55.769230769230766</v>
      </c>
      <c r="T2544" s="11" t="s">
        <v>8325</v>
      </c>
      <c r="U2544" t="s">
        <v>8354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5">
        <f t="shared" si="117"/>
        <v>40545.125</v>
      </c>
      <c r="K2545">
        <v>1291257298</v>
      </c>
      <c r="L2545" s="16">
        <f t="shared" si="118"/>
        <v>40514.107615740737</v>
      </c>
      <c r="M2545" s="16" t="str">
        <f t="shared" si="119"/>
        <v>2010</v>
      </c>
      <c r="N2545" t="b">
        <v>0</v>
      </c>
      <c r="O2545">
        <v>13</v>
      </c>
      <c r="P2545" t="b">
        <v>1</v>
      </c>
      <c r="Q2545" t="s">
        <v>8300</v>
      </c>
      <c r="R2545" s="10">
        <f>E2545/D2545*100</f>
        <v>156.4</v>
      </c>
      <c r="S2545" s="7">
        <f>E2545/O2545</f>
        <v>30.076923076923077</v>
      </c>
      <c r="T2545" s="11" t="s">
        <v>8325</v>
      </c>
      <c r="U2545" t="s">
        <v>8354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5">
        <f t="shared" si="117"/>
        <v>41098.520474537036</v>
      </c>
      <c r="K2546">
        <v>1339158569</v>
      </c>
      <c r="L2546" s="16">
        <f t="shared" si="118"/>
        <v>41068.520474537036</v>
      </c>
      <c r="M2546" s="16" t="str">
        <f t="shared" si="119"/>
        <v>2012</v>
      </c>
      <c r="N2546" t="b">
        <v>0</v>
      </c>
      <c r="O2546">
        <v>57</v>
      </c>
      <c r="P2546" t="b">
        <v>1</v>
      </c>
      <c r="Q2546" t="s">
        <v>8300</v>
      </c>
      <c r="R2546" s="10">
        <f>E2546/D2546*100</f>
        <v>100.82</v>
      </c>
      <c r="S2546" s="7">
        <f>E2546/O2546</f>
        <v>88.438596491228068</v>
      </c>
      <c r="T2546" s="11" t="s">
        <v>8325</v>
      </c>
      <c r="U2546" t="s">
        <v>8354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5">
        <f t="shared" si="117"/>
        <v>42062.020833333328</v>
      </c>
      <c r="K2547">
        <v>1421983138</v>
      </c>
      <c r="L2547" s="16">
        <f t="shared" si="118"/>
        <v>42027.13817129629</v>
      </c>
      <c r="M2547" s="16" t="str">
        <f t="shared" si="119"/>
        <v>2015</v>
      </c>
      <c r="N2547" t="b">
        <v>0</v>
      </c>
      <c r="O2547">
        <v>61</v>
      </c>
      <c r="P2547" t="b">
        <v>1</v>
      </c>
      <c r="Q2547" t="s">
        <v>8300</v>
      </c>
      <c r="R2547" s="10">
        <f>E2547/D2547*100</f>
        <v>195.3</v>
      </c>
      <c r="S2547" s="7">
        <f>E2547/O2547</f>
        <v>64.032786885245898</v>
      </c>
      <c r="T2547" s="11" t="s">
        <v>8325</v>
      </c>
      <c r="U2547" t="s">
        <v>8354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5">
        <f t="shared" si="117"/>
        <v>41552.208333333336</v>
      </c>
      <c r="K2548">
        <v>1378586179</v>
      </c>
      <c r="L2548" s="16">
        <f t="shared" si="118"/>
        <v>41524.858553240738</v>
      </c>
      <c r="M2548" s="16" t="str">
        <f t="shared" si="119"/>
        <v>2013</v>
      </c>
      <c r="N2548" t="b">
        <v>0</v>
      </c>
      <c r="O2548">
        <v>65</v>
      </c>
      <c r="P2548" t="b">
        <v>1</v>
      </c>
      <c r="Q2548" t="s">
        <v>8300</v>
      </c>
      <c r="R2548" s="10">
        <f>E2548/D2548*100</f>
        <v>111.71428571428572</v>
      </c>
      <c r="S2548" s="7">
        <f>E2548/O2548</f>
        <v>60.153846153846153</v>
      </c>
      <c r="T2548" s="11" t="s">
        <v>8325</v>
      </c>
      <c r="U2548" t="s">
        <v>8354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5">
        <f t="shared" si="117"/>
        <v>41003.731516203705</v>
      </c>
      <c r="K2549">
        <v>1330972403</v>
      </c>
      <c r="L2549" s="16">
        <f t="shared" si="118"/>
        <v>40973.773182870369</v>
      </c>
      <c r="M2549" s="16" t="str">
        <f t="shared" si="119"/>
        <v>2012</v>
      </c>
      <c r="N2549" t="b">
        <v>0</v>
      </c>
      <c r="O2549">
        <v>134</v>
      </c>
      <c r="P2549" t="b">
        <v>1</v>
      </c>
      <c r="Q2549" t="s">
        <v>8300</v>
      </c>
      <c r="R2549" s="10">
        <f>E2549/D2549*100</f>
        <v>119.85454545454546</v>
      </c>
      <c r="S2549" s="7">
        <f>E2549/O2549</f>
        <v>49.194029850746269</v>
      </c>
      <c r="T2549" s="11" t="s">
        <v>8325</v>
      </c>
      <c r="U2549" t="s">
        <v>8354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5">
        <f t="shared" si="117"/>
        <v>42643.185416666667</v>
      </c>
      <c r="K2550">
        <v>1473087637</v>
      </c>
      <c r="L2550" s="16">
        <f t="shared" si="118"/>
        <v>42618.625428240746</v>
      </c>
      <c r="M2550" s="16" t="str">
        <f t="shared" si="119"/>
        <v>2016</v>
      </c>
      <c r="N2550" t="b">
        <v>0</v>
      </c>
      <c r="O2550">
        <v>37</v>
      </c>
      <c r="P2550" t="b">
        <v>1</v>
      </c>
      <c r="Q2550" t="s">
        <v>8300</v>
      </c>
      <c r="R2550" s="10">
        <f>E2550/D2550*100</f>
        <v>101.85</v>
      </c>
      <c r="S2550" s="7">
        <f>E2550/O2550</f>
        <v>165.16216216216216</v>
      </c>
      <c r="T2550" s="11" t="s">
        <v>8325</v>
      </c>
      <c r="U2550" t="s">
        <v>8354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5">
        <f t="shared" si="117"/>
        <v>41425.708333333336</v>
      </c>
      <c r="K2551">
        <v>1366999870</v>
      </c>
      <c r="L2551" s="16">
        <f t="shared" si="118"/>
        <v>41390.757754629631</v>
      </c>
      <c r="M2551" s="16" t="str">
        <f t="shared" si="119"/>
        <v>2013</v>
      </c>
      <c r="N2551" t="b">
        <v>0</v>
      </c>
      <c r="O2551">
        <v>37</v>
      </c>
      <c r="P2551" t="b">
        <v>1</v>
      </c>
      <c r="Q2551" t="s">
        <v>8300</v>
      </c>
      <c r="R2551" s="10">
        <f>E2551/D2551*100</f>
        <v>102.80254777070064</v>
      </c>
      <c r="S2551" s="7">
        <f>E2551/O2551</f>
        <v>43.621621621621621</v>
      </c>
      <c r="T2551" s="11" t="s">
        <v>8325</v>
      </c>
      <c r="U2551" t="s">
        <v>8354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5">
        <f t="shared" si="117"/>
        <v>42285.165972222225</v>
      </c>
      <c r="K2552">
        <v>1439392406</v>
      </c>
      <c r="L2552" s="16">
        <f t="shared" si="118"/>
        <v>42228.634328703702</v>
      </c>
      <c r="M2552" s="16" t="str">
        <f t="shared" si="119"/>
        <v>2015</v>
      </c>
      <c r="N2552" t="b">
        <v>0</v>
      </c>
      <c r="O2552">
        <v>150</v>
      </c>
      <c r="P2552" t="b">
        <v>1</v>
      </c>
      <c r="Q2552" t="s">
        <v>8300</v>
      </c>
      <c r="R2552" s="10">
        <f>E2552/D2552*100</f>
        <v>100.84615384615385</v>
      </c>
      <c r="S2552" s="7">
        <f>E2552/O2552</f>
        <v>43.7</v>
      </c>
      <c r="T2552" s="11" t="s">
        <v>8325</v>
      </c>
      <c r="U2552" t="s">
        <v>8354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5">
        <f t="shared" si="117"/>
        <v>40989.866666666669</v>
      </c>
      <c r="K2553">
        <v>1329890585</v>
      </c>
      <c r="L2553" s="16">
        <f t="shared" si="118"/>
        <v>40961.252141203702</v>
      </c>
      <c r="M2553" s="16" t="str">
        <f t="shared" si="119"/>
        <v>2012</v>
      </c>
      <c r="N2553" t="b">
        <v>0</v>
      </c>
      <c r="O2553">
        <v>56</v>
      </c>
      <c r="P2553" t="b">
        <v>1</v>
      </c>
      <c r="Q2553" t="s">
        <v>8300</v>
      </c>
      <c r="R2553" s="10">
        <f>E2553/D2553*100</f>
        <v>102.73469387755102</v>
      </c>
      <c r="S2553" s="7">
        <f>E2553/O2553</f>
        <v>67.419642857142861</v>
      </c>
      <c r="T2553" s="11" t="s">
        <v>8325</v>
      </c>
      <c r="U2553" t="s">
        <v>8354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5">
        <f t="shared" si="117"/>
        <v>42799.809965277775</v>
      </c>
      <c r="K2554">
        <v>1486149981</v>
      </c>
      <c r="L2554" s="16">
        <f t="shared" si="118"/>
        <v>42769.809965277775</v>
      </c>
      <c r="M2554" s="16" t="str">
        <f t="shared" si="119"/>
        <v>2017</v>
      </c>
      <c r="N2554" t="b">
        <v>0</v>
      </c>
      <c r="O2554">
        <v>18</v>
      </c>
      <c r="P2554" t="b">
        <v>1</v>
      </c>
      <c r="Q2554" t="s">
        <v>8300</v>
      </c>
      <c r="R2554" s="10">
        <f>E2554/D2554*100</f>
        <v>106.5</v>
      </c>
      <c r="S2554" s="7">
        <f>E2554/O2554</f>
        <v>177.5</v>
      </c>
      <c r="T2554" s="11" t="s">
        <v>8325</v>
      </c>
      <c r="U2554" t="s">
        <v>8354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5">
        <f t="shared" si="117"/>
        <v>41173.199155092596</v>
      </c>
      <c r="K2555">
        <v>1343018807</v>
      </c>
      <c r="L2555" s="16">
        <f t="shared" si="118"/>
        <v>41113.199155092596</v>
      </c>
      <c r="M2555" s="16" t="str">
        <f t="shared" si="119"/>
        <v>2012</v>
      </c>
      <c r="N2555" t="b">
        <v>0</v>
      </c>
      <c r="O2555">
        <v>60</v>
      </c>
      <c r="P2555" t="b">
        <v>1</v>
      </c>
      <c r="Q2555" t="s">
        <v>8300</v>
      </c>
      <c r="R2555" s="10">
        <f>E2555/D2555*100</f>
        <v>155.53333333333333</v>
      </c>
      <c r="S2555" s="7">
        <f>E2555/O2555</f>
        <v>38.883333333333333</v>
      </c>
      <c r="T2555" s="11" t="s">
        <v>8325</v>
      </c>
      <c r="U2555" t="s">
        <v>8354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5">
        <f t="shared" si="117"/>
        <v>42156.165972222225</v>
      </c>
      <c r="K2556">
        <v>1430445163</v>
      </c>
      <c r="L2556" s="16">
        <f t="shared" si="118"/>
        <v>42125.078275462962</v>
      </c>
      <c r="M2556" s="16" t="str">
        <f t="shared" si="119"/>
        <v>2015</v>
      </c>
      <c r="N2556" t="b">
        <v>0</v>
      </c>
      <c r="O2556">
        <v>67</v>
      </c>
      <c r="P2556" t="b">
        <v>1</v>
      </c>
      <c r="Q2556" t="s">
        <v>8300</v>
      </c>
      <c r="R2556" s="10">
        <f>E2556/D2556*100</f>
        <v>122.8</v>
      </c>
      <c r="S2556" s="7">
        <f>E2556/O2556</f>
        <v>54.985074626865675</v>
      </c>
      <c r="T2556" s="11" t="s">
        <v>8325</v>
      </c>
      <c r="U2556" t="s">
        <v>8354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5">
        <f t="shared" si="117"/>
        <v>41057.655011574076</v>
      </c>
      <c r="K2557">
        <v>1335541393</v>
      </c>
      <c r="L2557" s="16">
        <f t="shared" si="118"/>
        <v>41026.655011574076</v>
      </c>
      <c r="M2557" s="16" t="str">
        <f t="shared" si="119"/>
        <v>2012</v>
      </c>
      <c r="N2557" t="b">
        <v>0</v>
      </c>
      <c r="O2557">
        <v>35</v>
      </c>
      <c r="P2557" t="b">
        <v>1</v>
      </c>
      <c r="Q2557" t="s">
        <v>8300</v>
      </c>
      <c r="R2557" s="10">
        <f>E2557/D2557*100</f>
        <v>107.35</v>
      </c>
      <c r="S2557" s="7">
        <f>E2557/O2557</f>
        <v>61.342857142857142</v>
      </c>
      <c r="T2557" s="11" t="s">
        <v>8325</v>
      </c>
      <c r="U2557" t="s">
        <v>8354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5">
        <f t="shared" si="117"/>
        <v>41267.991400462961</v>
      </c>
      <c r="K2558">
        <v>1352504857</v>
      </c>
      <c r="L2558" s="16">
        <f t="shared" si="118"/>
        <v>41222.991400462961</v>
      </c>
      <c r="M2558" s="16" t="str">
        <f t="shared" si="119"/>
        <v>2012</v>
      </c>
      <c r="N2558" t="b">
        <v>0</v>
      </c>
      <c r="O2558">
        <v>34</v>
      </c>
      <c r="P2558" t="b">
        <v>1</v>
      </c>
      <c r="Q2558" t="s">
        <v>8300</v>
      </c>
      <c r="R2558" s="10">
        <f>E2558/D2558*100</f>
        <v>105.50335570469798</v>
      </c>
      <c r="S2558" s="7">
        <f>E2558/O2558</f>
        <v>23.117647058823529</v>
      </c>
      <c r="T2558" s="11" t="s">
        <v>8325</v>
      </c>
      <c r="U2558" t="s">
        <v>8354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5">
        <f t="shared" si="117"/>
        <v>41774.745208333334</v>
      </c>
      <c r="K2559">
        <v>1397584386</v>
      </c>
      <c r="L2559" s="16">
        <f t="shared" si="118"/>
        <v>41744.745208333334</v>
      </c>
      <c r="M2559" s="16" t="str">
        <f t="shared" si="119"/>
        <v>2014</v>
      </c>
      <c r="N2559" t="b">
        <v>0</v>
      </c>
      <c r="O2559">
        <v>36</v>
      </c>
      <c r="P2559" t="b">
        <v>1</v>
      </c>
      <c r="Q2559" t="s">
        <v>8300</v>
      </c>
      <c r="R2559" s="10">
        <f>E2559/D2559*100</f>
        <v>118.44444444444444</v>
      </c>
      <c r="S2559" s="7">
        <f>E2559/O2559</f>
        <v>29.611111111111111</v>
      </c>
      <c r="T2559" s="11" t="s">
        <v>8325</v>
      </c>
      <c r="U2559" t="s">
        <v>8354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5">
        <f t="shared" si="117"/>
        <v>42125.582638888889</v>
      </c>
      <c r="K2560">
        <v>1427747906</v>
      </c>
      <c r="L2560" s="16">
        <f t="shared" si="118"/>
        <v>42093.860023148154</v>
      </c>
      <c r="M2560" s="16" t="str">
        <f t="shared" si="119"/>
        <v>2015</v>
      </c>
      <c r="N2560" t="b">
        <v>0</v>
      </c>
      <c r="O2560">
        <v>18</v>
      </c>
      <c r="P2560" t="b">
        <v>1</v>
      </c>
      <c r="Q2560" t="s">
        <v>8300</v>
      </c>
      <c r="R2560" s="10">
        <f>E2560/D2560*100</f>
        <v>108.88</v>
      </c>
      <c r="S2560" s="7">
        <f>E2560/O2560</f>
        <v>75.611111111111114</v>
      </c>
      <c r="T2560" s="11" t="s">
        <v>8325</v>
      </c>
      <c r="U2560" t="s">
        <v>8354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5">
        <f t="shared" si="117"/>
        <v>40862.817361111112</v>
      </c>
      <c r="K2561">
        <v>1318539484</v>
      </c>
      <c r="L2561" s="16">
        <f t="shared" si="118"/>
        <v>40829.873657407406</v>
      </c>
      <c r="M2561" s="16" t="str">
        <f t="shared" si="119"/>
        <v>2011</v>
      </c>
      <c r="N2561" t="b">
        <v>0</v>
      </c>
      <c r="O2561">
        <v>25</v>
      </c>
      <c r="P2561" t="b">
        <v>1</v>
      </c>
      <c r="Q2561" t="s">
        <v>8300</v>
      </c>
      <c r="R2561" s="10">
        <f>E2561/D2561*100</f>
        <v>111.25</v>
      </c>
      <c r="S2561" s="7">
        <f>E2561/O2561</f>
        <v>35.6</v>
      </c>
      <c r="T2561" s="11" t="s">
        <v>8325</v>
      </c>
      <c r="U2561" t="s">
        <v>8354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5">
        <f t="shared" si="117"/>
        <v>42069.951087962967</v>
      </c>
      <c r="K2562">
        <v>1423090174</v>
      </c>
      <c r="L2562" s="16">
        <f t="shared" si="118"/>
        <v>42039.951087962967</v>
      </c>
      <c r="M2562" s="16" t="str">
        <f t="shared" si="119"/>
        <v>2015</v>
      </c>
      <c r="N2562" t="b">
        <v>0</v>
      </c>
      <c r="O2562">
        <v>21</v>
      </c>
      <c r="P2562" t="b">
        <v>1</v>
      </c>
      <c r="Q2562" t="s">
        <v>8300</v>
      </c>
      <c r="R2562" s="10">
        <f>E2562/D2562*100</f>
        <v>100.1</v>
      </c>
      <c r="S2562" s="7">
        <f>E2562/O2562</f>
        <v>143</v>
      </c>
      <c r="T2562" s="11" t="s">
        <v>8325</v>
      </c>
      <c r="U2562" t="s">
        <v>8354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5">
        <f t="shared" ref="J2563:J2626" si="120">(((I2563/60)/60)/24)+DATE(1970,1,1)</f>
        <v>42290.528807870374</v>
      </c>
      <c r="K2563">
        <v>1442148089</v>
      </c>
      <c r="L2563" s="16">
        <f t="shared" ref="L2563:L2626" si="121">(((K2563/60)/60)/24)+DATE(1970,1,1)</f>
        <v>42260.528807870374</v>
      </c>
      <c r="M2563" s="16" t="str">
        <f t="shared" ref="M2563:M2626" si="122">TEXT(L2563,"yyyy")</f>
        <v>2015</v>
      </c>
      <c r="N2563" t="b">
        <v>0</v>
      </c>
      <c r="O2563">
        <v>0</v>
      </c>
      <c r="P2563" t="b">
        <v>0</v>
      </c>
      <c r="Q2563" t="s">
        <v>8284</v>
      </c>
      <c r="R2563" s="10">
        <f>E2563/D2563*100</f>
        <v>0</v>
      </c>
      <c r="S2563" s="7" t="e">
        <f>E2563/O2563</f>
        <v>#DIV/0!</v>
      </c>
      <c r="T2563" s="11" t="s">
        <v>8336</v>
      </c>
      <c r="U2563" t="s">
        <v>8337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5">
        <f t="shared" si="120"/>
        <v>42654.524756944447</v>
      </c>
      <c r="K2564">
        <v>1471005339</v>
      </c>
      <c r="L2564" s="16">
        <f t="shared" si="121"/>
        <v>42594.524756944447</v>
      </c>
      <c r="M2564" s="16" t="str">
        <f t="shared" si="122"/>
        <v>2016</v>
      </c>
      <c r="N2564" t="b">
        <v>0</v>
      </c>
      <c r="O2564">
        <v>3</v>
      </c>
      <c r="P2564" t="b">
        <v>0</v>
      </c>
      <c r="Q2564" t="s">
        <v>8284</v>
      </c>
      <c r="R2564" s="10">
        <f>E2564/D2564*100</f>
        <v>0.75</v>
      </c>
      <c r="S2564" s="7">
        <f>E2564/O2564</f>
        <v>25</v>
      </c>
      <c r="T2564" s="11" t="s">
        <v>8336</v>
      </c>
      <c r="U2564" t="s">
        <v>8337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5">
        <f t="shared" si="120"/>
        <v>42215.139479166668</v>
      </c>
      <c r="K2565">
        <v>1433042451</v>
      </c>
      <c r="L2565" s="16">
        <f t="shared" si="121"/>
        <v>42155.139479166668</v>
      </c>
      <c r="M2565" s="16" t="str">
        <f t="shared" si="122"/>
        <v>2015</v>
      </c>
      <c r="N2565" t="b">
        <v>0</v>
      </c>
      <c r="O2565">
        <v>0</v>
      </c>
      <c r="P2565" t="b">
        <v>0</v>
      </c>
      <c r="Q2565" t="s">
        <v>8284</v>
      </c>
      <c r="R2565" s="10">
        <f>E2565/D2565*100</f>
        <v>0</v>
      </c>
      <c r="S2565" s="7" t="e">
        <f>E2565/O2565</f>
        <v>#DIV/0!</v>
      </c>
      <c r="T2565" s="11" t="s">
        <v>8336</v>
      </c>
      <c r="U2565" t="s">
        <v>8337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5">
        <f t="shared" si="120"/>
        <v>41852.040497685186</v>
      </c>
      <c r="K2566">
        <v>1404262699</v>
      </c>
      <c r="L2566" s="16">
        <f t="shared" si="121"/>
        <v>41822.040497685186</v>
      </c>
      <c r="M2566" s="16" t="str">
        <f t="shared" si="122"/>
        <v>2014</v>
      </c>
      <c r="N2566" t="b">
        <v>0</v>
      </c>
      <c r="O2566">
        <v>0</v>
      </c>
      <c r="P2566" t="b">
        <v>0</v>
      </c>
      <c r="Q2566" t="s">
        <v>8284</v>
      </c>
      <c r="R2566" s="10">
        <f>E2566/D2566*100</f>
        <v>0</v>
      </c>
      <c r="S2566" s="7" t="e">
        <f>E2566/O2566</f>
        <v>#DIV/0!</v>
      </c>
      <c r="T2566" s="11" t="s">
        <v>8336</v>
      </c>
      <c r="U2566" t="s">
        <v>8337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5">
        <f t="shared" si="120"/>
        <v>42499.868055555555</v>
      </c>
      <c r="K2567">
        <v>1457710589</v>
      </c>
      <c r="L2567" s="16">
        <f t="shared" si="121"/>
        <v>42440.650335648148</v>
      </c>
      <c r="M2567" s="16" t="str">
        <f t="shared" si="122"/>
        <v>2016</v>
      </c>
      <c r="N2567" t="b">
        <v>0</v>
      </c>
      <c r="O2567">
        <v>1</v>
      </c>
      <c r="P2567" t="b">
        <v>0</v>
      </c>
      <c r="Q2567" t="s">
        <v>8284</v>
      </c>
      <c r="R2567" s="10">
        <f>E2567/D2567*100</f>
        <v>1</v>
      </c>
      <c r="S2567" s="7">
        <f>E2567/O2567</f>
        <v>100</v>
      </c>
      <c r="T2567" s="11" t="s">
        <v>8336</v>
      </c>
      <c r="U2567" t="s">
        <v>8337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5">
        <f t="shared" si="120"/>
        <v>41872.980879629627</v>
      </c>
      <c r="K2568">
        <v>1406071948</v>
      </c>
      <c r="L2568" s="16">
        <f t="shared" si="121"/>
        <v>41842.980879629627</v>
      </c>
      <c r="M2568" s="16" t="str">
        <f t="shared" si="122"/>
        <v>2014</v>
      </c>
      <c r="N2568" t="b">
        <v>0</v>
      </c>
      <c r="O2568">
        <v>0</v>
      </c>
      <c r="P2568" t="b">
        <v>0</v>
      </c>
      <c r="Q2568" t="s">
        <v>8284</v>
      </c>
      <c r="R2568" s="10">
        <f>E2568/D2568*100</f>
        <v>0</v>
      </c>
      <c r="S2568" s="7" t="e">
        <f>E2568/O2568</f>
        <v>#DIV/0!</v>
      </c>
      <c r="T2568" s="11" t="s">
        <v>8336</v>
      </c>
      <c r="U2568" t="s">
        <v>8337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5">
        <f t="shared" si="120"/>
        <v>42117.878912037035</v>
      </c>
      <c r="K2569">
        <v>1427231138</v>
      </c>
      <c r="L2569" s="16">
        <f t="shared" si="121"/>
        <v>42087.878912037035</v>
      </c>
      <c r="M2569" s="16" t="str">
        <f t="shared" si="122"/>
        <v>2015</v>
      </c>
      <c r="N2569" t="b">
        <v>0</v>
      </c>
      <c r="O2569">
        <v>2</v>
      </c>
      <c r="P2569" t="b">
        <v>0</v>
      </c>
      <c r="Q2569" t="s">
        <v>8284</v>
      </c>
      <c r="R2569" s="10">
        <f>E2569/D2569*100</f>
        <v>0.26666666666666666</v>
      </c>
      <c r="S2569" s="7">
        <f>E2569/O2569</f>
        <v>60</v>
      </c>
      <c r="T2569" s="11" t="s">
        <v>8336</v>
      </c>
      <c r="U2569" t="s">
        <v>8337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5">
        <f t="shared" si="120"/>
        <v>42614.666597222225</v>
      </c>
      <c r="K2570">
        <v>1470153594</v>
      </c>
      <c r="L2570" s="16">
        <f t="shared" si="121"/>
        <v>42584.666597222225</v>
      </c>
      <c r="M2570" s="16" t="str">
        <f t="shared" si="122"/>
        <v>2016</v>
      </c>
      <c r="N2570" t="b">
        <v>0</v>
      </c>
      <c r="O2570">
        <v>1</v>
      </c>
      <c r="P2570" t="b">
        <v>0</v>
      </c>
      <c r="Q2570" t="s">
        <v>8284</v>
      </c>
      <c r="R2570" s="10">
        <f>E2570/D2570*100</f>
        <v>0.5</v>
      </c>
      <c r="S2570" s="7">
        <f>E2570/O2570</f>
        <v>50</v>
      </c>
      <c r="T2570" s="11" t="s">
        <v>8336</v>
      </c>
      <c r="U2570" t="s">
        <v>8337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5">
        <f t="shared" si="120"/>
        <v>42264.105462962965</v>
      </c>
      <c r="K2571">
        <v>1439865112</v>
      </c>
      <c r="L2571" s="16">
        <f t="shared" si="121"/>
        <v>42234.105462962965</v>
      </c>
      <c r="M2571" s="16" t="str">
        <f t="shared" si="122"/>
        <v>2015</v>
      </c>
      <c r="N2571" t="b">
        <v>0</v>
      </c>
      <c r="O2571">
        <v>2</v>
      </c>
      <c r="P2571" t="b">
        <v>0</v>
      </c>
      <c r="Q2571" t="s">
        <v>8284</v>
      </c>
      <c r="R2571" s="10">
        <f>E2571/D2571*100</f>
        <v>2.2307692307692308</v>
      </c>
      <c r="S2571" s="7">
        <f>E2571/O2571</f>
        <v>72.5</v>
      </c>
      <c r="T2571" s="11" t="s">
        <v>8336</v>
      </c>
      <c r="U2571" t="s">
        <v>8337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5">
        <f t="shared" si="120"/>
        <v>42774.903182870374</v>
      </c>
      <c r="K2572">
        <v>1483998035</v>
      </c>
      <c r="L2572" s="16">
        <f t="shared" si="121"/>
        <v>42744.903182870374</v>
      </c>
      <c r="M2572" s="16" t="str">
        <f t="shared" si="122"/>
        <v>2017</v>
      </c>
      <c r="N2572" t="b">
        <v>0</v>
      </c>
      <c r="O2572">
        <v>2</v>
      </c>
      <c r="P2572" t="b">
        <v>0</v>
      </c>
      <c r="Q2572" t="s">
        <v>8284</v>
      </c>
      <c r="R2572" s="10">
        <f>E2572/D2572*100</f>
        <v>0.84285714285714297</v>
      </c>
      <c r="S2572" s="7">
        <f>E2572/O2572</f>
        <v>29.5</v>
      </c>
      <c r="T2572" s="11" t="s">
        <v>8336</v>
      </c>
      <c r="U2572" t="s">
        <v>8337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5">
        <f t="shared" si="120"/>
        <v>42509.341678240744</v>
      </c>
      <c r="K2573">
        <v>1458461521</v>
      </c>
      <c r="L2573" s="16">
        <f t="shared" si="121"/>
        <v>42449.341678240744</v>
      </c>
      <c r="M2573" s="16" t="str">
        <f t="shared" si="122"/>
        <v>2016</v>
      </c>
      <c r="N2573" t="b">
        <v>0</v>
      </c>
      <c r="O2573">
        <v>4</v>
      </c>
      <c r="P2573" t="b">
        <v>0</v>
      </c>
      <c r="Q2573" t="s">
        <v>8284</v>
      </c>
      <c r="R2573" s="10">
        <f>E2573/D2573*100</f>
        <v>0.25</v>
      </c>
      <c r="S2573" s="7">
        <f>E2573/O2573</f>
        <v>62.5</v>
      </c>
      <c r="T2573" s="11" t="s">
        <v>8336</v>
      </c>
      <c r="U2573" t="s">
        <v>8337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5">
        <f t="shared" si="120"/>
        <v>42107.119409722218</v>
      </c>
      <c r="K2574">
        <v>1426301517</v>
      </c>
      <c r="L2574" s="16">
        <f t="shared" si="121"/>
        <v>42077.119409722218</v>
      </c>
      <c r="M2574" s="16" t="str">
        <f t="shared" si="122"/>
        <v>2015</v>
      </c>
      <c r="N2574" t="b">
        <v>0</v>
      </c>
      <c r="O2574">
        <v>0</v>
      </c>
      <c r="P2574" t="b">
        <v>0</v>
      </c>
      <c r="Q2574" t="s">
        <v>8284</v>
      </c>
      <c r="R2574" s="10">
        <f>E2574/D2574*100</f>
        <v>0</v>
      </c>
      <c r="S2574" s="7" t="e">
        <f>E2574/O2574</f>
        <v>#DIV/0!</v>
      </c>
      <c r="T2574" s="11" t="s">
        <v>8336</v>
      </c>
      <c r="U2574" t="s">
        <v>8337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5">
        <f t="shared" si="120"/>
        <v>41874.592002314814</v>
      </c>
      <c r="K2575">
        <v>1404915149</v>
      </c>
      <c r="L2575" s="16">
        <f t="shared" si="121"/>
        <v>41829.592002314814</v>
      </c>
      <c r="M2575" s="16" t="str">
        <f t="shared" si="122"/>
        <v>2014</v>
      </c>
      <c r="N2575" t="b">
        <v>0</v>
      </c>
      <c r="O2575">
        <v>0</v>
      </c>
      <c r="P2575" t="b">
        <v>0</v>
      </c>
      <c r="Q2575" t="s">
        <v>8284</v>
      </c>
      <c r="R2575" s="10">
        <f>E2575/D2575*100</f>
        <v>0</v>
      </c>
      <c r="S2575" s="7" t="e">
        <f>E2575/O2575</f>
        <v>#DIV/0!</v>
      </c>
      <c r="T2575" s="11" t="s">
        <v>8336</v>
      </c>
      <c r="U2575" t="s">
        <v>8337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5">
        <f t="shared" si="120"/>
        <v>42508.825752314813</v>
      </c>
      <c r="K2576">
        <v>1461786545</v>
      </c>
      <c r="L2576" s="16">
        <f t="shared" si="121"/>
        <v>42487.825752314813</v>
      </c>
      <c r="M2576" s="16" t="str">
        <f t="shared" si="122"/>
        <v>2016</v>
      </c>
      <c r="N2576" t="b">
        <v>0</v>
      </c>
      <c r="O2576">
        <v>0</v>
      </c>
      <c r="P2576" t="b">
        <v>0</v>
      </c>
      <c r="Q2576" t="s">
        <v>8284</v>
      </c>
      <c r="R2576" s="10">
        <f>E2576/D2576*100</f>
        <v>0</v>
      </c>
      <c r="S2576" s="7" t="e">
        <f>E2576/O2576</f>
        <v>#DIV/0!</v>
      </c>
      <c r="T2576" s="11" t="s">
        <v>8336</v>
      </c>
      <c r="U2576" t="s">
        <v>8337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5">
        <f t="shared" si="120"/>
        <v>42016.108726851846</v>
      </c>
      <c r="K2577">
        <v>1418438194</v>
      </c>
      <c r="L2577" s="16">
        <f t="shared" si="121"/>
        <v>41986.108726851846</v>
      </c>
      <c r="M2577" s="16" t="str">
        <f t="shared" si="122"/>
        <v>2014</v>
      </c>
      <c r="N2577" t="b">
        <v>0</v>
      </c>
      <c r="O2577">
        <v>0</v>
      </c>
      <c r="P2577" t="b">
        <v>0</v>
      </c>
      <c r="Q2577" t="s">
        <v>8284</v>
      </c>
      <c r="R2577" s="10">
        <f>E2577/D2577*100</f>
        <v>0</v>
      </c>
      <c r="S2577" s="7" t="e">
        <f>E2577/O2577</f>
        <v>#DIV/0!</v>
      </c>
      <c r="T2577" s="11" t="s">
        <v>8336</v>
      </c>
      <c r="U2577" t="s">
        <v>8337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5">
        <f t="shared" si="120"/>
        <v>42104.968136574069</v>
      </c>
      <c r="K2578">
        <v>1424823247</v>
      </c>
      <c r="L2578" s="16">
        <f t="shared" si="121"/>
        <v>42060.00980324074</v>
      </c>
      <c r="M2578" s="16" t="str">
        <f t="shared" si="122"/>
        <v>2015</v>
      </c>
      <c r="N2578" t="b">
        <v>0</v>
      </c>
      <c r="O2578">
        <v>0</v>
      </c>
      <c r="P2578" t="b">
        <v>0</v>
      </c>
      <c r="Q2578" t="s">
        <v>8284</v>
      </c>
      <c r="R2578" s="10">
        <f>E2578/D2578*100</f>
        <v>0</v>
      </c>
      <c r="S2578" s="7" t="e">
        <f>E2578/O2578</f>
        <v>#DIV/0!</v>
      </c>
      <c r="T2578" s="11" t="s">
        <v>8336</v>
      </c>
      <c r="U2578" t="s">
        <v>8337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5">
        <f t="shared" si="120"/>
        <v>41855.820567129631</v>
      </c>
      <c r="K2579">
        <v>1405021297</v>
      </c>
      <c r="L2579" s="16">
        <f t="shared" si="121"/>
        <v>41830.820567129631</v>
      </c>
      <c r="M2579" s="16" t="str">
        <f t="shared" si="122"/>
        <v>2014</v>
      </c>
      <c r="N2579" t="b">
        <v>0</v>
      </c>
      <c r="O2579">
        <v>0</v>
      </c>
      <c r="P2579" t="b">
        <v>0</v>
      </c>
      <c r="Q2579" t="s">
        <v>8284</v>
      </c>
      <c r="R2579" s="10">
        <f>E2579/D2579*100</f>
        <v>0</v>
      </c>
      <c r="S2579" s="7" t="e">
        <f>E2579/O2579</f>
        <v>#DIV/0!</v>
      </c>
      <c r="T2579" s="11" t="s">
        <v>8336</v>
      </c>
      <c r="U2579" t="s">
        <v>8337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5">
        <f t="shared" si="120"/>
        <v>42286.708333333328</v>
      </c>
      <c r="K2580">
        <v>1440203579</v>
      </c>
      <c r="L2580" s="16">
        <f t="shared" si="121"/>
        <v>42238.022905092599</v>
      </c>
      <c r="M2580" s="16" t="str">
        <f t="shared" si="122"/>
        <v>2015</v>
      </c>
      <c r="N2580" t="b">
        <v>0</v>
      </c>
      <c r="O2580">
        <v>0</v>
      </c>
      <c r="P2580" t="b">
        <v>0</v>
      </c>
      <c r="Q2580" t="s">
        <v>8284</v>
      </c>
      <c r="R2580" s="10">
        <f>E2580/D2580*100</f>
        <v>0</v>
      </c>
      <c r="S2580" s="7" t="e">
        <f>E2580/O2580</f>
        <v>#DIV/0!</v>
      </c>
      <c r="T2580" s="11" t="s">
        <v>8336</v>
      </c>
      <c r="U2580" t="s">
        <v>8337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5">
        <f t="shared" si="120"/>
        <v>41897.829895833333</v>
      </c>
      <c r="K2581">
        <v>1405626903</v>
      </c>
      <c r="L2581" s="16">
        <f t="shared" si="121"/>
        <v>41837.829895833333</v>
      </c>
      <c r="M2581" s="16" t="str">
        <f t="shared" si="122"/>
        <v>2014</v>
      </c>
      <c r="N2581" t="b">
        <v>0</v>
      </c>
      <c r="O2581">
        <v>12</v>
      </c>
      <c r="P2581" t="b">
        <v>0</v>
      </c>
      <c r="Q2581" t="s">
        <v>8284</v>
      </c>
      <c r="R2581" s="10">
        <f>E2581/D2581*100</f>
        <v>0.13849999999999998</v>
      </c>
      <c r="S2581" s="7">
        <f>E2581/O2581</f>
        <v>23.083333333333332</v>
      </c>
      <c r="T2581" s="11" t="s">
        <v>8336</v>
      </c>
      <c r="U2581" t="s">
        <v>8337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5">
        <f t="shared" si="120"/>
        <v>42140.125</v>
      </c>
      <c r="K2582">
        <v>1429170603</v>
      </c>
      <c r="L2582" s="16">
        <f t="shared" si="121"/>
        <v>42110.326423611114</v>
      </c>
      <c r="M2582" s="16" t="str">
        <f t="shared" si="122"/>
        <v>2015</v>
      </c>
      <c r="N2582" t="b">
        <v>0</v>
      </c>
      <c r="O2582">
        <v>2</v>
      </c>
      <c r="P2582" t="b">
        <v>0</v>
      </c>
      <c r="Q2582" t="s">
        <v>8284</v>
      </c>
      <c r="R2582" s="10">
        <f>E2582/D2582*100</f>
        <v>0.6</v>
      </c>
      <c r="S2582" s="7">
        <f>E2582/O2582</f>
        <v>25.5</v>
      </c>
      <c r="T2582" s="11" t="s">
        <v>8336</v>
      </c>
      <c r="U2582" t="s">
        <v>8337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5">
        <f t="shared" si="120"/>
        <v>42324.670115740737</v>
      </c>
      <c r="K2583">
        <v>1445094298</v>
      </c>
      <c r="L2583" s="16">
        <f t="shared" si="121"/>
        <v>42294.628449074073</v>
      </c>
      <c r="M2583" s="16" t="str">
        <f t="shared" si="122"/>
        <v>2015</v>
      </c>
      <c r="N2583" t="b">
        <v>0</v>
      </c>
      <c r="O2583">
        <v>11</v>
      </c>
      <c r="P2583" t="b">
        <v>0</v>
      </c>
      <c r="Q2583" t="s">
        <v>8284</v>
      </c>
      <c r="R2583" s="10">
        <f>E2583/D2583*100</f>
        <v>10.6</v>
      </c>
      <c r="S2583" s="7">
        <f>E2583/O2583</f>
        <v>48.18181818181818</v>
      </c>
      <c r="T2583" s="11" t="s">
        <v>8336</v>
      </c>
      <c r="U2583" t="s">
        <v>8337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5">
        <f t="shared" si="120"/>
        <v>42672.988819444443</v>
      </c>
      <c r="K2584">
        <v>1475192634</v>
      </c>
      <c r="L2584" s="16">
        <f t="shared" si="121"/>
        <v>42642.988819444443</v>
      </c>
      <c r="M2584" s="16" t="str">
        <f t="shared" si="122"/>
        <v>2016</v>
      </c>
      <c r="N2584" t="b">
        <v>0</v>
      </c>
      <c r="O2584">
        <v>1</v>
      </c>
      <c r="P2584" t="b">
        <v>0</v>
      </c>
      <c r="Q2584" t="s">
        <v>8284</v>
      </c>
      <c r="R2584" s="10">
        <f>E2584/D2584*100</f>
        <v>1.1111111111111111E-3</v>
      </c>
      <c r="S2584" s="7">
        <f>E2584/O2584</f>
        <v>1</v>
      </c>
      <c r="T2584" s="11" t="s">
        <v>8336</v>
      </c>
      <c r="U2584" t="s">
        <v>8337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5">
        <f t="shared" si="120"/>
        <v>42079.727777777778</v>
      </c>
      <c r="K2585">
        <v>1421346480</v>
      </c>
      <c r="L2585" s="16">
        <f t="shared" si="121"/>
        <v>42019.76944444445</v>
      </c>
      <c r="M2585" s="16" t="str">
        <f t="shared" si="122"/>
        <v>2015</v>
      </c>
      <c r="N2585" t="b">
        <v>0</v>
      </c>
      <c r="O2585">
        <v>5</v>
      </c>
      <c r="P2585" t="b">
        <v>0</v>
      </c>
      <c r="Q2585" t="s">
        <v>8284</v>
      </c>
      <c r="R2585" s="10">
        <f>E2585/D2585*100</f>
        <v>0.5</v>
      </c>
      <c r="S2585" s="7">
        <f>E2585/O2585</f>
        <v>1</v>
      </c>
      <c r="T2585" s="11" t="s">
        <v>8336</v>
      </c>
      <c r="U2585" t="s">
        <v>8337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5">
        <f t="shared" si="120"/>
        <v>42170.173252314817</v>
      </c>
      <c r="K2586">
        <v>1431749369</v>
      </c>
      <c r="L2586" s="16">
        <f t="shared" si="121"/>
        <v>42140.173252314817</v>
      </c>
      <c r="M2586" s="16" t="str">
        <f t="shared" si="122"/>
        <v>2015</v>
      </c>
      <c r="N2586" t="b">
        <v>0</v>
      </c>
      <c r="O2586">
        <v>0</v>
      </c>
      <c r="P2586" t="b">
        <v>0</v>
      </c>
      <c r="Q2586" t="s">
        <v>8284</v>
      </c>
      <c r="R2586" s="10">
        <f>E2586/D2586*100</f>
        <v>0</v>
      </c>
      <c r="S2586" s="7" t="e">
        <f>E2586/O2586</f>
        <v>#DIV/0!</v>
      </c>
      <c r="T2586" s="11" t="s">
        <v>8336</v>
      </c>
      <c r="U2586" t="s">
        <v>8337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5">
        <f t="shared" si="120"/>
        <v>41825.963333333333</v>
      </c>
      <c r="K2587">
        <v>1402009632</v>
      </c>
      <c r="L2587" s="16">
        <f t="shared" si="121"/>
        <v>41795.963333333333</v>
      </c>
      <c r="M2587" s="16" t="str">
        <f t="shared" si="122"/>
        <v>2014</v>
      </c>
      <c r="N2587" t="b">
        <v>0</v>
      </c>
      <c r="O2587">
        <v>1</v>
      </c>
      <c r="P2587" t="b">
        <v>0</v>
      </c>
      <c r="Q2587" t="s">
        <v>8284</v>
      </c>
      <c r="R2587" s="10">
        <f>E2587/D2587*100</f>
        <v>0.16666666666666669</v>
      </c>
      <c r="S2587" s="7">
        <f>E2587/O2587</f>
        <v>50</v>
      </c>
      <c r="T2587" s="11" t="s">
        <v>8336</v>
      </c>
      <c r="U2587" t="s">
        <v>8337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5">
        <f t="shared" si="120"/>
        <v>42363.330277777779</v>
      </c>
      <c r="K2588">
        <v>1448438136</v>
      </c>
      <c r="L2588" s="16">
        <f t="shared" si="121"/>
        <v>42333.330277777779</v>
      </c>
      <c r="M2588" s="16" t="str">
        <f t="shared" si="122"/>
        <v>2015</v>
      </c>
      <c r="N2588" t="b">
        <v>0</v>
      </c>
      <c r="O2588">
        <v>1</v>
      </c>
      <c r="P2588" t="b">
        <v>0</v>
      </c>
      <c r="Q2588" t="s">
        <v>8284</v>
      </c>
      <c r="R2588" s="10">
        <f>E2588/D2588*100</f>
        <v>0.16666666666666669</v>
      </c>
      <c r="S2588" s="7">
        <f>E2588/O2588</f>
        <v>5</v>
      </c>
      <c r="T2588" s="11" t="s">
        <v>8336</v>
      </c>
      <c r="U2588" t="s">
        <v>8337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5">
        <f t="shared" si="120"/>
        <v>42368.675381944442</v>
      </c>
      <c r="K2589">
        <v>1448899953</v>
      </c>
      <c r="L2589" s="16">
        <f t="shared" si="121"/>
        <v>42338.675381944442</v>
      </c>
      <c r="M2589" s="16" t="str">
        <f t="shared" si="122"/>
        <v>2015</v>
      </c>
      <c r="N2589" t="b">
        <v>0</v>
      </c>
      <c r="O2589">
        <v>6</v>
      </c>
      <c r="P2589" t="b">
        <v>0</v>
      </c>
      <c r="Q2589" t="s">
        <v>8284</v>
      </c>
      <c r="R2589" s="10">
        <f>E2589/D2589*100</f>
        <v>2.4340000000000002</v>
      </c>
      <c r="S2589" s="7">
        <f>E2589/O2589</f>
        <v>202.83333333333334</v>
      </c>
      <c r="T2589" s="11" t="s">
        <v>8336</v>
      </c>
      <c r="U2589" t="s">
        <v>8337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5">
        <f t="shared" si="120"/>
        <v>42094.551388888889</v>
      </c>
      <c r="K2590">
        <v>1423325626</v>
      </c>
      <c r="L2590" s="16">
        <f t="shared" si="121"/>
        <v>42042.676226851851</v>
      </c>
      <c r="M2590" s="16" t="str">
        <f t="shared" si="122"/>
        <v>2015</v>
      </c>
      <c r="N2590" t="b">
        <v>0</v>
      </c>
      <c r="O2590">
        <v>8</v>
      </c>
      <c r="P2590" t="b">
        <v>0</v>
      </c>
      <c r="Q2590" t="s">
        <v>8284</v>
      </c>
      <c r="R2590" s="10">
        <f>E2590/D2590*100</f>
        <v>3.8833333333333329</v>
      </c>
      <c r="S2590" s="7">
        <f>E2590/O2590</f>
        <v>29.125</v>
      </c>
      <c r="T2590" s="11" t="s">
        <v>8336</v>
      </c>
      <c r="U2590" t="s">
        <v>8337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5">
        <f t="shared" si="120"/>
        <v>42452.494525462964</v>
      </c>
      <c r="K2591">
        <v>1456145527</v>
      </c>
      <c r="L2591" s="16">
        <f t="shared" si="121"/>
        <v>42422.536192129628</v>
      </c>
      <c r="M2591" s="16" t="str">
        <f t="shared" si="122"/>
        <v>2016</v>
      </c>
      <c r="N2591" t="b">
        <v>0</v>
      </c>
      <c r="O2591">
        <v>1</v>
      </c>
      <c r="P2591" t="b">
        <v>0</v>
      </c>
      <c r="Q2591" t="s">
        <v>8284</v>
      </c>
      <c r="R2591" s="10">
        <f>E2591/D2591*100</f>
        <v>0.01</v>
      </c>
      <c r="S2591" s="7">
        <f>E2591/O2591</f>
        <v>5</v>
      </c>
      <c r="T2591" s="11" t="s">
        <v>8336</v>
      </c>
      <c r="U2591" t="s">
        <v>8337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5">
        <f t="shared" si="120"/>
        <v>42395.589085648149</v>
      </c>
      <c r="K2592">
        <v>1453212497</v>
      </c>
      <c r="L2592" s="16">
        <f t="shared" si="121"/>
        <v>42388.589085648149</v>
      </c>
      <c r="M2592" s="16" t="str">
        <f t="shared" si="122"/>
        <v>2016</v>
      </c>
      <c r="N2592" t="b">
        <v>0</v>
      </c>
      <c r="O2592">
        <v>0</v>
      </c>
      <c r="P2592" t="b">
        <v>0</v>
      </c>
      <c r="Q2592" t="s">
        <v>8284</v>
      </c>
      <c r="R2592" s="10">
        <f>E2592/D2592*100</f>
        <v>0</v>
      </c>
      <c r="S2592" s="7" t="e">
        <f>E2592/O2592</f>
        <v>#DIV/0!</v>
      </c>
      <c r="T2592" s="11" t="s">
        <v>8336</v>
      </c>
      <c r="U2592" t="s">
        <v>8337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5">
        <f t="shared" si="120"/>
        <v>42442.864861111113</v>
      </c>
      <c r="K2593">
        <v>1452721524</v>
      </c>
      <c r="L2593" s="16">
        <f t="shared" si="121"/>
        <v>42382.906527777777</v>
      </c>
      <c r="M2593" s="16" t="str">
        <f t="shared" si="122"/>
        <v>2016</v>
      </c>
      <c r="N2593" t="b">
        <v>0</v>
      </c>
      <c r="O2593">
        <v>2</v>
      </c>
      <c r="P2593" t="b">
        <v>0</v>
      </c>
      <c r="Q2593" t="s">
        <v>8284</v>
      </c>
      <c r="R2593" s="10">
        <f>E2593/D2593*100</f>
        <v>1.7333333333333332</v>
      </c>
      <c r="S2593" s="7">
        <f>E2593/O2593</f>
        <v>13</v>
      </c>
      <c r="T2593" s="11" t="s">
        <v>8336</v>
      </c>
      <c r="U2593" t="s">
        <v>8337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5">
        <f t="shared" si="120"/>
        <v>41917.801168981481</v>
      </c>
      <c r="K2594">
        <v>1409944421</v>
      </c>
      <c r="L2594" s="16">
        <f t="shared" si="121"/>
        <v>41887.801168981481</v>
      </c>
      <c r="M2594" s="16" t="str">
        <f t="shared" si="122"/>
        <v>2014</v>
      </c>
      <c r="N2594" t="b">
        <v>0</v>
      </c>
      <c r="O2594">
        <v>1</v>
      </c>
      <c r="P2594" t="b">
        <v>0</v>
      </c>
      <c r="Q2594" t="s">
        <v>8284</v>
      </c>
      <c r="R2594" s="10">
        <f>E2594/D2594*100</f>
        <v>0.16666666666666669</v>
      </c>
      <c r="S2594" s="7">
        <f>E2594/O2594</f>
        <v>50</v>
      </c>
      <c r="T2594" s="11" t="s">
        <v>8336</v>
      </c>
      <c r="U2594" t="s">
        <v>8337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5">
        <f t="shared" si="120"/>
        <v>42119.84520833334</v>
      </c>
      <c r="K2595">
        <v>1427401026</v>
      </c>
      <c r="L2595" s="16">
        <f t="shared" si="121"/>
        <v>42089.84520833334</v>
      </c>
      <c r="M2595" s="16" t="str">
        <f t="shared" si="122"/>
        <v>2015</v>
      </c>
      <c r="N2595" t="b">
        <v>0</v>
      </c>
      <c r="O2595">
        <v>0</v>
      </c>
      <c r="P2595" t="b">
        <v>0</v>
      </c>
      <c r="Q2595" t="s">
        <v>8284</v>
      </c>
      <c r="R2595" s="10">
        <f>E2595/D2595*100</f>
        <v>0</v>
      </c>
      <c r="S2595" s="7" t="e">
        <f>E2595/O2595</f>
        <v>#DIV/0!</v>
      </c>
      <c r="T2595" s="11" t="s">
        <v>8336</v>
      </c>
      <c r="U2595" t="s">
        <v>8337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5">
        <f t="shared" si="120"/>
        <v>41858.967916666668</v>
      </c>
      <c r="K2596">
        <v>1404861228</v>
      </c>
      <c r="L2596" s="16">
        <f t="shared" si="121"/>
        <v>41828.967916666668</v>
      </c>
      <c r="M2596" s="16" t="str">
        <f t="shared" si="122"/>
        <v>2014</v>
      </c>
      <c r="N2596" t="b">
        <v>0</v>
      </c>
      <c r="O2596">
        <v>1</v>
      </c>
      <c r="P2596" t="b">
        <v>0</v>
      </c>
      <c r="Q2596" t="s">
        <v>8284</v>
      </c>
      <c r="R2596" s="10">
        <f>E2596/D2596*100</f>
        <v>1.25E-3</v>
      </c>
      <c r="S2596" s="7">
        <f>E2596/O2596</f>
        <v>1</v>
      </c>
      <c r="T2596" s="11" t="s">
        <v>8336</v>
      </c>
      <c r="U2596" t="s">
        <v>8337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5">
        <f t="shared" si="120"/>
        <v>42790.244212962964</v>
      </c>
      <c r="K2597">
        <v>1485323500</v>
      </c>
      <c r="L2597" s="16">
        <f t="shared" si="121"/>
        <v>42760.244212962964</v>
      </c>
      <c r="M2597" s="16" t="str">
        <f t="shared" si="122"/>
        <v>2017</v>
      </c>
      <c r="N2597" t="b">
        <v>0</v>
      </c>
      <c r="O2597">
        <v>19</v>
      </c>
      <c r="P2597" t="b">
        <v>0</v>
      </c>
      <c r="Q2597" t="s">
        <v>8284</v>
      </c>
      <c r="R2597" s="10">
        <f>E2597/D2597*100</f>
        <v>12.166666666666668</v>
      </c>
      <c r="S2597" s="7">
        <f>E2597/O2597</f>
        <v>96.05263157894737</v>
      </c>
      <c r="T2597" s="11" t="s">
        <v>8336</v>
      </c>
      <c r="U2597" t="s">
        <v>8337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5">
        <f t="shared" si="120"/>
        <v>41858.664456018516</v>
      </c>
      <c r="K2598">
        <v>1404835009</v>
      </c>
      <c r="L2598" s="16">
        <f t="shared" si="121"/>
        <v>41828.664456018516</v>
      </c>
      <c r="M2598" s="16" t="str">
        <f t="shared" si="122"/>
        <v>2014</v>
      </c>
      <c r="N2598" t="b">
        <v>0</v>
      </c>
      <c r="O2598">
        <v>27</v>
      </c>
      <c r="P2598" t="b">
        <v>0</v>
      </c>
      <c r="Q2598" t="s">
        <v>8284</v>
      </c>
      <c r="R2598" s="10">
        <f>E2598/D2598*100</f>
        <v>23.588571428571427</v>
      </c>
      <c r="S2598" s="7">
        <f>E2598/O2598</f>
        <v>305.77777777777777</v>
      </c>
      <c r="T2598" s="11" t="s">
        <v>8336</v>
      </c>
      <c r="U2598" t="s">
        <v>8337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5">
        <f t="shared" si="120"/>
        <v>42540.341631944444</v>
      </c>
      <c r="K2599">
        <v>1463731917</v>
      </c>
      <c r="L2599" s="16">
        <f t="shared" si="121"/>
        <v>42510.341631944444</v>
      </c>
      <c r="M2599" s="16" t="str">
        <f t="shared" si="122"/>
        <v>2016</v>
      </c>
      <c r="N2599" t="b">
        <v>0</v>
      </c>
      <c r="O2599">
        <v>7</v>
      </c>
      <c r="P2599" t="b">
        <v>0</v>
      </c>
      <c r="Q2599" t="s">
        <v>8284</v>
      </c>
      <c r="R2599" s="10">
        <f>E2599/D2599*100</f>
        <v>5.6666666666666661</v>
      </c>
      <c r="S2599" s="7">
        <f>E2599/O2599</f>
        <v>12.142857142857142</v>
      </c>
      <c r="T2599" s="11" t="s">
        <v>8336</v>
      </c>
      <c r="U2599" t="s">
        <v>8337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5">
        <f t="shared" si="120"/>
        <v>42270.840289351851</v>
      </c>
      <c r="K2600">
        <v>1440447001</v>
      </c>
      <c r="L2600" s="16">
        <f t="shared" si="121"/>
        <v>42240.840289351851</v>
      </c>
      <c r="M2600" s="16" t="str">
        <f t="shared" si="122"/>
        <v>2015</v>
      </c>
      <c r="N2600" t="b">
        <v>0</v>
      </c>
      <c r="O2600">
        <v>14</v>
      </c>
      <c r="P2600" t="b">
        <v>0</v>
      </c>
      <c r="Q2600" t="s">
        <v>8284</v>
      </c>
      <c r="R2600" s="10">
        <f>E2600/D2600*100</f>
        <v>39</v>
      </c>
      <c r="S2600" s="7">
        <f>E2600/O2600</f>
        <v>83.571428571428569</v>
      </c>
      <c r="T2600" s="11" t="s">
        <v>8336</v>
      </c>
      <c r="U2600" t="s">
        <v>8337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5">
        <f t="shared" si="120"/>
        <v>41854.754016203704</v>
      </c>
      <c r="K2601">
        <v>1403201147</v>
      </c>
      <c r="L2601" s="16">
        <f t="shared" si="121"/>
        <v>41809.754016203704</v>
      </c>
      <c r="M2601" s="16" t="str">
        <f t="shared" si="122"/>
        <v>2014</v>
      </c>
      <c r="N2601" t="b">
        <v>0</v>
      </c>
      <c r="O2601">
        <v>5</v>
      </c>
      <c r="P2601" t="b">
        <v>0</v>
      </c>
      <c r="Q2601" t="s">
        <v>8284</v>
      </c>
      <c r="R2601" s="10">
        <f>E2601/D2601*100</f>
        <v>0.99546510341776351</v>
      </c>
      <c r="S2601" s="7">
        <f>E2601/O2601</f>
        <v>18</v>
      </c>
      <c r="T2601" s="11" t="s">
        <v>8336</v>
      </c>
      <c r="U2601" t="s">
        <v>8337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5">
        <f t="shared" si="120"/>
        <v>42454.858796296292</v>
      </c>
      <c r="K2602">
        <v>1453757800</v>
      </c>
      <c r="L2602" s="16">
        <f t="shared" si="121"/>
        <v>42394.900462962964</v>
      </c>
      <c r="M2602" s="16" t="str">
        <f t="shared" si="122"/>
        <v>2016</v>
      </c>
      <c r="N2602" t="b">
        <v>0</v>
      </c>
      <c r="O2602">
        <v>30</v>
      </c>
      <c r="P2602" t="b">
        <v>0</v>
      </c>
      <c r="Q2602" t="s">
        <v>8284</v>
      </c>
      <c r="R2602" s="10">
        <f>E2602/D2602*100</f>
        <v>6.9320000000000004</v>
      </c>
      <c r="S2602" s="7">
        <f>E2602/O2602</f>
        <v>115.53333333333333</v>
      </c>
      <c r="T2602" s="11" t="s">
        <v>8336</v>
      </c>
      <c r="U2602" t="s">
        <v>8337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5">
        <f t="shared" si="120"/>
        <v>41165.165972222225</v>
      </c>
      <c r="K2603">
        <v>1346276349</v>
      </c>
      <c r="L2603" s="16">
        <f t="shared" si="121"/>
        <v>41150.902187499996</v>
      </c>
      <c r="M2603" s="16" t="str">
        <f t="shared" si="122"/>
        <v>2012</v>
      </c>
      <c r="N2603" t="b">
        <v>1</v>
      </c>
      <c r="O2603">
        <v>151</v>
      </c>
      <c r="P2603" t="b">
        <v>1</v>
      </c>
      <c r="Q2603" t="s">
        <v>8301</v>
      </c>
      <c r="R2603" s="10">
        <f>E2603/D2603*100</f>
        <v>661.4</v>
      </c>
      <c r="S2603" s="7">
        <f>E2603/O2603</f>
        <v>21.900662251655628</v>
      </c>
      <c r="T2603" s="11" t="s">
        <v>8319</v>
      </c>
      <c r="U2603" t="s">
        <v>8355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5">
        <f t="shared" si="120"/>
        <v>41955.888888888891</v>
      </c>
      <c r="K2604">
        <v>1412358968</v>
      </c>
      <c r="L2604" s="16">
        <f t="shared" si="121"/>
        <v>41915.747314814813</v>
      </c>
      <c r="M2604" s="16" t="str">
        <f t="shared" si="122"/>
        <v>2014</v>
      </c>
      <c r="N2604" t="b">
        <v>1</v>
      </c>
      <c r="O2604">
        <v>489</v>
      </c>
      <c r="P2604" t="b">
        <v>1</v>
      </c>
      <c r="Q2604" t="s">
        <v>8301</v>
      </c>
      <c r="R2604" s="10">
        <f>E2604/D2604*100</f>
        <v>326.0916666666667</v>
      </c>
      <c r="S2604" s="7">
        <f>E2604/O2604</f>
        <v>80.022494887525568</v>
      </c>
      <c r="T2604" s="11" t="s">
        <v>8319</v>
      </c>
      <c r="U2604" t="s">
        <v>8355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5">
        <f t="shared" si="120"/>
        <v>41631.912662037037</v>
      </c>
      <c r="K2605">
        <v>1386626054</v>
      </c>
      <c r="L2605" s="16">
        <f t="shared" si="121"/>
        <v>41617.912662037037</v>
      </c>
      <c r="M2605" s="16" t="str">
        <f t="shared" si="122"/>
        <v>2013</v>
      </c>
      <c r="N2605" t="b">
        <v>1</v>
      </c>
      <c r="O2605">
        <v>50</v>
      </c>
      <c r="P2605" t="b">
        <v>1</v>
      </c>
      <c r="Q2605" t="s">
        <v>8301</v>
      </c>
      <c r="R2605" s="10">
        <f>E2605/D2605*100</f>
        <v>101.48571428571429</v>
      </c>
      <c r="S2605" s="7">
        <f>E2605/O2605</f>
        <v>35.520000000000003</v>
      </c>
      <c r="T2605" s="11" t="s">
        <v>8319</v>
      </c>
      <c r="U2605" t="s">
        <v>8355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5">
        <f t="shared" si="120"/>
        <v>41028.051192129627</v>
      </c>
      <c r="K2606">
        <v>1333070023</v>
      </c>
      <c r="L2606" s="16">
        <f t="shared" si="121"/>
        <v>40998.051192129627</v>
      </c>
      <c r="M2606" s="16" t="str">
        <f t="shared" si="122"/>
        <v>2012</v>
      </c>
      <c r="N2606" t="b">
        <v>1</v>
      </c>
      <c r="O2606">
        <v>321</v>
      </c>
      <c r="P2606" t="b">
        <v>1</v>
      </c>
      <c r="Q2606" t="s">
        <v>8301</v>
      </c>
      <c r="R2606" s="10">
        <f>E2606/D2606*100</f>
        <v>104.21799999999999</v>
      </c>
      <c r="S2606" s="7">
        <f>E2606/O2606</f>
        <v>64.933333333333323</v>
      </c>
      <c r="T2606" s="11" t="s">
        <v>8319</v>
      </c>
      <c r="U2606" t="s">
        <v>8355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5">
        <f t="shared" si="120"/>
        <v>42538.541550925926</v>
      </c>
      <c r="K2607">
        <v>1463576390</v>
      </c>
      <c r="L2607" s="16">
        <f t="shared" si="121"/>
        <v>42508.541550925926</v>
      </c>
      <c r="M2607" s="16" t="str">
        <f t="shared" si="122"/>
        <v>2016</v>
      </c>
      <c r="N2607" t="b">
        <v>1</v>
      </c>
      <c r="O2607">
        <v>1762</v>
      </c>
      <c r="P2607" t="b">
        <v>1</v>
      </c>
      <c r="Q2607" t="s">
        <v>8301</v>
      </c>
      <c r="R2607" s="10">
        <f>E2607/D2607*100</f>
        <v>107.42157000000002</v>
      </c>
      <c r="S2607" s="7">
        <f>E2607/O2607</f>
        <v>60.965703745743475</v>
      </c>
      <c r="T2607" s="11" t="s">
        <v>8319</v>
      </c>
      <c r="U2607" t="s">
        <v>8355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5">
        <f t="shared" si="120"/>
        <v>41758.712754629632</v>
      </c>
      <c r="K2608">
        <v>1396026382</v>
      </c>
      <c r="L2608" s="16">
        <f t="shared" si="121"/>
        <v>41726.712754629632</v>
      </c>
      <c r="M2608" s="16" t="str">
        <f t="shared" si="122"/>
        <v>2014</v>
      </c>
      <c r="N2608" t="b">
        <v>1</v>
      </c>
      <c r="O2608">
        <v>385</v>
      </c>
      <c r="P2608" t="b">
        <v>1</v>
      </c>
      <c r="Q2608" t="s">
        <v>8301</v>
      </c>
      <c r="R2608" s="10">
        <f>E2608/D2608*100</f>
        <v>110.05454545454545</v>
      </c>
      <c r="S2608" s="7">
        <f>E2608/O2608</f>
        <v>31.444155844155844</v>
      </c>
      <c r="T2608" s="11" t="s">
        <v>8319</v>
      </c>
      <c r="U2608" t="s">
        <v>8355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5">
        <f t="shared" si="120"/>
        <v>42228.083333333328</v>
      </c>
      <c r="K2609">
        <v>1435611572</v>
      </c>
      <c r="L2609" s="16">
        <f t="shared" si="121"/>
        <v>42184.874675925923</v>
      </c>
      <c r="M2609" s="16" t="str">
        <f t="shared" si="122"/>
        <v>2015</v>
      </c>
      <c r="N2609" t="b">
        <v>1</v>
      </c>
      <c r="O2609">
        <v>398</v>
      </c>
      <c r="P2609" t="b">
        <v>1</v>
      </c>
      <c r="Q2609" t="s">
        <v>8301</v>
      </c>
      <c r="R2609" s="10">
        <f>E2609/D2609*100</f>
        <v>407.7</v>
      </c>
      <c r="S2609" s="7">
        <f>E2609/O2609</f>
        <v>81.949748743718587</v>
      </c>
      <c r="T2609" s="11" t="s">
        <v>8319</v>
      </c>
      <c r="U2609" t="s">
        <v>8355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5">
        <f t="shared" si="120"/>
        <v>42809</v>
      </c>
      <c r="K2610">
        <v>1485976468</v>
      </c>
      <c r="L2610" s="16">
        <f t="shared" si="121"/>
        <v>42767.801712962959</v>
      </c>
      <c r="M2610" s="16" t="str">
        <f t="shared" si="122"/>
        <v>2017</v>
      </c>
      <c r="N2610" t="b">
        <v>1</v>
      </c>
      <c r="O2610">
        <v>304</v>
      </c>
      <c r="P2610" t="b">
        <v>1</v>
      </c>
      <c r="Q2610" t="s">
        <v>8301</v>
      </c>
      <c r="R2610" s="10">
        <f>E2610/D2610*100</f>
        <v>223.92500000000001</v>
      </c>
      <c r="S2610" s="7">
        <f>E2610/O2610</f>
        <v>58.92763157894737</v>
      </c>
      <c r="T2610" s="11" t="s">
        <v>8319</v>
      </c>
      <c r="U2610" t="s">
        <v>8355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5">
        <f t="shared" si="120"/>
        <v>41105.237858796296</v>
      </c>
      <c r="K2611">
        <v>1339738951</v>
      </c>
      <c r="L2611" s="16">
        <f t="shared" si="121"/>
        <v>41075.237858796296</v>
      </c>
      <c r="M2611" s="16" t="str">
        <f t="shared" si="122"/>
        <v>2012</v>
      </c>
      <c r="N2611" t="b">
        <v>1</v>
      </c>
      <c r="O2611">
        <v>676</v>
      </c>
      <c r="P2611" t="b">
        <v>1</v>
      </c>
      <c r="Q2611" t="s">
        <v>8301</v>
      </c>
      <c r="R2611" s="10">
        <f>E2611/D2611*100</f>
        <v>303.80111428571428</v>
      </c>
      <c r="S2611" s="7">
        <f>E2611/O2611</f>
        <v>157.29347633136095</v>
      </c>
      <c r="T2611" s="11" t="s">
        <v>8319</v>
      </c>
      <c r="U2611" t="s">
        <v>8355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5">
        <f t="shared" si="120"/>
        <v>42604.290972222225</v>
      </c>
      <c r="K2612">
        <v>1468444125</v>
      </c>
      <c r="L2612" s="16">
        <f t="shared" si="121"/>
        <v>42564.881076388891</v>
      </c>
      <c r="M2612" s="16" t="str">
        <f t="shared" si="122"/>
        <v>2016</v>
      </c>
      <c r="N2612" t="b">
        <v>1</v>
      </c>
      <c r="O2612">
        <v>577</v>
      </c>
      <c r="P2612" t="b">
        <v>1</v>
      </c>
      <c r="Q2612" t="s">
        <v>8301</v>
      </c>
      <c r="R2612" s="10">
        <f>E2612/D2612*100</f>
        <v>141.3251043268175</v>
      </c>
      <c r="S2612" s="7">
        <f>E2612/O2612</f>
        <v>55.758509532062391</v>
      </c>
      <c r="T2612" s="11" t="s">
        <v>8319</v>
      </c>
      <c r="U2612" t="s">
        <v>8355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5">
        <f t="shared" si="120"/>
        <v>42737.957638888889</v>
      </c>
      <c r="K2613">
        <v>1480493014</v>
      </c>
      <c r="L2613" s="16">
        <f t="shared" si="121"/>
        <v>42704.335810185185</v>
      </c>
      <c r="M2613" s="16" t="str">
        <f t="shared" si="122"/>
        <v>2016</v>
      </c>
      <c r="N2613" t="b">
        <v>1</v>
      </c>
      <c r="O2613">
        <v>3663</v>
      </c>
      <c r="P2613" t="b">
        <v>1</v>
      </c>
      <c r="Q2613" t="s">
        <v>8301</v>
      </c>
      <c r="R2613" s="10">
        <f>E2613/D2613*100</f>
        <v>2790.6363636363635</v>
      </c>
      <c r="S2613" s="7">
        <f>E2613/O2613</f>
        <v>83.802893802893806</v>
      </c>
      <c r="T2613" s="11" t="s">
        <v>8319</v>
      </c>
      <c r="U2613" t="s">
        <v>8355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5">
        <f t="shared" si="120"/>
        <v>42013.143171296295</v>
      </c>
      <c r="K2614">
        <v>1418095570</v>
      </c>
      <c r="L2614" s="16">
        <f t="shared" si="121"/>
        <v>41982.143171296295</v>
      </c>
      <c r="M2614" s="16" t="str">
        <f t="shared" si="122"/>
        <v>2014</v>
      </c>
      <c r="N2614" t="b">
        <v>1</v>
      </c>
      <c r="O2614">
        <v>294</v>
      </c>
      <c r="P2614" t="b">
        <v>1</v>
      </c>
      <c r="Q2614" t="s">
        <v>8301</v>
      </c>
      <c r="R2614" s="10">
        <f>E2614/D2614*100</f>
        <v>171.76130000000001</v>
      </c>
      <c r="S2614" s="7">
        <f>E2614/O2614</f>
        <v>58.422210884353746</v>
      </c>
      <c r="T2614" s="11" t="s">
        <v>8319</v>
      </c>
      <c r="U2614" t="s">
        <v>8355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5">
        <f t="shared" si="120"/>
        <v>41173.81821759259</v>
      </c>
      <c r="K2615">
        <v>1345664294</v>
      </c>
      <c r="L2615" s="16">
        <f t="shared" si="121"/>
        <v>41143.81821759259</v>
      </c>
      <c r="M2615" s="16" t="str">
        <f t="shared" si="122"/>
        <v>2012</v>
      </c>
      <c r="N2615" t="b">
        <v>1</v>
      </c>
      <c r="O2615">
        <v>28</v>
      </c>
      <c r="P2615" t="b">
        <v>1</v>
      </c>
      <c r="Q2615" t="s">
        <v>8301</v>
      </c>
      <c r="R2615" s="10">
        <f>E2615/D2615*100</f>
        <v>101.01333333333334</v>
      </c>
      <c r="S2615" s="7">
        <f>E2615/O2615</f>
        <v>270.57142857142856</v>
      </c>
      <c r="T2615" s="11" t="s">
        <v>8319</v>
      </c>
      <c r="U2615" t="s">
        <v>8355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5">
        <f t="shared" si="120"/>
        <v>41759.208333333336</v>
      </c>
      <c r="K2616">
        <v>1396371612</v>
      </c>
      <c r="L2616" s="16">
        <f t="shared" si="121"/>
        <v>41730.708472222221</v>
      </c>
      <c r="M2616" s="16" t="str">
        <f t="shared" si="122"/>
        <v>2014</v>
      </c>
      <c r="N2616" t="b">
        <v>1</v>
      </c>
      <c r="O2616">
        <v>100</v>
      </c>
      <c r="P2616" t="b">
        <v>1</v>
      </c>
      <c r="Q2616" t="s">
        <v>8301</v>
      </c>
      <c r="R2616" s="10">
        <f>E2616/D2616*100</f>
        <v>102</v>
      </c>
      <c r="S2616" s="7">
        <f>E2616/O2616</f>
        <v>107.1</v>
      </c>
      <c r="T2616" s="11" t="s">
        <v>8319</v>
      </c>
      <c r="U2616" t="s">
        <v>8355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5">
        <f t="shared" si="120"/>
        <v>42490.5</v>
      </c>
      <c r="K2617">
        <v>1458820564</v>
      </c>
      <c r="L2617" s="16">
        <f t="shared" si="121"/>
        <v>42453.49726851852</v>
      </c>
      <c r="M2617" s="16" t="str">
        <f t="shared" si="122"/>
        <v>2016</v>
      </c>
      <c r="N2617" t="b">
        <v>0</v>
      </c>
      <c r="O2617">
        <v>72</v>
      </c>
      <c r="P2617" t="b">
        <v>1</v>
      </c>
      <c r="Q2617" t="s">
        <v>8301</v>
      </c>
      <c r="R2617" s="10">
        <f>E2617/D2617*100</f>
        <v>169.76511744127936</v>
      </c>
      <c r="S2617" s="7">
        <f>E2617/O2617</f>
        <v>47.180555555555557</v>
      </c>
      <c r="T2617" s="11" t="s">
        <v>8319</v>
      </c>
      <c r="U2617" t="s">
        <v>8355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5">
        <f t="shared" si="120"/>
        <v>42241.99454861111</v>
      </c>
      <c r="K2618">
        <v>1437954729</v>
      </c>
      <c r="L2618" s="16">
        <f t="shared" si="121"/>
        <v>42211.99454861111</v>
      </c>
      <c r="M2618" s="16" t="str">
        <f t="shared" si="122"/>
        <v>2015</v>
      </c>
      <c r="N2618" t="b">
        <v>1</v>
      </c>
      <c r="O2618">
        <v>238</v>
      </c>
      <c r="P2618" t="b">
        <v>1</v>
      </c>
      <c r="Q2618" t="s">
        <v>8301</v>
      </c>
      <c r="R2618" s="10">
        <f>E2618/D2618*100</f>
        <v>114.53400000000001</v>
      </c>
      <c r="S2618" s="7">
        <f>E2618/O2618</f>
        <v>120.30882352941177</v>
      </c>
      <c r="T2618" s="11" t="s">
        <v>8319</v>
      </c>
      <c r="U2618" t="s">
        <v>8355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5">
        <f t="shared" si="120"/>
        <v>41932.874432870369</v>
      </c>
      <c r="K2619">
        <v>1411246751</v>
      </c>
      <c r="L2619" s="16">
        <f t="shared" si="121"/>
        <v>41902.874432870369</v>
      </c>
      <c r="M2619" s="16" t="str">
        <f t="shared" si="122"/>
        <v>2014</v>
      </c>
      <c r="N2619" t="b">
        <v>1</v>
      </c>
      <c r="O2619">
        <v>159</v>
      </c>
      <c r="P2619" t="b">
        <v>1</v>
      </c>
      <c r="Q2619" t="s">
        <v>8301</v>
      </c>
      <c r="R2619" s="10">
        <f>E2619/D2619*100</f>
        <v>877.6</v>
      </c>
      <c r="S2619" s="7">
        <f>E2619/O2619</f>
        <v>27.59748427672956</v>
      </c>
      <c r="T2619" s="11" t="s">
        <v>8319</v>
      </c>
      <c r="U2619" t="s">
        <v>8355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5">
        <f t="shared" si="120"/>
        <v>42339.834039351852</v>
      </c>
      <c r="K2620">
        <v>1443812461</v>
      </c>
      <c r="L2620" s="16">
        <f t="shared" si="121"/>
        <v>42279.792372685188</v>
      </c>
      <c r="M2620" s="16" t="str">
        <f t="shared" si="122"/>
        <v>2015</v>
      </c>
      <c r="N2620" t="b">
        <v>1</v>
      </c>
      <c r="O2620">
        <v>77</v>
      </c>
      <c r="P2620" t="b">
        <v>1</v>
      </c>
      <c r="Q2620" t="s">
        <v>8301</v>
      </c>
      <c r="R2620" s="10">
        <f>E2620/D2620*100</f>
        <v>105.38666666666667</v>
      </c>
      <c r="S2620" s="7">
        <f>E2620/O2620</f>
        <v>205.2987012987013</v>
      </c>
      <c r="T2620" s="11" t="s">
        <v>8319</v>
      </c>
      <c r="U2620" t="s">
        <v>8355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5">
        <f t="shared" si="120"/>
        <v>42300.458333333328</v>
      </c>
      <c r="K2621">
        <v>1443302004</v>
      </c>
      <c r="L2621" s="16">
        <f t="shared" si="121"/>
        <v>42273.884305555555</v>
      </c>
      <c r="M2621" s="16" t="str">
        <f t="shared" si="122"/>
        <v>2015</v>
      </c>
      <c r="N2621" t="b">
        <v>1</v>
      </c>
      <c r="O2621">
        <v>53</v>
      </c>
      <c r="P2621" t="b">
        <v>1</v>
      </c>
      <c r="Q2621" t="s">
        <v>8301</v>
      </c>
      <c r="R2621" s="10">
        <f>E2621/D2621*100</f>
        <v>188.39999999999998</v>
      </c>
      <c r="S2621" s="7">
        <f>E2621/O2621</f>
        <v>35.547169811320757</v>
      </c>
      <c r="T2621" s="11" t="s">
        <v>8319</v>
      </c>
      <c r="U2621" t="s">
        <v>8355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5">
        <f t="shared" si="120"/>
        <v>42288.041666666672</v>
      </c>
      <c r="K2622">
        <v>1441339242</v>
      </c>
      <c r="L2622" s="16">
        <f t="shared" si="121"/>
        <v>42251.16715277778</v>
      </c>
      <c r="M2622" s="16" t="str">
        <f t="shared" si="122"/>
        <v>2015</v>
      </c>
      <c r="N2622" t="b">
        <v>1</v>
      </c>
      <c r="O2622">
        <v>1251</v>
      </c>
      <c r="P2622" t="b">
        <v>1</v>
      </c>
      <c r="Q2622" t="s">
        <v>8301</v>
      </c>
      <c r="R2622" s="10">
        <f>E2622/D2622*100</f>
        <v>143.65230769230772</v>
      </c>
      <c r="S2622" s="7">
        <f>E2622/O2622</f>
        <v>74.639488409272587</v>
      </c>
      <c r="T2622" s="11" t="s">
        <v>8319</v>
      </c>
      <c r="U2622" t="s">
        <v>8355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5">
        <f t="shared" si="120"/>
        <v>42145.74754629629</v>
      </c>
      <c r="K2623">
        <v>1429638988</v>
      </c>
      <c r="L2623" s="16">
        <f t="shared" si="121"/>
        <v>42115.74754629629</v>
      </c>
      <c r="M2623" s="16" t="str">
        <f t="shared" si="122"/>
        <v>2015</v>
      </c>
      <c r="N2623" t="b">
        <v>1</v>
      </c>
      <c r="O2623">
        <v>465</v>
      </c>
      <c r="P2623" t="b">
        <v>1</v>
      </c>
      <c r="Q2623" t="s">
        <v>8301</v>
      </c>
      <c r="R2623" s="10">
        <f>E2623/D2623*100</f>
        <v>145.88</v>
      </c>
      <c r="S2623" s="7">
        <f>E2623/O2623</f>
        <v>47.058064516129029</v>
      </c>
      <c r="T2623" s="11" t="s">
        <v>8319</v>
      </c>
      <c r="U2623" t="s">
        <v>8355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5">
        <f t="shared" si="120"/>
        <v>42734.74324074074</v>
      </c>
      <c r="K2624">
        <v>1479232216</v>
      </c>
      <c r="L2624" s="16">
        <f t="shared" si="121"/>
        <v>42689.74324074074</v>
      </c>
      <c r="M2624" s="16" t="str">
        <f t="shared" si="122"/>
        <v>2016</v>
      </c>
      <c r="N2624" t="b">
        <v>0</v>
      </c>
      <c r="O2624">
        <v>74</v>
      </c>
      <c r="P2624" t="b">
        <v>1</v>
      </c>
      <c r="Q2624" t="s">
        <v>8301</v>
      </c>
      <c r="R2624" s="10">
        <f>E2624/D2624*100</f>
        <v>131.184</v>
      </c>
      <c r="S2624" s="7">
        <f>E2624/O2624</f>
        <v>26.591351351351353</v>
      </c>
      <c r="T2624" s="11" t="s">
        <v>8319</v>
      </c>
      <c r="U2624" t="s">
        <v>8355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5">
        <f t="shared" si="120"/>
        <v>42706.256550925929</v>
      </c>
      <c r="K2625">
        <v>1479449366</v>
      </c>
      <c r="L2625" s="16">
        <f t="shared" si="121"/>
        <v>42692.256550925929</v>
      </c>
      <c r="M2625" s="16" t="str">
        <f t="shared" si="122"/>
        <v>2016</v>
      </c>
      <c r="N2625" t="b">
        <v>0</v>
      </c>
      <c r="O2625">
        <v>62</v>
      </c>
      <c r="P2625" t="b">
        <v>1</v>
      </c>
      <c r="Q2625" t="s">
        <v>8301</v>
      </c>
      <c r="R2625" s="10">
        <f>E2625/D2625*100</f>
        <v>113.99999999999999</v>
      </c>
      <c r="S2625" s="7">
        <f>E2625/O2625</f>
        <v>36.774193548387096</v>
      </c>
      <c r="T2625" s="11" t="s">
        <v>8319</v>
      </c>
      <c r="U2625" t="s">
        <v>8355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5">
        <f t="shared" si="120"/>
        <v>41165.42155092593</v>
      </c>
      <c r="K2626">
        <v>1345716422</v>
      </c>
      <c r="L2626" s="16">
        <f t="shared" si="121"/>
        <v>41144.42155092593</v>
      </c>
      <c r="M2626" s="16" t="str">
        <f t="shared" si="122"/>
        <v>2012</v>
      </c>
      <c r="N2626" t="b">
        <v>0</v>
      </c>
      <c r="O2626">
        <v>3468</v>
      </c>
      <c r="P2626" t="b">
        <v>1</v>
      </c>
      <c r="Q2626" t="s">
        <v>8301</v>
      </c>
      <c r="R2626" s="10">
        <f>E2626/D2626*100</f>
        <v>1379.4206249999997</v>
      </c>
      <c r="S2626" s="7">
        <f>E2626/O2626</f>
        <v>31.820544982698959</v>
      </c>
      <c r="T2626" s="11" t="s">
        <v>8319</v>
      </c>
      <c r="U2626" t="s">
        <v>8355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5">
        <f t="shared" ref="J2627:J2690" si="123">(((I2627/60)/60)/24)+DATE(1970,1,1)</f>
        <v>42683.851944444439</v>
      </c>
      <c r="K2627">
        <v>1476559608</v>
      </c>
      <c r="L2627" s="16">
        <f t="shared" ref="L2627:L2690" si="124">(((K2627/60)/60)/24)+DATE(1970,1,1)</f>
        <v>42658.810277777782</v>
      </c>
      <c r="M2627" s="16" t="str">
        <f t="shared" ref="M2627:M2690" si="125">TEXT(L2627,"yyyy")</f>
        <v>2016</v>
      </c>
      <c r="N2627" t="b">
        <v>0</v>
      </c>
      <c r="O2627">
        <v>52</v>
      </c>
      <c r="P2627" t="b">
        <v>1</v>
      </c>
      <c r="Q2627" t="s">
        <v>8301</v>
      </c>
      <c r="R2627" s="10">
        <f>E2627/D2627*100</f>
        <v>956</v>
      </c>
      <c r="S2627" s="7">
        <f>E2627/O2627</f>
        <v>27.576923076923077</v>
      </c>
      <c r="T2627" s="11" t="s">
        <v>8319</v>
      </c>
      <c r="U2627" t="s">
        <v>8355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5">
        <f t="shared" si="123"/>
        <v>42158.628113425926</v>
      </c>
      <c r="K2628">
        <v>1430751869</v>
      </c>
      <c r="L2628" s="16">
        <f t="shared" si="124"/>
        <v>42128.628113425926</v>
      </c>
      <c r="M2628" s="16" t="str">
        <f t="shared" si="125"/>
        <v>2015</v>
      </c>
      <c r="N2628" t="b">
        <v>0</v>
      </c>
      <c r="O2628">
        <v>50</v>
      </c>
      <c r="P2628" t="b">
        <v>1</v>
      </c>
      <c r="Q2628" t="s">
        <v>8301</v>
      </c>
      <c r="R2628" s="10">
        <f>E2628/D2628*100</f>
        <v>112.00000000000001</v>
      </c>
      <c r="S2628" s="7">
        <f>E2628/O2628</f>
        <v>56</v>
      </c>
      <c r="T2628" s="11" t="s">
        <v>8319</v>
      </c>
      <c r="U2628" t="s">
        <v>8355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5">
        <f t="shared" si="123"/>
        <v>42334.871076388896</v>
      </c>
      <c r="K2629">
        <v>1445975661</v>
      </c>
      <c r="L2629" s="16">
        <f t="shared" si="124"/>
        <v>42304.829409722224</v>
      </c>
      <c r="M2629" s="16" t="str">
        <f t="shared" si="125"/>
        <v>2015</v>
      </c>
      <c r="N2629" t="b">
        <v>0</v>
      </c>
      <c r="O2629">
        <v>45</v>
      </c>
      <c r="P2629" t="b">
        <v>1</v>
      </c>
      <c r="Q2629" t="s">
        <v>8301</v>
      </c>
      <c r="R2629" s="10">
        <f>E2629/D2629*100</f>
        <v>646.66666666666663</v>
      </c>
      <c r="S2629" s="7">
        <f>E2629/O2629</f>
        <v>21.555555555555557</v>
      </c>
      <c r="T2629" s="11" t="s">
        <v>8319</v>
      </c>
      <c r="U2629" t="s">
        <v>8355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5">
        <f t="shared" si="123"/>
        <v>41973.966053240743</v>
      </c>
      <c r="K2630">
        <v>1415661067</v>
      </c>
      <c r="L2630" s="16">
        <f t="shared" si="124"/>
        <v>41953.966053240743</v>
      </c>
      <c r="M2630" s="16" t="str">
        <f t="shared" si="125"/>
        <v>2014</v>
      </c>
      <c r="N2630" t="b">
        <v>0</v>
      </c>
      <c r="O2630">
        <v>21</v>
      </c>
      <c r="P2630" t="b">
        <v>1</v>
      </c>
      <c r="Q2630" t="s">
        <v>8301</v>
      </c>
      <c r="R2630" s="10">
        <f>E2630/D2630*100</f>
        <v>110.36948748510132</v>
      </c>
      <c r="S2630" s="7">
        <f>E2630/O2630</f>
        <v>44.095238095238095</v>
      </c>
      <c r="T2630" s="11" t="s">
        <v>8319</v>
      </c>
      <c r="U2630" t="s">
        <v>8355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5">
        <f t="shared" si="123"/>
        <v>42138.538449074069</v>
      </c>
      <c r="K2631">
        <v>1429016122</v>
      </c>
      <c r="L2631" s="16">
        <f t="shared" si="124"/>
        <v>42108.538449074069</v>
      </c>
      <c r="M2631" s="16" t="str">
        <f t="shared" si="125"/>
        <v>2015</v>
      </c>
      <c r="N2631" t="b">
        <v>0</v>
      </c>
      <c r="O2631">
        <v>100</v>
      </c>
      <c r="P2631" t="b">
        <v>1</v>
      </c>
      <c r="Q2631" t="s">
        <v>8301</v>
      </c>
      <c r="R2631" s="10">
        <f>E2631/D2631*100</f>
        <v>127.74000000000001</v>
      </c>
      <c r="S2631" s="7">
        <f>E2631/O2631</f>
        <v>63.87</v>
      </c>
      <c r="T2631" s="11" t="s">
        <v>8319</v>
      </c>
      <c r="U2631" t="s">
        <v>8355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5">
        <f t="shared" si="123"/>
        <v>42551.416666666672</v>
      </c>
      <c r="K2632">
        <v>1464921112</v>
      </c>
      <c r="L2632" s="16">
        <f t="shared" si="124"/>
        <v>42524.105462962965</v>
      </c>
      <c r="M2632" s="16" t="str">
        <f t="shared" si="125"/>
        <v>2016</v>
      </c>
      <c r="N2632" t="b">
        <v>0</v>
      </c>
      <c r="O2632">
        <v>81</v>
      </c>
      <c r="P2632" t="b">
        <v>1</v>
      </c>
      <c r="Q2632" t="s">
        <v>8301</v>
      </c>
      <c r="R2632" s="10">
        <f>E2632/D2632*100</f>
        <v>157.9</v>
      </c>
      <c r="S2632" s="7">
        <f>E2632/O2632</f>
        <v>38.987654320987652</v>
      </c>
      <c r="T2632" s="11" t="s">
        <v>8319</v>
      </c>
      <c r="U2632" t="s">
        <v>8355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5">
        <f t="shared" si="123"/>
        <v>42246.169293981482</v>
      </c>
      <c r="K2633">
        <v>1438488227</v>
      </c>
      <c r="L2633" s="16">
        <f t="shared" si="124"/>
        <v>42218.169293981482</v>
      </c>
      <c r="M2633" s="16" t="str">
        <f t="shared" si="125"/>
        <v>2015</v>
      </c>
      <c r="N2633" t="b">
        <v>0</v>
      </c>
      <c r="O2633">
        <v>286</v>
      </c>
      <c r="P2633" t="b">
        <v>1</v>
      </c>
      <c r="Q2633" t="s">
        <v>8301</v>
      </c>
      <c r="R2633" s="10">
        <f>E2633/D2633*100</f>
        <v>114.66525000000001</v>
      </c>
      <c r="S2633" s="7">
        <f>E2633/O2633</f>
        <v>80.185489510489504</v>
      </c>
      <c r="T2633" s="11" t="s">
        <v>8319</v>
      </c>
      <c r="U2633" t="s">
        <v>8355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5">
        <f t="shared" si="123"/>
        <v>42519.061793981484</v>
      </c>
      <c r="K2634">
        <v>1462325339</v>
      </c>
      <c r="L2634" s="16">
        <f t="shared" si="124"/>
        <v>42494.061793981484</v>
      </c>
      <c r="M2634" s="16" t="str">
        <f t="shared" si="125"/>
        <v>2016</v>
      </c>
      <c r="N2634" t="b">
        <v>0</v>
      </c>
      <c r="O2634">
        <v>42</v>
      </c>
      <c r="P2634" t="b">
        <v>1</v>
      </c>
      <c r="Q2634" t="s">
        <v>8301</v>
      </c>
      <c r="R2634" s="10">
        <f>E2634/D2634*100</f>
        <v>137.00934579439252</v>
      </c>
      <c r="S2634" s="7">
        <f>E2634/O2634</f>
        <v>34.904761904761905</v>
      </c>
      <c r="T2634" s="11" t="s">
        <v>8319</v>
      </c>
      <c r="U2634" t="s">
        <v>8355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5">
        <f t="shared" si="123"/>
        <v>41697.958333333336</v>
      </c>
      <c r="K2635">
        <v>1390938332</v>
      </c>
      <c r="L2635" s="16">
        <f t="shared" si="124"/>
        <v>41667.823287037041</v>
      </c>
      <c r="M2635" s="16" t="str">
        <f t="shared" si="125"/>
        <v>2014</v>
      </c>
      <c r="N2635" t="b">
        <v>0</v>
      </c>
      <c r="O2635">
        <v>199</v>
      </c>
      <c r="P2635" t="b">
        <v>1</v>
      </c>
      <c r="Q2635" t="s">
        <v>8301</v>
      </c>
      <c r="R2635" s="10">
        <f>E2635/D2635*100</f>
        <v>354.62</v>
      </c>
      <c r="S2635" s="7">
        <f>E2635/O2635</f>
        <v>89.100502512562812</v>
      </c>
      <c r="T2635" s="11" t="s">
        <v>8319</v>
      </c>
      <c r="U2635" t="s">
        <v>8355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5">
        <f t="shared" si="123"/>
        <v>42642.656493055561</v>
      </c>
      <c r="K2636">
        <v>1472571921</v>
      </c>
      <c r="L2636" s="16">
        <f t="shared" si="124"/>
        <v>42612.656493055561</v>
      </c>
      <c r="M2636" s="16" t="str">
        <f t="shared" si="125"/>
        <v>2016</v>
      </c>
      <c r="N2636" t="b">
        <v>0</v>
      </c>
      <c r="O2636">
        <v>25</v>
      </c>
      <c r="P2636" t="b">
        <v>1</v>
      </c>
      <c r="Q2636" t="s">
        <v>8301</v>
      </c>
      <c r="R2636" s="10">
        <f>E2636/D2636*100</f>
        <v>106.02150537634409</v>
      </c>
      <c r="S2636" s="7">
        <f>E2636/O2636</f>
        <v>39.44</v>
      </c>
      <c r="T2636" s="11" t="s">
        <v>8319</v>
      </c>
      <c r="U2636" t="s">
        <v>8355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5">
        <f t="shared" si="123"/>
        <v>42072.909270833334</v>
      </c>
      <c r="K2637">
        <v>1422917361</v>
      </c>
      <c r="L2637" s="16">
        <f t="shared" si="124"/>
        <v>42037.950937500005</v>
      </c>
      <c r="M2637" s="16" t="str">
        <f t="shared" si="125"/>
        <v>2015</v>
      </c>
      <c r="N2637" t="b">
        <v>0</v>
      </c>
      <c r="O2637">
        <v>84</v>
      </c>
      <c r="P2637" t="b">
        <v>1</v>
      </c>
      <c r="Q2637" t="s">
        <v>8301</v>
      </c>
      <c r="R2637" s="10">
        <f>E2637/D2637*100</f>
        <v>100</v>
      </c>
      <c r="S2637" s="7">
        <f>E2637/O2637</f>
        <v>136.9047619047619</v>
      </c>
      <c r="T2637" s="11" t="s">
        <v>8319</v>
      </c>
      <c r="U2637" t="s">
        <v>8355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5">
        <f t="shared" si="123"/>
        <v>42659.041666666672</v>
      </c>
      <c r="K2638">
        <v>1474641914</v>
      </c>
      <c r="L2638" s="16">
        <f t="shared" si="124"/>
        <v>42636.614745370374</v>
      </c>
      <c r="M2638" s="16" t="str">
        <f t="shared" si="125"/>
        <v>2016</v>
      </c>
      <c r="N2638" t="b">
        <v>0</v>
      </c>
      <c r="O2638">
        <v>50</v>
      </c>
      <c r="P2638" t="b">
        <v>1</v>
      </c>
      <c r="Q2638" t="s">
        <v>8301</v>
      </c>
      <c r="R2638" s="10">
        <f>E2638/D2638*100</f>
        <v>187.3</v>
      </c>
      <c r="S2638" s="7">
        <f>E2638/O2638</f>
        <v>37.46</v>
      </c>
      <c r="T2638" s="11" t="s">
        <v>8319</v>
      </c>
      <c r="U2638" t="s">
        <v>8355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5">
        <f t="shared" si="123"/>
        <v>42655.549479166672</v>
      </c>
      <c r="K2639">
        <v>1474895475</v>
      </c>
      <c r="L2639" s="16">
        <f t="shared" si="124"/>
        <v>42639.549479166672</v>
      </c>
      <c r="M2639" s="16" t="str">
        <f t="shared" si="125"/>
        <v>2016</v>
      </c>
      <c r="N2639" t="b">
        <v>0</v>
      </c>
      <c r="O2639">
        <v>26</v>
      </c>
      <c r="P2639" t="b">
        <v>1</v>
      </c>
      <c r="Q2639" t="s">
        <v>8301</v>
      </c>
      <c r="R2639" s="10">
        <f>E2639/D2639*100</f>
        <v>166.2</v>
      </c>
      <c r="S2639" s="7">
        <f>E2639/O2639</f>
        <v>31.96153846153846</v>
      </c>
      <c r="T2639" s="11" t="s">
        <v>8319</v>
      </c>
      <c r="U2639" t="s">
        <v>8355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5">
        <f t="shared" si="123"/>
        <v>42019.913136574076</v>
      </c>
      <c r="K2640">
        <v>1418766895</v>
      </c>
      <c r="L2640" s="16">
        <f t="shared" si="124"/>
        <v>41989.913136574076</v>
      </c>
      <c r="M2640" s="16" t="str">
        <f t="shared" si="125"/>
        <v>2014</v>
      </c>
      <c r="N2640" t="b">
        <v>0</v>
      </c>
      <c r="O2640">
        <v>14</v>
      </c>
      <c r="P2640" t="b">
        <v>1</v>
      </c>
      <c r="Q2640" t="s">
        <v>8301</v>
      </c>
      <c r="R2640" s="10">
        <f>E2640/D2640*100</f>
        <v>101.72910662824208</v>
      </c>
      <c r="S2640" s="7">
        <f>E2640/O2640</f>
        <v>25.214285714285715</v>
      </c>
      <c r="T2640" s="11" t="s">
        <v>8319</v>
      </c>
      <c r="U2640" t="s">
        <v>8355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5">
        <f t="shared" si="123"/>
        <v>42054.86513888889</v>
      </c>
      <c r="K2641">
        <v>1421786748</v>
      </c>
      <c r="L2641" s="16">
        <f t="shared" si="124"/>
        <v>42024.86513888889</v>
      </c>
      <c r="M2641" s="16" t="str">
        <f t="shared" si="125"/>
        <v>2015</v>
      </c>
      <c r="N2641" t="b">
        <v>0</v>
      </c>
      <c r="O2641">
        <v>49</v>
      </c>
      <c r="P2641" t="b">
        <v>1</v>
      </c>
      <c r="Q2641" t="s">
        <v>8301</v>
      </c>
      <c r="R2641" s="10">
        <f>E2641/D2641*100</f>
        <v>164</v>
      </c>
      <c r="S2641" s="7">
        <f>E2641/O2641</f>
        <v>10.040816326530612</v>
      </c>
      <c r="T2641" s="11" t="s">
        <v>8319</v>
      </c>
      <c r="U2641" t="s">
        <v>8355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5">
        <f t="shared" si="123"/>
        <v>42163.160578703704</v>
      </c>
      <c r="K2642">
        <v>1428551474</v>
      </c>
      <c r="L2642" s="16">
        <f t="shared" si="124"/>
        <v>42103.160578703704</v>
      </c>
      <c r="M2642" s="16" t="str">
        <f t="shared" si="125"/>
        <v>2015</v>
      </c>
      <c r="N2642" t="b">
        <v>0</v>
      </c>
      <c r="O2642">
        <v>69</v>
      </c>
      <c r="P2642" t="b">
        <v>1</v>
      </c>
      <c r="Q2642" t="s">
        <v>8301</v>
      </c>
      <c r="R2642" s="10">
        <f>E2642/D2642*100</f>
        <v>105.66666666666666</v>
      </c>
      <c r="S2642" s="7">
        <f>E2642/O2642</f>
        <v>45.94202898550725</v>
      </c>
      <c r="T2642" s="11" t="s">
        <v>8319</v>
      </c>
      <c r="U2642" t="s">
        <v>8355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5">
        <f t="shared" si="123"/>
        <v>41897.839583333334</v>
      </c>
      <c r="K2643">
        <v>1409341863</v>
      </c>
      <c r="L2643" s="16">
        <f t="shared" si="124"/>
        <v>41880.827118055553</v>
      </c>
      <c r="M2643" s="16" t="str">
        <f t="shared" si="125"/>
        <v>2014</v>
      </c>
      <c r="N2643" t="b">
        <v>0</v>
      </c>
      <c r="O2643">
        <v>1</v>
      </c>
      <c r="P2643" t="b">
        <v>0</v>
      </c>
      <c r="Q2643" t="s">
        <v>8301</v>
      </c>
      <c r="R2643" s="10">
        <f>E2643/D2643*100</f>
        <v>1</v>
      </c>
      <c r="S2643" s="7">
        <f>E2643/O2643</f>
        <v>15</v>
      </c>
      <c r="T2643" s="11" t="s">
        <v>8319</v>
      </c>
      <c r="U2643" t="s">
        <v>8355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5">
        <f t="shared" si="123"/>
        <v>42566.289583333331</v>
      </c>
      <c r="K2644">
        <v>1465970108</v>
      </c>
      <c r="L2644" s="16">
        <f t="shared" si="124"/>
        <v>42536.246620370366</v>
      </c>
      <c r="M2644" s="16" t="str">
        <f t="shared" si="125"/>
        <v>2016</v>
      </c>
      <c r="N2644" t="b">
        <v>0</v>
      </c>
      <c r="O2644">
        <v>0</v>
      </c>
      <c r="P2644" t="b">
        <v>0</v>
      </c>
      <c r="Q2644" t="s">
        <v>8301</v>
      </c>
      <c r="R2644" s="10">
        <f>E2644/D2644*100</f>
        <v>0</v>
      </c>
      <c r="S2644" s="7" t="e">
        <f>E2644/O2644</f>
        <v>#DIV/0!</v>
      </c>
      <c r="T2644" s="11" t="s">
        <v>8319</v>
      </c>
      <c r="U2644" t="s">
        <v>8355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5">
        <f t="shared" si="123"/>
        <v>42725.332638888889</v>
      </c>
      <c r="K2645">
        <v>1479218315</v>
      </c>
      <c r="L2645" s="16">
        <f t="shared" si="124"/>
        <v>42689.582349537035</v>
      </c>
      <c r="M2645" s="16" t="str">
        <f t="shared" si="125"/>
        <v>2016</v>
      </c>
      <c r="N2645" t="b">
        <v>1</v>
      </c>
      <c r="O2645">
        <v>1501</v>
      </c>
      <c r="P2645" t="b">
        <v>0</v>
      </c>
      <c r="Q2645" t="s">
        <v>8301</v>
      </c>
      <c r="R2645" s="10">
        <f>E2645/D2645*100</f>
        <v>33.559730999999999</v>
      </c>
      <c r="S2645" s="7">
        <f>E2645/O2645</f>
        <v>223.58248500999335</v>
      </c>
      <c r="T2645" s="11" t="s">
        <v>8319</v>
      </c>
      <c r="U2645" t="s">
        <v>8355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5">
        <f t="shared" si="123"/>
        <v>42804.792071759264</v>
      </c>
      <c r="K2646">
        <v>1486580435</v>
      </c>
      <c r="L2646" s="16">
        <f t="shared" si="124"/>
        <v>42774.792071759264</v>
      </c>
      <c r="M2646" s="16" t="str">
        <f t="shared" si="125"/>
        <v>2017</v>
      </c>
      <c r="N2646" t="b">
        <v>1</v>
      </c>
      <c r="O2646">
        <v>52</v>
      </c>
      <c r="P2646" t="b">
        <v>0</v>
      </c>
      <c r="Q2646" t="s">
        <v>8301</v>
      </c>
      <c r="R2646" s="10">
        <f>E2646/D2646*100</f>
        <v>2.0529999999999999</v>
      </c>
      <c r="S2646" s="7">
        <f>E2646/O2646</f>
        <v>39.480769230769234</v>
      </c>
      <c r="T2646" s="11" t="s">
        <v>8319</v>
      </c>
      <c r="U2646" t="s">
        <v>8355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5">
        <f t="shared" si="123"/>
        <v>41951.884293981479</v>
      </c>
      <c r="K2647">
        <v>1412885603</v>
      </c>
      <c r="L2647" s="16">
        <f t="shared" si="124"/>
        <v>41921.842627314814</v>
      </c>
      <c r="M2647" s="16" t="str">
        <f t="shared" si="125"/>
        <v>2014</v>
      </c>
      <c r="N2647" t="b">
        <v>1</v>
      </c>
      <c r="O2647">
        <v>23</v>
      </c>
      <c r="P2647" t="b">
        <v>0</v>
      </c>
      <c r="Q2647" t="s">
        <v>8301</v>
      </c>
      <c r="R2647" s="10">
        <f>E2647/D2647*100</f>
        <v>10.5</v>
      </c>
      <c r="S2647" s="7">
        <f>E2647/O2647</f>
        <v>91.304347826086953</v>
      </c>
      <c r="T2647" s="11" t="s">
        <v>8319</v>
      </c>
      <c r="U2647" t="s">
        <v>8355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5">
        <f t="shared" si="123"/>
        <v>42256.313298611116</v>
      </c>
      <c r="K2648">
        <v>1439191869</v>
      </c>
      <c r="L2648" s="16">
        <f t="shared" si="124"/>
        <v>42226.313298611116</v>
      </c>
      <c r="M2648" s="16" t="str">
        <f t="shared" si="125"/>
        <v>2015</v>
      </c>
      <c r="N2648" t="b">
        <v>1</v>
      </c>
      <c r="O2648">
        <v>535</v>
      </c>
      <c r="P2648" t="b">
        <v>0</v>
      </c>
      <c r="Q2648" t="s">
        <v>8301</v>
      </c>
      <c r="R2648" s="10">
        <f>E2648/D2648*100</f>
        <v>8.4172840000000004</v>
      </c>
      <c r="S2648" s="7">
        <f>E2648/O2648</f>
        <v>78.666205607476627</v>
      </c>
      <c r="T2648" s="11" t="s">
        <v>8319</v>
      </c>
      <c r="U2648" t="s">
        <v>8355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5">
        <f t="shared" si="123"/>
        <v>42230.261793981481</v>
      </c>
      <c r="K2649">
        <v>1436941019</v>
      </c>
      <c r="L2649" s="16">
        <f t="shared" si="124"/>
        <v>42200.261793981481</v>
      </c>
      <c r="M2649" s="16" t="str">
        <f t="shared" si="125"/>
        <v>2015</v>
      </c>
      <c r="N2649" t="b">
        <v>0</v>
      </c>
      <c r="O2649">
        <v>3</v>
      </c>
      <c r="P2649" t="b">
        <v>0</v>
      </c>
      <c r="Q2649" t="s">
        <v>8301</v>
      </c>
      <c r="R2649" s="10">
        <f>E2649/D2649*100</f>
        <v>1.44</v>
      </c>
      <c r="S2649" s="7">
        <f>E2649/O2649</f>
        <v>12</v>
      </c>
      <c r="T2649" s="11" t="s">
        <v>8319</v>
      </c>
      <c r="U2649" t="s">
        <v>8355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5">
        <f t="shared" si="123"/>
        <v>42438.714814814812</v>
      </c>
      <c r="K2650">
        <v>1454951360</v>
      </c>
      <c r="L2650" s="16">
        <f t="shared" si="124"/>
        <v>42408.714814814812</v>
      </c>
      <c r="M2650" s="16" t="str">
        <f t="shared" si="125"/>
        <v>2016</v>
      </c>
      <c r="N2650" t="b">
        <v>0</v>
      </c>
      <c r="O2650">
        <v>6</v>
      </c>
      <c r="P2650" t="b">
        <v>0</v>
      </c>
      <c r="Q2650" t="s">
        <v>8301</v>
      </c>
      <c r="R2650" s="10">
        <f>E2650/D2650*100</f>
        <v>0.88333333333333341</v>
      </c>
      <c r="S2650" s="7">
        <f>E2650/O2650</f>
        <v>17.666666666666668</v>
      </c>
      <c r="T2650" s="11" t="s">
        <v>8319</v>
      </c>
      <c r="U2650" t="s">
        <v>8355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5">
        <f t="shared" si="123"/>
        <v>42401.99700231482</v>
      </c>
      <c r="K2651">
        <v>1449186941</v>
      </c>
      <c r="L2651" s="16">
        <f t="shared" si="124"/>
        <v>42341.99700231482</v>
      </c>
      <c r="M2651" s="16" t="str">
        <f t="shared" si="125"/>
        <v>2015</v>
      </c>
      <c r="N2651" t="b">
        <v>0</v>
      </c>
      <c r="O2651">
        <v>3</v>
      </c>
      <c r="P2651" t="b">
        <v>0</v>
      </c>
      <c r="Q2651" t="s">
        <v>8301</v>
      </c>
      <c r="R2651" s="10">
        <f>E2651/D2651*100</f>
        <v>9.920000000000001E-2</v>
      </c>
      <c r="S2651" s="7">
        <f>E2651/O2651</f>
        <v>41.333333333333336</v>
      </c>
      <c r="T2651" s="11" t="s">
        <v>8319</v>
      </c>
      <c r="U2651" t="s">
        <v>8355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5">
        <f t="shared" si="123"/>
        <v>42725.624340277776</v>
      </c>
      <c r="K2652">
        <v>1479740343</v>
      </c>
      <c r="L2652" s="16">
        <f t="shared" si="124"/>
        <v>42695.624340277776</v>
      </c>
      <c r="M2652" s="16" t="str">
        <f t="shared" si="125"/>
        <v>2016</v>
      </c>
      <c r="N2652" t="b">
        <v>0</v>
      </c>
      <c r="O2652">
        <v>5</v>
      </c>
      <c r="P2652" t="b">
        <v>0</v>
      </c>
      <c r="Q2652" t="s">
        <v>8301</v>
      </c>
      <c r="R2652" s="10">
        <f>E2652/D2652*100</f>
        <v>0.59666666666666668</v>
      </c>
      <c r="S2652" s="7">
        <f>E2652/O2652</f>
        <v>71.599999999999994</v>
      </c>
      <c r="T2652" s="11" t="s">
        <v>8319</v>
      </c>
      <c r="U2652" t="s">
        <v>8355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5">
        <f t="shared" si="123"/>
        <v>42355.805659722217</v>
      </c>
      <c r="K2653">
        <v>1447960809</v>
      </c>
      <c r="L2653" s="16">
        <f t="shared" si="124"/>
        <v>42327.805659722217</v>
      </c>
      <c r="M2653" s="16" t="str">
        <f t="shared" si="125"/>
        <v>2015</v>
      </c>
      <c r="N2653" t="b">
        <v>0</v>
      </c>
      <c r="O2653">
        <v>17</v>
      </c>
      <c r="P2653" t="b">
        <v>0</v>
      </c>
      <c r="Q2653" t="s">
        <v>8301</v>
      </c>
      <c r="R2653" s="10">
        <f>E2653/D2653*100</f>
        <v>1.8689285714285715</v>
      </c>
      <c r="S2653" s="7">
        <f>E2653/O2653</f>
        <v>307.8235294117647</v>
      </c>
      <c r="T2653" s="11" t="s">
        <v>8319</v>
      </c>
      <c r="U2653" t="s">
        <v>8355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5">
        <f t="shared" si="123"/>
        <v>41983.158854166672</v>
      </c>
      <c r="K2654">
        <v>1415591325</v>
      </c>
      <c r="L2654" s="16">
        <f t="shared" si="124"/>
        <v>41953.158854166672</v>
      </c>
      <c r="M2654" s="16" t="str">
        <f t="shared" si="125"/>
        <v>2014</v>
      </c>
      <c r="N2654" t="b">
        <v>0</v>
      </c>
      <c r="O2654">
        <v>11</v>
      </c>
      <c r="P2654" t="b">
        <v>0</v>
      </c>
      <c r="Q2654" t="s">
        <v>8301</v>
      </c>
      <c r="R2654" s="10">
        <f>E2654/D2654*100</f>
        <v>0.88500000000000001</v>
      </c>
      <c r="S2654" s="7">
        <f>E2654/O2654</f>
        <v>80.454545454545453</v>
      </c>
      <c r="T2654" s="11" t="s">
        <v>8319</v>
      </c>
      <c r="U2654" t="s">
        <v>8355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5">
        <f t="shared" si="123"/>
        <v>41803.166666666664</v>
      </c>
      <c r="K2655">
        <v>1399909127</v>
      </c>
      <c r="L2655" s="16">
        <f t="shared" si="124"/>
        <v>41771.651932870373</v>
      </c>
      <c r="M2655" s="16" t="str">
        <f t="shared" si="125"/>
        <v>2014</v>
      </c>
      <c r="N2655" t="b">
        <v>0</v>
      </c>
      <c r="O2655">
        <v>70</v>
      </c>
      <c r="P2655" t="b">
        <v>0</v>
      </c>
      <c r="Q2655" t="s">
        <v>8301</v>
      </c>
      <c r="R2655" s="10">
        <f>E2655/D2655*100</f>
        <v>11.52156862745098</v>
      </c>
      <c r="S2655" s="7">
        <f>E2655/O2655</f>
        <v>83.942857142857136</v>
      </c>
      <c r="T2655" s="11" t="s">
        <v>8319</v>
      </c>
      <c r="U2655" t="s">
        <v>8355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5">
        <f t="shared" si="123"/>
        <v>42115.559328703705</v>
      </c>
      <c r="K2656">
        <v>1424442326</v>
      </c>
      <c r="L2656" s="16">
        <f t="shared" si="124"/>
        <v>42055.600995370376</v>
      </c>
      <c r="M2656" s="16" t="str">
        <f t="shared" si="125"/>
        <v>2015</v>
      </c>
      <c r="N2656" t="b">
        <v>0</v>
      </c>
      <c r="O2656">
        <v>6</v>
      </c>
      <c r="P2656" t="b">
        <v>0</v>
      </c>
      <c r="Q2656" t="s">
        <v>8301</v>
      </c>
      <c r="R2656" s="10">
        <f>E2656/D2656*100</f>
        <v>5.1000000000000004E-2</v>
      </c>
      <c r="S2656" s="7">
        <f>E2656/O2656</f>
        <v>8.5</v>
      </c>
      <c r="T2656" s="11" t="s">
        <v>8319</v>
      </c>
      <c r="U2656" t="s">
        <v>8355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5">
        <f t="shared" si="123"/>
        <v>42409.833333333328</v>
      </c>
      <c r="K2657">
        <v>1452631647</v>
      </c>
      <c r="L2657" s="16">
        <f t="shared" si="124"/>
        <v>42381.866284722222</v>
      </c>
      <c r="M2657" s="16" t="str">
        <f t="shared" si="125"/>
        <v>2016</v>
      </c>
      <c r="N2657" t="b">
        <v>0</v>
      </c>
      <c r="O2657">
        <v>43</v>
      </c>
      <c r="P2657" t="b">
        <v>0</v>
      </c>
      <c r="Q2657" t="s">
        <v>8301</v>
      </c>
      <c r="R2657" s="10">
        <f>E2657/D2657*100</f>
        <v>21.033333333333335</v>
      </c>
      <c r="S2657" s="7">
        <f>E2657/O2657</f>
        <v>73.372093023255815</v>
      </c>
      <c r="T2657" s="11" t="s">
        <v>8319</v>
      </c>
      <c r="U2657" t="s">
        <v>8355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5">
        <f t="shared" si="123"/>
        <v>42806.791666666672</v>
      </c>
      <c r="K2658">
        <v>1485966688</v>
      </c>
      <c r="L2658" s="16">
        <f t="shared" si="124"/>
        <v>42767.688518518517</v>
      </c>
      <c r="M2658" s="16" t="str">
        <f t="shared" si="125"/>
        <v>2017</v>
      </c>
      <c r="N2658" t="b">
        <v>0</v>
      </c>
      <c r="O2658">
        <v>152</v>
      </c>
      <c r="P2658" t="b">
        <v>0</v>
      </c>
      <c r="Q2658" t="s">
        <v>8301</v>
      </c>
      <c r="R2658" s="10">
        <f>E2658/D2658*100</f>
        <v>11.436666666666667</v>
      </c>
      <c r="S2658" s="7">
        <f>E2658/O2658</f>
        <v>112.86184210526316</v>
      </c>
      <c r="T2658" s="11" t="s">
        <v>8319</v>
      </c>
      <c r="U2658" t="s">
        <v>8355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5">
        <f t="shared" si="123"/>
        <v>42585.0625</v>
      </c>
      <c r="K2659">
        <v>1467325053</v>
      </c>
      <c r="L2659" s="16">
        <f t="shared" si="124"/>
        <v>42551.928854166668</v>
      </c>
      <c r="M2659" s="16" t="str">
        <f t="shared" si="125"/>
        <v>2016</v>
      </c>
      <c r="N2659" t="b">
        <v>0</v>
      </c>
      <c r="O2659">
        <v>59</v>
      </c>
      <c r="P2659" t="b">
        <v>0</v>
      </c>
      <c r="Q2659" t="s">
        <v>8301</v>
      </c>
      <c r="R2659" s="10">
        <f>E2659/D2659*100</f>
        <v>18.737933333333334</v>
      </c>
      <c r="S2659" s="7">
        <f>E2659/O2659</f>
        <v>95.277627118644077</v>
      </c>
      <c r="T2659" s="11" t="s">
        <v>8319</v>
      </c>
      <c r="U2659" t="s">
        <v>8355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5">
        <f t="shared" si="123"/>
        <v>42581.884189814817</v>
      </c>
      <c r="K2660">
        <v>1467321194</v>
      </c>
      <c r="L2660" s="16">
        <f t="shared" si="124"/>
        <v>42551.884189814817</v>
      </c>
      <c r="M2660" s="16" t="str">
        <f t="shared" si="125"/>
        <v>2016</v>
      </c>
      <c r="N2660" t="b">
        <v>0</v>
      </c>
      <c r="O2660">
        <v>4</v>
      </c>
      <c r="P2660" t="b">
        <v>0</v>
      </c>
      <c r="Q2660" t="s">
        <v>8301</v>
      </c>
      <c r="R2660" s="10">
        <f>E2660/D2660*100</f>
        <v>9.285714285714286E-2</v>
      </c>
      <c r="S2660" s="7">
        <f>E2660/O2660</f>
        <v>22.75</v>
      </c>
      <c r="T2660" s="11" t="s">
        <v>8319</v>
      </c>
      <c r="U2660" t="s">
        <v>8355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5">
        <f t="shared" si="123"/>
        <v>42112.069560185191</v>
      </c>
      <c r="K2661">
        <v>1426729210</v>
      </c>
      <c r="L2661" s="16">
        <f t="shared" si="124"/>
        <v>42082.069560185191</v>
      </c>
      <c r="M2661" s="16" t="str">
        <f t="shared" si="125"/>
        <v>2015</v>
      </c>
      <c r="N2661" t="b">
        <v>0</v>
      </c>
      <c r="O2661">
        <v>10</v>
      </c>
      <c r="P2661" t="b">
        <v>0</v>
      </c>
      <c r="Q2661" t="s">
        <v>8301</v>
      </c>
      <c r="R2661" s="10">
        <f>E2661/D2661*100</f>
        <v>2.7204081632653061</v>
      </c>
      <c r="S2661" s="7">
        <f>E2661/O2661</f>
        <v>133.30000000000001</v>
      </c>
      <c r="T2661" s="11" t="s">
        <v>8319</v>
      </c>
      <c r="U2661" t="s">
        <v>8355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5">
        <f t="shared" si="123"/>
        <v>42332.754837962959</v>
      </c>
      <c r="K2662">
        <v>1443200818</v>
      </c>
      <c r="L2662" s="16">
        <f t="shared" si="124"/>
        <v>42272.713171296295</v>
      </c>
      <c r="M2662" s="16" t="str">
        <f t="shared" si="125"/>
        <v>2015</v>
      </c>
      <c r="N2662" t="b">
        <v>0</v>
      </c>
      <c r="O2662">
        <v>5</v>
      </c>
      <c r="P2662" t="b">
        <v>0</v>
      </c>
      <c r="Q2662" t="s">
        <v>8301</v>
      </c>
      <c r="R2662" s="10">
        <f>E2662/D2662*100</f>
        <v>9.5000000000000001E-2</v>
      </c>
      <c r="S2662" s="7">
        <f>E2662/O2662</f>
        <v>3.8</v>
      </c>
      <c r="T2662" s="11" t="s">
        <v>8319</v>
      </c>
      <c r="U2662" t="s">
        <v>8355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5">
        <f t="shared" si="123"/>
        <v>41572.958449074074</v>
      </c>
      <c r="K2663">
        <v>1380150010</v>
      </c>
      <c r="L2663" s="16">
        <f t="shared" si="124"/>
        <v>41542.958449074074</v>
      </c>
      <c r="M2663" s="16" t="str">
        <f t="shared" si="125"/>
        <v>2013</v>
      </c>
      <c r="N2663" t="b">
        <v>0</v>
      </c>
      <c r="O2663">
        <v>60</v>
      </c>
      <c r="P2663" t="b">
        <v>1</v>
      </c>
      <c r="Q2663" t="s">
        <v>8302</v>
      </c>
      <c r="R2663" s="10">
        <f>E2663/D2663*100</f>
        <v>102.89999999999999</v>
      </c>
      <c r="S2663" s="7">
        <f>E2663/O2663</f>
        <v>85.75</v>
      </c>
      <c r="T2663" s="11" t="s">
        <v>8319</v>
      </c>
      <c r="U2663" t="s">
        <v>8356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5">
        <f t="shared" si="123"/>
        <v>42237.746678240743</v>
      </c>
      <c r="K2664">
        <v>1437587713</v>
      </c>
      <c r="L2664" s="16">
        <f t="shared" si="124"/>
        <v>42207.746678240743</v>
      </c>
      <c r="M2664" s="16" t="str">
        <f t="shared" si="125"/>
        <v>2015</v>
      </c>
      <c r="N2664" t="b">
        <v>0</v>
      </c>
      <c r="O2664">
        <v>80</v>
      </c>
      <c r="P2664" t="b">
        <v>1</v>
      </c>
      <c r="Q2664" t="s">
        <v>8302</v>
      </c>
      <c r="R2664" s="10">
        <f>E2664/D2664*100</f>
        <v>106.80000000000001</v>
      </c>
      <c r="S2664" s="7">
        <f>E2664/O2664</f>
        <v>267</v>
      </c>
      <c r="T2664" s="11" t="s">
        <v>8319</v>
      </c>
      <c r="U2664" t="s">
        <v>8356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5">
        <f t="shared" si="123"/>
        <v>42251.625</v>
      </c>
      <c r="K2665">
        <v>1438873007</v>
      </c>
      <c r="L2665" s="16">
        <f t="shared" si="124"/>
        <v>42222.622766203705</v>
      </c>
      <c r="M2665" s="16" t="str">
        <f t="shared" si="125"/>
        <v>2015</v>
      </c>
      <c r="N2665" t="b">
        <v>0</v>
      </c>
      <c r="O2665">
        <v>56</v>
      </c>
      <c r="P2665" t="b">
        <v>1</v>
      </c>
      <c r="Q2665" t="s">
        <v>8302</v>
      </c>
      <c r="R2665" s="10">
        <f>E2665/D2665*100</f>
        <v>104.59625</v>
      </c>
      <c r="S2665" s="7">
        <f>E2665/O2665</f>
        <v>373.55803571428572</v>
      </c>
      <c r="T2665" s="11" t="s">
        <v>8319</v>
      </c>
      <c r="U2665" t="s">
        <v>8356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5">
        <f t="shared" si="123"/>
        <v>42347.290972222225</v>
      </c>
      <c r="K2666">
        <v>1446683797</v>
      </c>
      <c r="L2666" s="16">
        <f t="shared" si="124"/>
        <v>42313.02542824074</v>
      </c>
      <c r="M2666" s="16" t="str">
        <f t="shared" si="125"/>
        <v>2015</v>
      </c>
      <c r="N2666" t="b">
        <v>0</v>
      </c>
      <c r="O2666">
        <v>104</v>
      </c>
      <c r="P2666" t="b">
        <v>1</v>
      </c>
      <c r="Q2666" t="s">
        <v>8302</v>
      </c>
      <c r="R2666" s="10">
        <f>E2666/D2666*100</f>
        <v>103.42857142857143</v>
      </c>
      <c r="S2666" s="7">
        <f>E2666/O2666</f>
        <v>174.03846153846155</v>
      </c>
      <c r="T2666" s="11" t="s">
        <v>8319</v>
      </c>
      <c r="U2666" t="s">
        <v>8356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5">
        <f t="shared" si="123"/>
        <v>42128.895532407405</v>
      </c>
      <c r="K2667">
        <v>1426886974</v>
      </c>
      <c r="L2667" s="16">
        <f t="shared" si="124"/>
        <v>42083.895532407405</v>
      </c>
      <c r="M2667" s="16" t="str">
        <f t="shared" si="125"/>
        <v>2015</v>
      </c>
      <c r="N2667" t="b">
        <v>0</v>
      </c>
      <c r="O2667">
        <v>46</v>
      </c>
      <c r="P2667" t="b">
        <v>1</v>
      </c>
      <c r="Q2667" t="s">
        <v>8302</v>
      </c>
      <c r="R2667" s="10">
        <f>E2667/D2667*100</f>
        <v>123.14285714285715</v>
      </c>
      <c r="S2667" s="7">
        <f>E2667/O2667</f>
        <v>93.695652173913047</v>
      </c>
      <c r="T2667" s="11" t="s">
        <v>8319</v>
      </c>
      <c r="U2667" t="s">
        <v>8356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5">
        <f t="shared" si="123"/>
        <v>42272.875</v>
      </c>
      <c r="K2668">
        <v>1440008439</v>
      </c>
      <c r="L2668" s="16">
        <f t="shared" si="124"/>
        <v>42235.764340277776</v>
      </c>
      <c r="M2668" s="16" t="str">
        <f t="shared" si="125"/>
        <v>2015</v>
      </c>
      <c r="N2668" t="b">
        <v>0</v>
      </c>
      <c r="O2668">
        <v>206</v>
      </c>
      <c r="P2668" t="b">
        <v>1</v>
      </c>
      <c r="Q2668" t="s">
        <v>8302</v>
      </c>
      <c r="R2668" s="10">
        <f>E2668/D2668*100</f>
        <v>159.29509999999999</v>
      </c>
      <c r="S2668" s="7">
        <f>E2668/O2668</f>
        <v>77.327718446601949</v>
      </c>
      <c r="T2668" s="11" t="s">
        <v>8319</v>
      </c>
      <c r="U2668" t="s">
        <v>8356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5">
        <f t="shared" si="123"/>
        <v>42410.926111111112</v>
      </c>
      <c r="K2669">
        <v>1452550416</v>
      </c>
      <c r="L2669" s="16">
        <f t="shared" si="124"/>
        <v>42380.926111111112</v>
      </c>
      <c r="M2669" s="16" t="str">
        <f t="shared" si="125"/>
        <v>2016</v>
      </c>
      <c r="N2669" t="b">
        <v>0</v>
      </c>
      <c r="O2669">
        <v>18</v>
      </c>
      <c r="P2669" t="b">
        <v>1</v>
      </c>
      <c r="Q2669" t="s">
        <v>8302</v>
      </c>
      <c r="R2669" s="10">
        <f>E2669/D2669*100</f>
        <v>110.66666666666667</v>
      </c>
      <c r="S2669" s="7">
        <f>E2669/O2669</f>
        <v>92.222222222222229</v>
      </c>
      <c r="T2669" s="11" t="s">
        <v>8319</v>
      </c>
      <c r="U2669" t="s">
        <v>8356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5">
        <f t="shared" si="123"/>
        <v>42317.60555555555</v>
      </c>
      <c r="K2670">
        <v>1443449265</v>
      </c>
      <c r="L2670" s="16">
        <f t="shared" si="124"/>
        <v>42275.588715277772</v>
      </c>
      <c r="M2670" s="16" t="str">
        <f t="shared" si="125"/>
        <v>2015</v>
      </c>
      <c r="N2670" t="b">
        <v>0</v>
      </c>
      <c r="O2670">
        <v>28</v>
      </c>
      <c r="P2670" t="b">
        <v>1</v>
      </c>
      <c r="Q2670" t="s">
        <v>8302</v>
      </c>
      <c r="R2670" s="10">
        <f>E2670/D2670*100</f>
        <v>170.70000000000002</v>
      </c>
      <c r="S2670" s="7">
        <f>E2670/O2670</f>
        <v>60.964285714285715</v>
      </c>
      <c r="T2670" s="11" t="s">
        <v>8319</v>
      </c>
      <c r="U2670" t="s">
        <v>8356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5">
        <f t="shared" si="123"/>
        <v>42379.035833333335</v>
      </c>
      <c r="K2671">
        <v>1447203096</v>
      </c>
      <c r="L2671" s="16">
        <f t="shared" si="124"/>
        <v>42319.035833333335</v>
      </c>
      <c r="M2671" s="16" t="str">
        <f t="shared" si="125"/>
        <v>2015</v>
      </c>
      <c r="N2671" t="b">
        <v>0</v>
      </c>
      <c r="O2671">
        <v>11</v>
      </c>
      <c r="P2671" t="b">
        <v>1</v>
      </c>
      <c r="Q2671" t="s">
        <v>8302</v>
      </c>
      <c r="R2671" s="10">
        <f>E2671/D2671*100</f>
        <v>125.125</v>
      </c>
      <c r="S2671" s="7">
        <f>E2671/O2671</f>
        <v>91</v>
      </c>
      <c r="T2671" s="11" t="s">
        <v>8319</v>
      </c>
      <c r="U2671" t="s">
        <v>8356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5">
        <f t="shared" si="123"/>
        <v>41849.020601851851</v>
      </c>
      <c r="K2672">
        <v>1404174580</v>
      </c>
      <c r="L2672" s="16">
        <f t="shared" si="124"/>
        <v>41821.020601851851</v>
      </c>
      <c r="M2672" s="16" t="str">
        <f t="shared" si="125"/>
        <v>2014</v>
      </c>
      <c r="N2672" t="b">
        <v>1</v>
      </c>
      <c r="O2672">
        <v>60</v>
      </c>
      <c r="P2672" t="b">
        <v>0</v>
      </c>
      <c r="Q2672" t="s">
        <v>8302</v>
      </c>
      <c r="R2672" s="10">
        <f>E2672/D2672*100</f>
        <v>6.4158609339642041</v>
      </c>
      <c r="S2672" s="7">
        <f>E2672/O2672</f>
        <v>41.583333333333336</v>
      </c>
      <c r="T2672" s="11" t="s">
        <v>8319</v>
      </c>
      <c r="U2672" t="s">
        <v>8356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5">
        <f t="shared" si="123"/>
        <v>41992.818055555559</v>
      </c>
      <c r="K2673">
        <v>1416419916</v>
      </c>
      <c r="L2673" s="16">
        <f t="shared" si="124"/>
        <v>41962.749027777783</v>
      </c>
      <c r="M2673" s="16" t="str">
        <f t="shared" si="125"/>
        <v>2014</v>
      </c>
      <c r="N2673" t="b">
        <v>1</v>
      </c>
      <c r="O2673">
        <v>84</v>
      </c>
      <c r="P2673" t="b">
        <v>0</v>
      </c>
      <c r="Q2673" t="s">
        <v>8302</v>
      </c>
      <c r="R2673" s="10">
        <f>E2673/D2673*100</f>
        <v>11.343999999999999</v>
      </c>
      <c r="S2673" s="7">
        <f>E2673/O2673</f>
        <v>33.761904761904759</v>
      </c>
      <c r="T2673" s="11" t="s">
        <v>8319</v>
      </c>
      <c r="U2673" t="s">
        <v>8356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5">
        <f t="shared" si="123"/>
        <v>42366.25</v>
      </c>
      <c r="K2674">
        <v>1449436390</v>
      </c>
      <c r="L2674" s="16">
        <f t="shared" si="124"/>
        <v>42344.884143518517</v>
      </c>
      <c r="M2674" s="16" t="str">
        <f t="shared" si="125"/>
        <v>2015</v>
      </c>
      <c r="N2674" t="b">
        <v>1</v>
      </c>
      <c r="O2674">
        <v>47</v>
      </c>
      <c r="P2674" t="b">
        <v>0</v>
      </c>
      <c r="Q2674" t="s">
        <v>8302</v>
      </c>
      <c r="R2674" s="10">
        <f>E2674/D2674*100</f>
        <v>33.19</v>
      </c>
      <c r="S2674" s="7">
        <f>E2674/O2674</f>
        <v>70.61702127659575</v>
      </c>
      <c r="T2674" s="11" t="s">
        <v>8319</v>
      </c>
      <c r="U2674" t="s">
        <v>8356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5">
        <f t="shared" si="123"/>
        <v>41941.947916666664</v>
      </c>
      <c r="K2675">
        <v>1412081999</v>
      </c>
      <c r="L2675" s="16">
        <f t="shared" si="124"/>
        <v>41912.541655092595</v>
      </c>
      <c r="M2675" s="16" t="str">
        <f t="shared" si="125"/>
        <v>2014</v>
      </c>
      <c r="N2675" t="b">
        <v>1</v>
      </c>
      <c r="O2675">
        <v>66</v>
      </c>
      <c r="P2675" t="b">
        <v>0</v>
      </c>
      <c r="Q2675" t="s">
        <v>8302</v>
      </c>
      <c r="R2675" s="10">
        <f>E2675/D2675*100</f>
        <v>27.58</v>
      </c>
      <c r="S2675" s="7">
        <f>E2675/O2675</f>
        <v>167.15151515151516</v>
      </c>
      <c r="T2675" s="11" t="s">
        <v>8319</v>
      </c>
      <c r="U2675" t="s">
        <v>8356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5">
        <f t="shared" si="123"/>
        <v>42556.207638888889</v>
      </c>
      <c r="K2676">
        <v>1465398670</v>
      </c>
      <c r="L2676" s="16">
        <f t="shared" si="124"/>
        <v>42529.632754629631</v>
      </c>
      <c r="M2676" s="16" t="str">
        <f t="shared" si="125"/>
        <v>2016</v>
      </c>
      <c r="N2676" t="b">
        <v>1</v>
      </c>
      <c r="O2676">
        <v>171</v>
      </c>
      <c r="P2676" t="b">
        <v>0</v>
      </c>
      <c r="Q2676" t="s">
        <v>8302</v>
      </c>
      <c r="R2676" s="10">
        <f>E2676/D2676*100</f>
        <v>62.839999999999996</v>
      </c>
      <c r="S2676" s="7">
        <f>E2676/O2676</f>
        <v>128.61988304093566</v>
      </c>
      <c r="T2676" s="11" t="s">
        <v>8319</v>
      </c>
      <c r="U2676" t="s">
        <v>8356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5">
        <f t="shared" si="123"/>
        <v>41953.899178240739</v>
      </c>
      <c r="K2677">
        <v>1413059689</v>
      </c>
      <c r="L2677" s="16">
        <f t="shared" si="124"/>
        <v>41923.857511574075</v>
      </c>
      <c r="M2677" s="16" t="str">
        <f t="shared" si="125"/>
        <v>2014</v>
      </c>
      <c r="N2677" t="b">
        <v>1</v>
      </c>
      <c r="O2677">
        <v>29</v>
      </c>
      <c r="P2677" t="b">
        <v>0</v>
      </c>
      <c r="Q2677" t="s">
        <v>8302</v>
      </c>
      <c r="R2677" s="10">
        <f>E2677/D2677*100</f>
        <v>7.5880000000000001</v>
      </c>
      <c r="S2677" s="7">
        <f>E2677/O2677</f>
        <v>65.41379310344827</v>
      </c>
      <c r="T2677" s="11" t="s">
        <v>8319</v>
      </c>
      <c r="U2677" t="s">
        <v>8356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5">
        <f t="shared" si="123"/>
        <v>42512.624699074076</v>
      </c>
      <c r="K2678">
        <v>1461337174</v>
      </c>
      <c r="L2678" s="16">
        <f t="shared" si="124"/>
        <v>42482.624699074076</v>
      </c>
      <c r="M2678" s="16" t="str">
        <f t="shared" si="125"/>
        <v>2016</v>
      </c>
      <c r="N2678" t="b">
        <v>0</v>
      </c>
      <c r="O2678">
        <v>9</v>
      </c>
      <c r="P2678" t="b">
        <v>0</v>
      </c>
      <c r="Q2678" t="s">
        <v>8302</v>
      </c>
      <c r="R2678" s="10">
        <f>E2678/D2678*100</f>
        <v>50.38095238095238</v>
      </c>
      <c r="S2678" s="7">
        <f>E2678/O2678</f>
        <v>117.55555555555556</v>
      </c>
      <c r="T2678" s="11" t="s">
        <v>8319</v>
      </c>
      <c r="U2678" t="s">
        <v>8356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5">
        <f t="shared" si="123"/>
        <v>41823.029432870368</v>
      </c>
      <c r="K2679">
        <v>1401756143</v>
      </c>
      <c r="L2679" s="16">
        <f t="shared" si="124"/>
        <v>41793.029432870368</v>
      </c>
      <c r="M2679" s="16" t="str">
        <f t="shared" si="125"/>
        <v>2014</v>
      </c>
      <c r="N2679" t="b">
        <v>0</v>
      </c>
      <c r="O2679">
        <v>27</v>
      </c>
      <c r="P2679" t="b">
        <v>0</v>
      </c>
      <c r="Q2679" t="s">
        <v>8302</v>
      </c>
      <c r="R2679" s="10">
        <f>E2679/D2679*100</f>
        <v>17.512820512820511</v>
      </c>
      <c r="S2679" s="7">
        <f>E2679/O2679</f>
        <v>126.48148148148148</v>
      </c>
      <c r="T2679" s="11" t="s">
        <v>8319</v>
      </c>
      <c r="U2679" t="s">
        <v>8356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5">
        <f t="shared" si="123"/>
        <v>42271.798206018517</v>
      </c>
      <c r="K2680">
        <v>1440529765</v>
      </c>
      <c r="L2680" s="16">
        <f t="shared" si="124"/>
        <v>42241.798206018517</v>
      </c>
      <c r="M2680" s="16" t="str">
        <f t="shared" si="125"/>
        <v>2015</v>
      </c>
      <c r="N2680" t="b">
        <v>0</v>
      </c>
      <c r="O2680">
        <v>2</v>
      </c>
      <c r="P2680" t="b">
        <v>0</v>
      </c>
      <c r="Q2680" t="s">
        <v>8302</v>
      </c>
      <c r="R2680" s="10">
        <f>E2680/D2680*100</f>
        <v>1.375E-2</v>
      </c>
      <c r="S2680" s="7">
        <f>E2680/O2680</f>
        <v>550</v>
      </c>
      <c r="T2680" s="11" t="s">
        <v>8319</v>
      </c>
      <c r="U2680" t="s">
        <v>8356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5">
        <f t="shared" si="123"/>
        <v>42063.001087962963</v>
      </c>
      <c r="K2681">
        <v>1422489694</v>
      </c>
      <c r="L2681" s="16">
        <f t="shared" si="124"/>
        <v>42033.001087962963</v>
      </c>
      <c r="M2681" s="16" t="str">
        <f t="shared" si="125"/>
        <v>2015</v>
      </c>
      <c r="N2681" t="b">
        <v>0</v>
      </c>
      <c r="O2681">
        <v>3</v>
      </c>
      <c r="P2681" t="b">
        <v>0</v>
      </c>
      <c r="Q2681" t="s">
        <v>8302</v>
      </c>
      <c r="R2681" s="10">
        <f>E2681/D2681*100</f>
        <v>0.33</v>
      </c>
      <c r="S2681" s="7">
        <f>E2681/O2681</f>
        <v>44</v>
      </c>
      <c r="T2681" s="11" t="s">
        <v>8319</v>
      </c>
      <c r="U2681" t="s">
        <v>8356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5">
        <f t="shared" si="123"/>
        <v>42466.170034722221</v>
      </c>
      <c r="K2682">
        <v>1457327091</v>
      </c>
      <c r="L2682" s="16">
        <f t="shared" si="124"/>
        <v>42436.211701388893</v>
      </c>
      <c r="M2682" s="16" t="str">
        <f t="shared" si="125"/>
        <v>2016</v>
      </c>
      <c r="N2682" t="b">
        <v>0</v>
      </c>
      <c r="O2682">
        <v>4</v>
      </c>
      <c r="P2682" t="b">
        <v>0</v>
      </c>
      <c r="Q2682" t="s">
        <v>8302</v>
      </c>
      <c r="R2682" s="10">
        <f>E2682/D2682*100</f>
        <v>0.86250000000000004</v>
      </c>
      <c r="S2682" s="7">
        <f>E2682/O2682</f>
        <v>69</v>
      </c>
      <c r="T2682" s="11" t="s">
        <v>8319</v>
      </c>
      <c r="U2682" t="s">
        <v>8356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5">
        <f t="shared" si="123"/>
        <v>41830.895254629628</v>
      </c>
      <c r="K2683">
        <v>1402867750</v>
      </c>
      <c r="L2683" s="16">
        <f t="shared" si="124"/>
        <v>41805.895254629628</v>
      </c>
      <c r="M2683" s="16" t="str">
        <f t="shared" si="125"/>
        <v>2014</v>
      </c>
      <c r="N2683" t="b">
        <v>0</v>
      </c>
      <c r="O2683">
        <v>2</v>
      </c>
      <c r="P2683" t="b">
        <v>0</v>
      </c>
      <c r="Q2683" t="s">
        <v>8284</v>
      </c>
      <c r="R2683" s="10">
        <f>E2683/D2683*100</f>
        <v>0.6875</v>
      </c>
      <c r="S2683" s="7">
        <f>E2683/O2683</f>
        <v>27.5</v>
      </c>
      <c r="T2683" s="11" t="s">
        <v>8336</v>
      </c>
      <c r="U2683" t="s">
        <v>8337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5">
        <f t="shared" si="123"/>
        <v>41965.249305555553</v>
      </c>
      <c r="K2684">
        <v>1413838540</v>
      </c>
      <c r="L2684" s="16">
        <f t="shared" si="124"/>
        <v>41932.871990740743</v>
      </c>
      <c r="M2684" s="16" t="str">
        <f t="shared" si="125"/>
        <v>2014</v>
      </c>
      <c r="N2684" t="b">
        <v>0</v>
      </c>
      <c r="O2684">
        <v>20</v>
      </c>
      <c r="P2684" t="b">
        <v>0</v>
      </c>
      <c r="Q2684" t="s">
        <v>8284</v>
      </c>
      <c r="R2684" s="10">
        <f>E2684/D2684*100</f>
        <v>28.299999999999997</v>
      </c>
      <c r="S2684" s="7">
        <f>E2684/O2684</f>
        <v>84.9</v>
      </c>
      <c r="T2684" s="11" t="s">
        <v>8336</v>
      </c>
      <c r="U2684" t="s">
        <v>8337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5">
        <f t="shared" si="123"/>
        <v>42064.75509259259</v>
      </c>
      <c r="K2685">
        <v>1422641240</v>
      </c>
      <c r="L2685" s="16">
        <f t="shared" si="124"/>
        <v>42034.75509259259</v>
      </c>
      <c r="M2685" s="16" t="str">
        <f t="shared" si="125"/>
        <v>2015</v>
      </c>
      <c r="N2685" t="b">
        <v>0</v>
      </c>
      <c r="O2685">
        <v>3</v>
      </c>
      <c r="P2685" t="b">
        <v>0</v>
      </c>
      <c r="Q2685" t="s">
        <v>8284</v>
      </c>
      <c r="R2685" s="10">
        <f>E2685/D2685*100</f>
        <v>0.24</v>
      </c>
      <c r="S2685" s="7">
        <f>E2685/O2685</f>
        <v>12</v>
      </c>
      <c r="T2685" s="11" t="s">
        <v>8336</v>
      </c>
      <c r="U2685" t="s">
        <v>8337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5">
        <f t="shared" si="123"/>
        <v>41860.914641203701</v>
      </c>
      <c r="K2686">
        <v>1404165425</v>
      </c>
      <c r="L2686" s="16">
        <f t="shared" si="124"/>
        <v>41820.914641203701</v>
      </c>
      <c r="M2686" s="16" t="str">
        <f t="shared" si="125"/>
        <v>2014</v>
      </c>
      <c r="N2686" t="b">
        <v>0</v>
      </c>
      <c r="O2686">
        <v>4</v>
      </c>
      <c r="P2686" t="b">
        <v>0</v>
      </c>
      <c r="Q2686" t="s">
        <v>8284</v>
      </c>
      <c r="R2686" s="10">
        <f>E2686/D2686*100</f>
        <v>1.1428571428571428</v>
      </c>
      <c r="S2686" s="7">
        <f>E2686/O2686</f>
        <v>200</v>
      </c>
      <c r="T2686" s="11" t="s">
        <v>8336</v>
      </c>
      <c r="U2686" t="s">
        <v>8337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5">
        <f t="shared" si="123"/>
        <v>42121.654282407413</v>
      </c>
      <c r="K2687">
        <v>1424968930</v>
      </c>
      <c r="L2687" s="16">
        <f t="shared" si="124"/>
        <v>42061.69594907407</v>
      </c>
      <c r="M2687" s="16" t="str">
        <f t="shared" si="125"/>
        <v>2015</v>
      </c>
      <c r="N2687" t="b">
        <v>0</v>
      </c>
      <c r="O2687">
        <v>1</v>
      </c>
      <c r="P2687" t="b">
        <v>0</v>
      </c>
      <c r="Q2687" t="s">
        <v>8284</v>
      </c>
      <c r="R2687" s="10">
        <f>E2687/D2687*100</f>
        <v>0.02</v>
      </c>
      <c r="S2687" s="7">
        <f>E2687/O2687</f>
        <v>10</v>
      </c>
      <c r="T2687" s="11" t="s">
        <v>8336</v>
      </c>
      <c r="U2687" t="s">
        <v>8337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5">
        <f t="shared" si="123"/>
        <v>41912.974803240737</v>
      </c>
      <c r="K2688">
        <v>1410391423</v>
      </c>
      <c r="L2688" s="16">
        <f t="shared" si="124"/>
        <v>41892.974803240737</v>
      </c>
      <c r="M2688" s="16" t="str">
        <f t="shared" si="125"/>
        <v>2014</v>
      </c>
      <c r="N2688" t="b">
        <v>0</v>
      </c>
      <c r="O2688">
        <v>0</v>
      </c>
      <c r="P2688" t="b">
        <v>0</v>
      </c>
      <c r="Q2688" t="s">
        <v>8284</v>
      </c>
      <c r="R2688" s="10">
        <f>E2688/D2688*100</f>
        <v>0</v>
      </c>
      <c r="S2688" s="7" t="e">
        <f>E2688/O2688</f>
        <v>#DIV/0!</v>
      </c>
      <c r="T2688" s="11" t="s">
        <v>8336</v>
      </c>
      <c r="U2688" t="s">
        <v>8337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5">
        <f t="shared" si="123"/>
        <v>42184.64025462963</v>
      </c>
      <c r="K2689">
        <v>1432999318</v>
      </c>
      <c r="L2689" s="16">
        <f t="shared" si="124"/>
        <v>42154.64025462963</v>
      </c>
      <c r="M2689" s="16" t="str">
        <f t="shared" si="125"/>
        <v>2015</v>
      </c>
      <c r="N2689" t="b">
        <v>0</v>
      </c>
      <c r="O2689">
        <v>0</v>
      </c>
      <c r="P2689" t="b">
        <v>0</v>
      </c>
      <c r="Q2689" t="s">
        <v>8284</v>
      </c>
      <c r="R2689" s="10">
        <f>E2689/D2689*100</f>
        <v>0</v>
      </c>
      <c r="S2689" s="7" t="e">
        <f>E2689/O2689</f>
        <v>#DIV/0!</v>
      </c>
      <c r="T2689" s="11" t="s">
        <v>8336</v>
      </c>
      <c r="U2689" t="s">
        <v>8337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5">
        <f t="shared" si="123"/>
        <v>42059.125</v>
      </c>
      <c r="K2690">
        <v>1422067870</v>
      </c>
      <c r="L2690" s="16">
        <f t="shared" si="124"/>
        <v>42028.118865740747</v>
      </c>
      <c r="M2690" s="16" t="str">
        <f t="shared" si="125"/>
        <v>2015</v>
      </c>
      <c r="N2690" t="b">
        <v>0</v>
      </c>
      <c r="O2690">
        <v>14</v>
      </c>
      <c r="P2690" t="b">
        <v>0</v>
      </c>
      <c r="Q2690" t="s">
        <v>8284</v>
      </c>
      <c r="R2690" s="10">
        <f>E2690/D2690*100</f>
        <v>0.14799999999999999</v>
      </c>
      <c r="S2690" s="7">
        <f>E2690/O2690</f>
        <v>5.2857142857142856</v>
      </c>
      <c r="T2690" s="11" t="s">
        <v>8336</v>
      </c>
      <c r="U2690" t="s">
        <v>8337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5">
        <f t="shared" ref="J2691:J2754" si="126">(((I2691/60)/60)/24)+DATE(1970,1,1)</f>
        <v>42581.961689814809</v>
      </c>
      <c r="K2691">
        <v>1467327890</v>
      </c>
      <c r="L2691" s="16">
        <f t="shared" ref="L2691:L2754" si="127">(((K2691/60)/60)/24)+DATE(1970,1,1)</f>
        <v>42551.961689814809</v>
      </c>
      <c r="M2691" s="16" t="str">
        <f t="shared" ref="M2691:M2754" si="128">TEXT(L2691,"yyyy")</f>
        <v>2016</v>
      </c>
      <c r="N2691" t="b">
        <v>0</v>
      </c>
      <c r="O2691">
        <v>1</v>
      </c>
      <c r="P2691" t="b">
        <v>0</v>
      </c>
      <c r="Q2691" t="s">
        <v>8284</v>
      </c>
      <c r="R2691" s="10">
        <f>E2691/D2691*100</f>
        <v>2.8571428571428571E-3</v>
      </c>
      <c r="S2691" s="7">
        <f>E2691/O2691</f>
        <v>1</v>
      </c>
      <c r="T2691" s="11" t="s">
        <v>8336</v>
      </c>
      <c r="U2691" t="s">
        <v>8337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5">
        <f t="shared" si="126"/>
        <v>42158.105046296296</v>
      </c>
      <c r="K2692">
        <v>1429410676</v>
      </c>
      <c r="L2692" s="16">
        <f t="shared" si="127"/>
        <v>42113.105046296296</v>
      </c>
      <c r="M2692" s="16" t="str">
        <f t="shared" si="128"/>
        <v>2015</v>
      </c>
      <c r="N2692" t="b">
        <v>0</v>
      </c>
      <c r="O2692">
        <v>118</v>
      </c>
      <c r="P2692" t="b">
        <v>0</v>
      </c>
      <c r="Q2692" t="s">
        <v>8284</v>
      </c>
      <c r="R2692" s="10">
        <f>E2692/D2692*100</f>
        <v>10.7325</v>
      </c>
      <c r="S2692" s="7">
        <f>E2692/O2692</f>
        <v>72.762711864406782</v>
      </c>
      <c r="T2692" s="11" t="s">
        <v>8336</v>
      </c>
      <c r="U2692" t="s">
        <v>8337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5">
        <f t="shared" si="126"/>
        <v>42134.724039351851</v>
      </c>
      <c r="K2693">
        <v>1427390557</v>
      </c>
      <c r="L2693" s="16">
        <f t="shared" si="127"/>
        <v>42089.724039351851</v>
      </c>
      <c r="M2693" s="16" t="str">
        <f t="shared" si="128"/>
        <v>2015</v>
      </c>
      <c r="N2693" t="b">
        <v>0</v>
      </c>
      <c r="O2693">
        <v>2</v>
      </c>
      <c r="P2693" t="b">
        <v>0</v>
      </c>
      <c r="Q2693" t="s">
        <v>8284</v>
      </c>
      <c r="R2693" s="10">
        <f>E2693/D2693*100</f>
        <v>5.3846153846153842E-2</v>
      </c>
      <c r="S2693" s="7">
        <f>E2693/O2693</f>
        <v>17.5</v>
      </c>
      <c r="T2693" s="11" t="s">
        <v>8336</v>
      </c>
      <c r="U2693" t="s">
        <v>8337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5">
        <f t="shared" si="126"/>
        <v>42088.292361111111</v>
      </c>
      <c r="K2694">
        <v>1424678460</v>
      </c>
      <c r="L2694" s="16">
        <f t="shared" si="127"/>
        <v>42058.334027777775</v>
      </c>
      <c r="M2694" s="16" t="str">
        <f t="shared" si="128"/>
        <v>2015</v>
      </c>
      <c r="N2694" t="b">
        <v>0</v>
      </c>
      <c r="O2694">
        <v>1</v>
      </c>
      <c r="P2694" t="b">
        <v>0</v>
      </c>
      <c r="Q2694" t="s">
        <v>8284</v>
      </c>
      <c r="R2694" s="10">
        <f>E2694/D2694*100</f>
        <v>0.7142857142857143</v>
      </c>
      <c r="S2694" s="7">
        <f>E2694/O2694</f>
        <v>25</v>
      </c>
      <c r="T2694" s="11" t="s">
        <v>8336</v>
      </c>
      <c r="U2694" t="s">
        <v>8337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5">
        <f t="shared" si="126"/>
        <v>41864.138495370367</v>
      </c>
      <c r="K2695">
        <v>1405307966</v>
      </c>
      <c r="L2695" s="16">
        <f t="shared" si="127"/>
        <v>41834.138495370367</v>
      </c>
      <c r="M2695" s="16" t="str">
        <f t="shared" si="128"/>
        <v>2014</v>
      </c>
      <c r="N2695" t="b">
        <v>0</v>
      </c>
      <c r="O2695">
        <v>3</v>
      </c>
      <c r="P2695" t="b">
        <v>0</v>
      </c>
      <c r="Q2695" t="s">
        <v>8284</v>
      </c>
      <c r="R2695" s="10">
        <f>E2695/D2695*100</f>
        <v>0.8</v>
      </c>
      <c r="S2695" s="7">
        <f>E2695/O2695</f>
        <v>13.333333333333334</v>
      </c>
      <c r="T2695" s="11" t="s">
        <v>8336</v>
      </c>
      <c r="U2695" t="s">
        <v>8337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5">
        <f t="shared" si="126"/>
        <v>41908.140497685185</v>
      </c>
      <c r="K2696">
        <v>1409109739</v>
      </c>
      <c r="L2696" s="16">
        <f t="shared" si="127"/>
        <v>41878.140497685185</v>
      </c>
      <c r="M2696" s="16" t="str">
        <f t="shared" si="128"/>
        <v>2014</v>
      </c>
      <c r="N2696" t="b">
        <v>0</v>
      </c>
      <c r="O2696">
        <v>1</v>
      </c>
      <c r="P2696" t="b">
        <v>0</v>
      </c>
      <c r="Q2696" t="s">
        <v>8284</v>
      </c>
      <c r="R2696" s="10">
        <f>E2696/D2696*100</f>
        <v>3.3333333333333335E-3</v>
      </c>
      <c r="S2696" s="7">
        <f>E2696/O2696</f>
        <v>1</v>
      </c>
      <c r="T2696" s="11" t="s">
        <v>8336</v>
      </c>
      <c r="U2696" t="s">
        <v>8337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5">
        <f t="shared" si="126"/>
        <v>42108.14025462963</v>
      </c>
      <c r="K2697">
        <v>1423801318</v>
      </c>
      <c r="L2697" s="16">
        <f t="shared" si="127"/>
        <v>42048.181921296295</v>
      </c>
      <c r="M2697" s="16" t="str">
        <f t="shared" si="128"/>
        <v>2015</v>
      </c>
      <c r="N2697" t="b">
        <v>0</v>
      </c>
      <c r="O2697">
        <v>3</v>
      </c>
      <c r="P2697" t="b">
        <v>0</v>
      </c>
      <c r="Q2697" t="s">
        <v>8284</v>
      </c>
      <c r="R2697" s="10">
        <f>E2697/D2697*100</f>
        <v>0.47333333333333333</v>
      </c>
      <c r="S2697" s="7">
        <f>E2697/O2697</f>
        <v>23.666666666666668</v>
      </c>
      <c r="T2697" s="11" t="s">
        <v>8336</v>
      </c>
      <c r="U2697" t="s">
        <v>8337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5">
        <f t="shared" si="126"/>
        <v>41998.844444444447</v>
      </c>
      <c r="K2698">
        <v>1416600960</v>
      </c>
      <c r="L2698" s="16">
        <f t="shared" si="127"/>
        <v>41964.844444444447</v>
      </c>
      <c r="M2698" s="16" t="str">
        <f t="shared" si="128"/>
        <v>2014</v>
      </c>
      <c r="N2698" t="b">
        <v>0</v>
      </c>
      <c r="O2698">
        <v>38</v>
      </c>
      <c r="P2698" t="b">
        <v>0</v>
      </c>
      <c r="Q2698" t="s">
        <v>8284</v>
      </c>
      <c r="R2698" s="10">
        <f>E2698/D2698*100</f>
        <v>5.65</v>
      </c>
      <c r="S2698" s="7">
        <f>E2698/O2698</f>
        <v>89.21052631578948</v>
      </c>
      <c r="T2698" s="11" t="s">
        <v>8336</v>
      </c>
      <c r="U2698" t="s">
        <v>8337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5">
        <f t="shared" si="126"/>
        <v>42218.916666666672</v>
      </c>
      <c r="K2699">
        <v>1435876423</v>
      </c>
      <c r="L2699" s="16">
        <f t="shared" si="127"/>
        <v>42187.940081018518</v>
      </c>
      <c r="M2699" s="16" t="str">
        <f t="shared" si="128"/>
        <v>2015</v>
      </c>
      <c r="N2699" t="b">
        <v>0</v>
      </c>
      <c r="O2699">
        <v>52</v>
      </c>
      <c r="P2699" t="b">
        <v>0</v>
      </c>
      <c r="Q2699" t="s">
        <v>8284</v>
      </c>
      <c r="R2699" s="10">
        <f>E2699/D2699*100</f>
        <v>26.35217391304348</v>
      </c>
      <c r="S2699" s="7">
        <f>E2699/O2699</f>
        <v>116.55769230769231</v>
      </c>
      <c r="T2699" s="11" t="s">
        <v>8336</v>
      </c>
      <c r="U2699" t="s">
        <v>8337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5">
        <f t="shared" si="126"/>
        <v>41817.898240740738</v>
      </c>
      <c r="K2700">
        <v>1401312808</v>
      </c>
      <c r="L2700" s="16">
        <f t="shared" si="127"/>
        <v>41787.898240740738</v>
      </c>
      <c r="M2700" s="16" t="str">
        <f t="shared" si="128"/>
        <v>2014</v>
      </c>
      <c r="N2700" t="b">
        <v>0</v>
      </c>
      <c r="O2700">
        <v>2</v>
      </c>
      <c r="P2700" t="b">
        <v>0</v>
      </c>
      <c r="Q2700" t="s">
        <v>8284</v>
      </c>
      <c r="R2700" s="10">
        <f>E2700/D2700*100</f>
        <v>0.325125</v>
      </c>
      <c r="S2700" s="7">
        <f>E2700/O2700</f>
        <v>13.005000000000001</v>
      </c>
      <c r="T2700" s="11" t="s">
        <v>8336</v>
      </c>
      <c r="U2700" t="s">
        <v>8337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5">
        <f t="shared" si="126"/>
        <v>41859.896562499998</v>
      </c>
      <c r="K2701">
        <v>1404941463</v>
      </c>
      <c r="L2701" s="16">
        <f t="shared" si="127"/>
        <v>41829.896562499998</v>
      </c>
      <c r="M2701" s="16" t="str">
        <f t="shared" si="128"/>
        <v>2014</v>
      </c>
      <c r="N2701" t="b">
        <v>0</v>
      </c>
      <c r="O2701">
        <v>0</v>
      </c>
      <c r="P2701" t="b">
        <v>0</v>
      </c>
      <c r="Q2701" t="s">
        <v>8284</v>
      </c>
      <c r="R2701" s="10">
        <f>E2701/D2701*100</f>
        <v>0</v>
      </c>
      <c r="S2701" s="7" t="e">
        <f>E2701/O2701</f>
        <v>#DIV/0!</v>
      </c>
      <c r="T2701" s="11" t="s">
        <v>8336</v>
      </c>
      <c r="U2701" t="s">
        <v>8337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5">
        <f t="shared" si="126"/>
        <v>41900.87467592593</v>
      </c>
      <c r="K2702">
        <v>1408481972</v>
      </c>
      <c r="L2702" s="16">
        <f t="shared" si="127"/>
        <v>41870.87467592593</v>
      </c>
      <c r="M2702" s="16" t="str">
        <f t="shared" si="128"/>
        <v>2014</v>
      </c>
      <c r="N2702" t="b">
        <v>0</v>
      </c>
      <c r="O2702">
        <v>4</v>
      </c>
      <c r="P2702" t="b">
        <v>0</v>
      </c>
      <c r="Q2702" t="s">
        <v>8284</v>
      </c>
      <c r="R2702" s="10">
        <f>E2702/D2702*100</f>
        <v>0.7000700070007001</v>
      </c>
      <c r="S2702" s="7">
        <f>E2702/O2702</f>
        <v>17.5</v>
      </c>
      <c r="T2702" s="11" t="s">
        <v>8336</v>
      </c>
      <c r="U2702" t="s">
        <v>8337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5">
        <f t="shared" si="126"/>
        <v>42832.733032407406</v>
      </c>
      <c r="K2703">
        <v>1488911734</v>
      </c>
      <c r="L2703" s="16">
        <f t="shared" si="127"/>
        <v>42801.774699074071</v>
      </c>
      <c r="M2703" s="16" t="str">
        <f t="shared" si="128"/>
        <v>2017</v>
      </c>
      <c r="N2703" t="b">
        <v>0</v>
      </c>
      <c r="O2703">
        <v>46</v>
      </c>
      <c r="P2703" t="b">
        <v>0</v>
      </c>
      <c r="Q2703" t="s">
        <v>8303</v>
      </c>
      <c r="R2703" s="10">
        <f>E2703/D2703*100</f>
        <v>46.176470588235297</v>
      </c>
      <c r="S2703" s="7">
        <f>E2703/O2703</f>
        <v>34.130434782608695</v>
      </c>
      <c r="T2703" s="11" t="s">
        <v>8317</v>
      </c>
      <c r="U2703" t="s">
        <v>8357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5">
        <f t="shared" si="126"/>
        <v>42830.760150462964</v>
      </c>
      <c r="K2704">
        <v>1488827677</v>
      </c>
      <c r="L2704" s="16">
        <f t="shared" si="127"/>
        <v>42800.801817129628</v>
      </c>
      <c r="M2704" s="16" t="str">
        <f t="shared" si="128"/>
        <v>2017</v>
      </c>
      <c r="N2704" t="b">
        <v>1</v>
      </c>
      <c r="O2704">
        <v>26</v>
      </c>
      <c r="P2704" t="b">
        <v>0</v>
      </c>
      <c r="Q2704" t="s">
        <v>8303</v>
      </c>
      <c r="R2704" s="10">
        <f>E2704/D2704*100</f>
        <v>34.410000000000004</v>
      </c>
      <c r="S2704" s="7">
        <f>E2704/O2704</f>
        <v>132.34615384615384</v>
      </c>
      <c r="T2704" s="11" t="s">
        <v>8317</v>
      </c>
      <c r="U2704" t="s">
        <v>8357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5">
        <f t="shared" si="126"/>
        <v>42816.648495370369</v>
      </c>
      <c r="K2705">
        <v>1485016430</v>
      </c>
      <c r="L2705" s="16">
        <f t="shared" si="127"/>
        <v>42756.690162037034</v>
      </c>
      <c r="M2705" s="16" t="str">
        <f t="shared" si="128"/>
        <v>2017</v>
      </c>
      <c r="N2705" t="b">
        <v>0</v>
      </c>
      <c r="O2705">
        <v>45</v>
      </c>
      <c r="P2705" t="b">
        <v>0</v>
      </c>
      <c r="Q2705" t="s">
        <v>8303</v>
      </c>
      <c r="R2705" s="10">
        <f>E2705/D2705*100</f>
        <v>103.75000000000001</v>
      </c>
      <c r="S2705" s="7">
        <f>E2705/O2705</f>
        <v>922.22222222222217</v>
      </c>
      <c r="T2705" s="11" t="s">
        <v>8317</v>
      </c>
      <c r="U2705" t="s">
        <v>8357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5">
        <f t="shared" si="126"/>
        <v>42830.820763888885</v>
      </c>
      <c r="K2706">
        <v>1487709714</v>
      </c>
      <c r="L2706" s="16">
        <f t="shared" si="127"/>
        <v>42787.862430555557</v>
      </c>
      <c r="M2706" s="16" t="str">
        <f t="shared" si="128"/>
        <v>2017</v>
      </c>
      <c r="N2706" t="b">
        <v>0</v>
      </c>
      <c r="O2706">
        <v>7</v>
      </c>
      <c r="P2706" t="b">
        <v>0</v>
      </c>
      <c r="Q2706" t="s">
        <v>8303</v>
      </c>
      <c r="R2706" s="10">
        <f>E2706/D2706*100</f>
        <v>6.0263157894736841</v>
      </c>
      <c r="S2706" s="7">
        <f>E2706/O2706</f>
        <v>163.57142857142858</v>
      </c>
      <c r="T2706" s="11" t="s">
        <v>8317</v>
      </c>
      <c r="U2706" t="s">
        <v>8357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5">
        <f t="shared" si="126"/>
        <v>42818.874513888892</v>
      </c>
      <c r="K2707">
        <v>1486504758</v>
      </c>
      <c r="L2707" s="16">
        <f t="shared" si="127"/>
        <v>42773.916180555556</v>
      </c>
      <c r="M2707" s="16" t="str">
        <f t="shared" si="128"/>
        <v>2017</v>
      </c>
      <c r="N2707" t="b">
        <v>0</v>
      </c>
      <c r="O2707">
        <v>8</v>
      </c>
      <c r="P2707" t="b">
        <v>0</v>
      </c>
      <c r="Q2707" t="s">
        <v>8303</v>
      </c>
      <c r="R2707" s="10">
        <f>E2707/D2707*100</f>
        <v>10.539393939393939</v>
      </c>
      <c r="S2707" s="7">
        <f>E2707/O2707</f>
        <v>217.375</v>
      </c>
      <c r="T2707" s="11" t="s">
        <v>8317</v>
      </c>
      <c r="U2707" t="s">
        <v>8357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5">
        <f t="shared" si="126"/>
        <v>41928.290972222225</v>
      </c>
      <c r="K2708">
        <v>1410937483</v>
      </c>
      <c r="L2708" s="16">
        <f t="shared" si="127"/>
        <v>41899.294942129629</v>
      </c>
      <c r="M2708" s="16" t="str">
        <f t="shared" si="128"/>
        <v>2014</v>
      </c>
      <c r="N2708" t="b">
        <v>1</v>
      </c>
      <c r="O2708">
        <v>263</v>
      </c>
      <c r="P2708" t="b">
        <v>1</v>
      </c>
      <c r="Q2708" t="s">
        <v>8303</v>
      </c>
      <c r="R2708" s="10">
        <f>E2708/D2708*100</f>
        <v>112.29714285714284</v>
      </c>
      <c r="S2708" s="7">
        <f>E2708/O2708</f>
        <v>149.44486692015209</v>
      </c>
      <c r="T2708" s="11" t="s">
        <v>8317</v>
      </c>
      <c r="U2708" t="s">
        <v>8357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5">
        <f t="shared" si="126"/>
        <v>41421.290972222225</v>
      </c>
      <c r="K2709">
        <v>1367088443</v>
      </c>
      <c r="L2709" s="16">
        <f t="shared" si="127"/>
        <v>41391.782905092594</v>
      </c>
      <c r="M2709" s="16" t="str">
        <f t="shared" si="128"/>
        <v>2013</v>
      </c>
      <c r="N2709" t="b">
        <v>1</v>
      </c>
      <c r="O2709">
        <v>394</v>
      </c>
      <c r="P2709" t="b">
        <v>1</v>
      </c>
      <c r="Q2709" t="s">
        <v>8303</v>
      </c>
      <c r="R2709" s="10">
        <f>E2709/D2709*100</f>
        <v>350.84462500000001</v>
      </c>
      <c r="S2709" s="7">
        <f>E2709/O2709</f>
        <v>71.237487309644663</v>
      </c>
      <c r="T2709" s="11" t="s">
        <v>8317</v>
      </c>
      <c r="U2709" t="s">
        <v>8357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5">
        <f t="shared" si="126"/>
        <v>42572.698217592595</v>
      </c>
      <c r="K2710">
        <v>1463935526</v>
      </c>
      <c r="L2710" s="16">
        <f t="shared" si="127"/>
        <v>42512.698217592595</v>
      </c>
      <c r="M2710" s="16" t="str">
        <f t="shared" si="128"/>
        <v>2016</v>
      </c>
      <c r="N2710" t="b">
        <v>1</v>
      </c>
      <c r="O2710">
        <v>1049</v>
      </c>
      <c r="P2710" t="b">
        <v>1</v>
      </c>
      <c r="Q2710" t="s">
        <v>8303</v>
      </c>
      <c r="R2710" s="10">
        <f>E2710/D2710*100</f>
        <v>233.21535</v>
      </c>
      <c r="S2710" s="7">
        <f>E2710/O2710</f>
        <v>44.464318398474738</v>
      </c>
      <c r="T2710" s="11" t="s">
        <v>8317</v>
      </c>
      <c r="U2710" t="s">
        <v>8357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5">
        <f t="shared" si="126"/>
        <v>42647.165972222225</v>
      </c>
      <c r="K2711">
        <v>1472528141</v>
      </c>
      <c r="L2711" s="16">
        <f t="shared" si="127"/>
        <v>42612.149780092594</v>
      </c>
      <c r="M2711" s="16" t="str">
        <f t="shared" si="128"/>
        <v>2016</v>
      </c>
      <c r="N2711" t="b">
        <v>1</v>
      </c>
      <c r="O2711">
        <v>308</v>
      </c>
      <c r="P2711" t="b">
        <v>1</v>
      </c>
      <c r="Q2711" t="s">
        <v>8303</v>
      </c>
      <c r="R2711" s="10">
        <f>E2711/D2711*100</f>
        <v>101.60599999999999</v>
      </c>
      <c r="S2711" s="7">
        <f>E2711/O2711</f>
        <v>164.94480519480518</v>
      </c>
      <c r="T2711" s="11" t="s">
        <v>8317</v>
      </c>
      <c r="U2711" t="s">
        <v>8357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5">
        <f t="shared" si="126"/>
        <v>41860.083333333336</v>
      </c>
      <c r="K2712">
        <v>1404797428</v>
      </c>
      <c r="L2712" s="16">
        <f t="shared" si="127"/>
        <v>41828.229490740741</v>
      </c>
      <c r="M2712" s="16" t="str">
        <f t="shared" si="128"/>
        <v>2014</v>
      </c>
      <c r="N2712" t="b">
        <v>1</v>
      </c>
      <c r="O2712">
        <v>1088</v>
      </c>
      <c r="P2712" t="b">
        <v>1</v>
      </c>
      <c r="Q2712" t="s">
        <v>8303</v>
      </c>
      <c r="R2712" s="10">
        <f>E2712/D2712*100</f>
        <v>153.90035000000003</v>
      </c>
      <c r="S2712" s="7">
        <f>E2712/O2712</f>
        <v>84.871516544117654</v>
      </c>
      <c r="T2712" s="11" t="s">
        <v>8317</v>
      </c>
      <c r="U2712" t="s">
        <v>8357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5">
        <f t="shared" si="126"/>
        <v>41810.917361111111</v>
      </c>
      <c r="K2713">
        <v>1400694790</v>
      </c>
      <c r="L2713" s="16">
        <f t="shared" si="127"/>
        <v>41780.745254629634</v>
      </c>
      <c r="M2713" s="16" t="str">
        <f t="shared" si="128"/>
        <v>2014</v>
      </c>
      <c r="N2713" t="b">
        <v>1</v>
      </c>
      <c r="O2713">
        <v>73</v>
      </c>
      <c r="P2713" t="b">
        <v>1</v>
      </c>
      <c r="Q2713" t="s">
        <v>8303</v>
      </c>
      <c r="R2713" s="10">
        <f>E2713/D2713*100</f>
        <v>100.7161125319693</v>
      </c>
      <c r="S2713" s="7">
        <f>E2713/O2713</f>
        <v>53.945205479452056</v>
      </c>
      <c r="T2713" s="11" t="s">
        <v>8317</v>
      </c>
      <c r="U2713" t="s">
        <v>8357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5">
        <f t="shared" si="126"/>
        <v>41468.75</v>
      </c>
      <c r="K2714">
        <v>1370568560</v>
      </c>
      <c r="L2714" s="16">
        <f t="shared" si="127"/>
        <v>41432.062037037038</v>
      </c>
      <c r="M2714" s="16" t="str">
        <f t="shared" si="128"/>
        <v>2013</v>
      </c>
      <c r="N2714" t="b">
        <v>1</v>
      </c>
      <c r="O2714">
        <v>143</v>
      </c>
      <c r="P2714" t="b">
        <v>1</v>
      </c>
      <c r="Q2714" t="s">
        <v>8303</v>
      </c>
      <c r="R2714" s="10">
        <f>E2714/D2714*100</f>
        <v>131.38181818181818</v>
      </c>
      <c r="S2714" s="7">
        <f>E2714/O2714</f>
        <v>50.531468531468533</v>
      </c>
      <c r="T2714" s="11" t="s">
        <v>8317</v>
      </c>
      <c r="U2714" t="s">
        <v>8357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5">
        <f t="shared" si="126"/>
        <v>42362.653749999998</v>
      </c>
      <c r="K2715">
        <v>1447515684</v>
      </c>
      <c r="L2715" s="16">
        <f t="shared" si="127"/>
        <v>42322.653749999998</v>
      </c>
      <c r="M2715" s="16" t="str">
        <f t="shared" si="128"/>
        <v>2015</v>
      </c>
      <c r="N2715" t="b">
        <v>1</v>
      </c>
      <c r="O2715">
        <v>1420</v>
      </c>
      <c r="P2715" t="b">
        <v>1</v>
      </c>
      <c r="Q2715" t="s">
        <v>8303</v>
      </c>
      <c r="R2715" s="10">
        <f>E2715/D2715*100</f>
        <v>102.24133333333334</v>
      </c>
      <c r="S2715" s="7">
        <f>E2715/O2715</f>
        <v>108.00140845070422</v>
      </c>
      <c r="T2715" s="11" t="s">
        <v>8317</v>
      </c>
      <c r="U2715" t="s">
        <v>8357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5">
        <f t="shared" si="126"/>
        <v>42657.958333333328</v>
      </c>
      <c r="K2716">
        <v>1474040596</v>
      </c>
      <c r="L2716" s="16">
        <f t="shared" si="127"/>
        <v>42629.655046296291</v>
      </c>
      <c r="M2716" s="16" t="str">
        <f t="shared" si="128"/>
        <v>2016</v>
      </c>
      <c r="N2716" t="b">
        <v>1</v>
      </c>
      <c r="O2716">
        <v>305</v>
      </c>
      <c r="P2716" t="b">
        <v>1</v>
      </c>
      <c r="Q2716" t="s">
        <v>8303</v>
      </c>
      <c r="R2716" s="10">
        <f>E2716/D2716*100</f>
        <v>116.35599999999999</v>
      </c>
      <c r="S2716" s="7">
        <f>E2716/O2716</f>
        <v>95.373770491803285</v>
      </c>
      <c r="T2716" s="11" t="s">
        <v>8317</v>
      </c>
      <c r="U2716" t="s">
        <v>8357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5">
        <f t="shared" si="126"/>
        <v>42421.398472222223</v>
      </c>
      <c r="K2717">
        <v>1453109628</v>
      </c>
      <c r="L2717" s="16">
        <f t="shared" si="127"/>
        <v>42387.398472222223</v>
      </c>
      <c r="M2717" s="16" t="str">
        <f t="shared" si="128"/>
        <v>2016</v>
      </c>
      <c r="N2717" t="b">
        <v>1</v>
      </c>
      <c r="O2717">
        <v>551</v>
      </c>
      <c r="P2717" t="b">
        <v>1</v>
      </c>
      <c r="Q2717" t="s">
        <v>8303</v>
      </c>
      <c r="R2717" s="10">
        <f>E2717/D2717*100</f>
        <v>264.62241666666665</v>
      </c>
      <c r="S2717" s="7">
        <f>E2717/O2717</f>
        <v>57.631016333938291</v>
      </c>
      <c r="T2717" s="11" t="s">
        <v>8317</v>
      </c>
      <c r="U2717" t="s">
        <v>8357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5">
        <f t="shared" si="126"/>
        <v>42285.333252314813</v>
      </c>
      <c r="K2718">
        <v>1441699193</v>
      </c>
      <c r="L2718" s="16">
        <f t="shared" si="127"/>
        <v>42255.333252314813</v>
      </c>
      <c r="M2718" s="16" t="str">
        <f t="shared" si="128"/>
        <v>2015</v>
      </c>
      <c r="N2718" t="b">
        <v>1</v>
      </c>
      <c r="O2718">
        <v>187</v>
      </c>
      <c r="P2718" t="b">
        <v>1</v>
      </c>
      <c r="Q2718" t="s">
        <v>8303</v>
      </c>
      <c r="R2718" s="10">
        <f>E2718/D2718*100</f>
        <v>119.98010000000001</v>
      </c>
      <c r="S2718" s="7">
        <f>E2718/O2718</f>
        <v>64.160481283422456</v>
      </c>
      <c r="T2718" s="11" t="s">
        <v>8317</v>
      </c>
      <c r="U2718" t="s">
        <v>8357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5">
        <f t="shared" si="126"/>
        <v>41979.956585648149</v>
      </c>
      <c r="K2719">
        <v>1414015049</v>
      </c>
      <c r="L2719" s="16">
        <f t="shared" si="127"/>
        <v>41934.914918981485</v>
      </c>
      <c r="M2719" s="16" t="str">
        <f t="shared" si="128"/>
        <v>2014</v>
      </c>
      <c r="N2719" t="b">
        <v>1</v>
      </c>
      <c r="O2719">
        <v>325</v>
      </c>
      <c r="P2719" t="b">
        <v>1</v>
      </c>
      <c r="Q2719" t="s">
        <v>8303</v>
      </c>
      <c r="R2719" s="10">
        <f>E2719/D2719*100</f>
        <v>120.10400000000001</v>
      </c>
      <c r="S2719" s="7">
        <f>E2719/O2719</f>
        <v>92.387692307692305</v>
      </c>
      <c r="T2719" s="11" t="s">
        <v>8317</v>
      </c>
      <c r="U2719" t="s">
        <v>8357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5">
        <f t="shared" si="126"/>
        <v>42493.958333333328</v>
      </c>
      <c r="K2720">
        <v>1459865945</v>
      </c>
      <c r="L2720" s="16">
        <f t="shared" si="127"/>
        <v>42465.596585648149</v>
      </c>
      <c r="M2720" s="16" t="str">
        <f t="shared" si="128"/>
        <v>2016</v>
      </c>
      <c r="N2720" t="b">
        <v>1</v>
      </c>
      <c r="O2720">
        <v>148</v>
      </c>
      <c r="P2720" t="b">
        <v>1</v>
      </c>
      <c r="Q2720" t="s">
        <v>8303</v>
      </c>
      <c r="R2720" s="10">
        <f>E2720/D2720*100</f>
        <v>103.58333333333334</v>
      </c>
      <c r="S2720" s="7">
        <f>E2720/O2720</f>
        <v>125.97972972972973</v>
      </c>
      <c r="T2720" s="11" t="s">
        <v>8317</v>
      </c>
      <c r="U2720" t="s">
        <v>8357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5">
        <f t="shared" si="126"/>
        <v>42477.989513888882</v>
      </c>
      <c r="K2721">
        <v>1455756294</v>
      </c>
      <c r="L2721" s="16">
        <f t="shared" si="127"/>
        <v>42418.031180555554</v>
      </c>
      <c r="M2721" s="16" t="str">
        <f t="shared" si="128"/>
        <v>2016</v>
      </c>
      <c r="N2721" t="b">
        <v>0</v>
      </c>
      <c r="O2721">
        <v>69</v>
      </c>
      <c r="P2721" t="b">
        <v>1</v>
      </c>
      <c r="Q2721" t="s">
        <v>8303</v>
      </c>
      <c r="R2721" s="10">
        <f>E2721/D2721*100</f>
        <v>108.83333333333334</v>
      </c>
      <c r="S2721" s="7">
        <f>E2721/O2721</f>
        <v>94.637681159420296</v>
      </c>
      <c r="T2721" s="11" t="s">
        <v>8317</v>
      </c>
      <c r="U2721" t="s">
        <v>8357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5">
        <f t="shared" si="126"/>
        <v>42685.507557870369</v>
      </c>
      <c r="K2722">
        <v>1476270653</v>
      </c>
      <c r="L2722" s="16">
        <f t="shared" si="127"/>
        <v>42655.465891203698</v>
      </c>
      <c r="M2722" s="16" t="str">
        <f t="shared" si="128"/>
        <v>2016</v>
      </c>
      <c r="N2722" t="b">
        <v>0</v>
      </c>
      <c r="O2722">
        <v>173</v>
      </c>
      <c r="P2722" t="b">
        <v>1</v>
      </c>
      <c r="Q2722" t="s">
        <v>8303</v>
      </c>
      <c r="R2722" s="10">
        <f>E2722/D2722*100</f>
        <v>118.12400000000001</v>
      </c>
      <c r="S2722" s="7">
        <f>E2722/O2722</f>
        <v>170.69942196531792</v>
      </c>
      <c r="T2722" s="11" t="s">
        <v>8317</v>
      </c>
      <c r="U2722" t="s">
        <v>8357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5">
        <f t="shared" si="126"/>
        <v>41523.791666666664</v>
      </c>
      <c r="K2723">
        <v>1375880598</v>
      </c>
      <c r="L2723" s="16">
        <f t="shared" si="127"/>
        <v>41493.543958333335</v>
      </c>
      <c r="M2723" s="16" t="str">
        <f t="shared" si="128"/>
        <v>2013</v>
      </c>
      <c r="N2723" t="b">
        <v>0</v>
      </c>
      <c r="O2723">
        <v>269</v>
      </c>
      <c r="P2723" t="b">
        <v>1</v>
      </c>
      <c r="Q2723" t="s">
        <v>8295</v>
      </c>
      <c r="R2723" s="10">
        <f>E2723/D2723*100</f>
        <v>1462</v>
      </c>
      <c r="S2723" s="7">
        <f>E2723/O2723</f>
        <v>40.762081784386616</v>
      </c>
      <c r="T2723" s="11" t="s">
        <v>8319</v>
      </c>
      <c r="U2723" t="s">
        <v>8349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5">
        <f t="shared" si="126"/>
        <v>42764.857094907406</v>
      </c>
      <c r="K2724">
        <v>1480538053</v>
      </c>
      <c r="L2724" s="16">
        <f t="shared" si="127"/>
        <v>42704.857094907406</v>
      </c>
      <c r="M2724" s="16" t="str">
        <f t="shared" si="128"/>
        <v>2016</v>
      </c>
      <c r="N2724" t="b">
        <v>0</v>
      </c>
      <c r="O2724">
        <v>185</v>
      </c>
      <c r="P2724" t="b">
        <v>1</v>
      </c>
      <c r="Q2724" t="s">
        <v>8295</v>
      </c>
      <c r="R2724" s="10">
        <f>E2724/D2724*100</f>
        <v>252.54</v>
      </c>
      <c r="S2724" s="7">
        <f>E2724/O2724</f>
        <v>68.254054054054052</v>
      </c>
      <c r="T2724" s="11" t="s">
        <v>8319</v>
      </c>
      <c r="U2724" t="s">
        <v>8349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5">
        <f t="shared" si="126"/>
        <v>42004.880648148144</v>
      </c>
      <c r="K2725">
        <v>1414872488</v>
      </c>
      <c r="L2725" s="16">
        <f t="shared" si="127"/>
        <v>41944.83898148148</v>
      </c>
      <c r="M2725" s="16" t="str">
        <f t="shared" si="128"/>
        <v>2014</v>
      </c>
      <c r="N2725" t="b">
        <v>0</v>
      </c>
      <c r="O2725">
        <v>176</v>
      </c>
      <c r="P2725" t="b">
        <v>1</v>
      </c>
      <c r="Q2725" t="s">
        <v>8295</v>
      </c>
      <c r="R2725" s="10">
        <f>E2725/D2725*100</f>
        <v>140.05000000000001</v>
      </c>
      <c r="S2725" s="7">
        <f>E2725/O2725</f>
        <v>95.48863636363636</v>
      </c>
      <c r="T2725" s="11" t="s">
        <v>8319</v>
      </c>
      <c r="U2725" t="s">
        <v>8349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5">
        <f t="shared" si="126"/>
        <v>42231.32707175926</v>
      </c>
      <c r="K2726">
        <v>1436860259</v>
      </c>
      <c r="L2726" s="16">
        <f t="shared" si="127"/>
        <v>42199.32707175926</v>
      </c>
      <c r="M2726" s="16" t="str">
        <f t="shared" si="128"/>
        <v>2015</v>
      </c>
      <c r="N2726" t="b">
        <v>0</v>
      </c>
      <c r="O2726">
        <v>1019</v>
      </c>
      <c r="P2726" t="b">
        <v>1</v>
      </c>
      <c r="Q2726" t="s">
        <v>8295</v>
      </c>
      <c r="R2726" s="10">
        <f>E2726/D2726*100</f>
        <v>296.87520259319291</v>
      </c>
      <c r="S2726" s="7">
        <f>E2726/O2726</f>
        <v>7.1902649656526005</v>
      </c>
      <c r="T2726" s="11" t="s">
        <v>8319</v>
      </c>
      <c r="U2726" t="s">
        <v>8349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5">
        <f t="shared" si="126"/>
        <v>42795.744618055556</v>
      </c>
      <c r="K2727">
        <v>1484070735</v>
      </c>
      <c r="L2727" s="16">
        <f t="shared" si="127"/>
        <v>42745.744618055556</v>
      </c>
      <c r="M2727" s="16" t="str">
        <f t="shared" si="128"/>
        <v>2017</v>
      </c>
      <c r="N2727" t="b">
        <v>0</v>
      </c>
      <c r="O2727">
        <v>113</v>
      </c>
      <c r="P2727" t="b">
        <v>1</v>
      </c>
      <c r="Q2727" t="s">
        <v>8295</v>
      </c>
      <c r="R2727" s="10">
        <f>E2727/D2727*100</f>
        <v>144.54249999999999</v>
      </c>
      <c r="S2727" s="7">
        <f>E2727/O2727</f>
        <v>511.65486725663715</v>
      </c>
      <c r="T2727" s="11" t="s">
        <v>8319</v>
      </c>
      <c r="U2727" t="s">
        <v>8349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5">
        <f t="shared" si="126"/>
        <v>42482.579988425925</v>
      </c>
      <c r="K2728">
        <v>1458741311</v>
      </c>
      <c r="L2728" s="16">
        <f t="shared" si="127"/>
        <v>42452.579988425925</v>
      </c>
      <c r="M2728" s="16" t="str">
        <f t="shared" si="128"/>
        <v>2016</v>
      </c>
      <c r="N2728" t="b">
        <v>0</v>
      </c>
      <c r="O2728">
        <v>404</v>
      </c>
      <c r="P2728" t="b">
        <v>1</v>
      </c>
      <c r="Q2728" t="s">
        <v>8295</v>
      </c>
      <c r="R2728" s="10">
        <f>E2728/D2728*100</f>
        <v>105.745</v>
      </c>
      <c r="S2728" s="7">
        <f>E2728/O2728</f>
        <v>261.74504950495049</v>
      </c>
      <c r="T2728" s="11" t="s">
        <v>8319</v>
      </c>
      <c r="U2728" t="s">
        <v>8349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5">
        <f t="shared" si="126"/>
        <v>42223.676655092597</v>
      </c>
      <c r="K2729">
        <v>1436804063</v>
      </c>
      <c r="L2729" s="16">
        <f t="shared" si="127"/>
        <v>42198.676655092597</v>
      </c>
      <c r="M2729" s="16" t="str">
        <f t="shared" si="128"/>
        <v>2015</v>
      </c>
      <c r="N2729" t="b">
        <v>0</v>
      </c>
      <c r="O2729">
        <v>707</v>
      </c>
      <c r="P2729" t="b">
        <v>1</v>
      </c>
      <c r="Q2729" t="s">
        <v>8295</v>
      </c>
      <c r="R2729" s="10">
        <f>E2729/D2729*100</f>
        <v>493.21000000000004</v>
      </c>
      <c r="S2729" s="7">
        <f>E2729/O2729</f>
        <v>69.760961810466767</v>
      </c>
      <c r="T2729" s="11" t="s">
        <v>8319</v>
      </c>
      <c r="U2729" t="s">
        <v>8349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5">
        <f t="shared" si="126"/>
        <v>42368.59993055556</v>
      </c>
      <c r="K2730">
        <v>1448461434</v>
      </c>
      <c r="L2730" s="16">
        <f t="shared" si="127"/>
        <v>42333.59993055556</v>
      </c>
      <c r="M2730" s="16" t="str">
        <f t="shared" si="128"/>
        <v>2015</v>
      </c>
      <c r="N2730" t="b">
        <v>0</v>
      </c>
      <c r="O2730">
        <v>392</v>
      </c>
      <c r="P2730" t="b">
        <v>1</v>
      </c>
      <c r="Q2730" t="s">
        <v>8295</v>
      </c>
      <c r="R2730" s="10">
        <f>E2730/D2730*100</f>
        <v>201.82666666666668</v>
      </c>
      <c r="S2730" s="7">
        <f>E2730/O2730</f>
        <v>77.229591836734699</v>
      </c>
      <c r="T2730" s="11" t="s">
        <v>8319</v>
      </c>
      <c r="U2730" t="s">
        <v>8349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5">
        <f t="shared" si="126"/>
        <v>42125.240706018521</v>
      </c>
      <c r="K2731">
        <v>1427867197</v>
      </c>
      <c r="L2731" s="16">
        <f t="shared" si="127"/>
        <v>42095.240706018521</v>
      </c>
      <c r="M2731" s="16" t="str">
        <f t="shared" si="128"/>
        <v>2015</v>
      </c>
      <c r="N2731" t="b">
        <v>0</v>
      </c>
      <c r="O2731">
        <v>23</v>
      </c>
      <c r="P2731" t="b">
        <v>1</v>
      </c>
      <c r="Q2731" t="s">
        <v>8295</v>
      </c>
      <c r="R2731" s="10">
        <f>E2731/D2731*100</f>
        <v>104.44</v>
      </c>
      <c r="S2731" s="7">
        <f>E2731/O2731</f>
        <v>340.56521739130437</v>
      </c>
      <c r="T2731" s="11" t="s">
        <v>8319</v>
      </c>
      <c r="U2731" t="s">
        <v>8349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5">
        <f t="shared" si="126"/>
        <v>41386.541377314818</v>
      </c>
      <c r="K2732">
        <v>1363611575</v>
      </c>
      <c r="L2732" s="16">
        <f t="shared" si="127"/>
        <v>41351.541377314818</v>
      </c>
      <c r="M2732" s="16" t="str">
        <f t="shared" si="128"/>
        <v>2013</v>
      </c>
      <c r="N2732" t="b">
        <v>0</v>
      </c>
      <c r="O2732">
        <v>682</v>
      </c>
      <c r="P2732" t="b">
        <v>1</v>
      </c>
      <c r="Q2732" t="s">
        <v>8295</v>
      </c>
      <c r="R2732" s="10">
        <f>E2732/D2732*100</f>
        <v>170.29262962962963</v>
      </c>
      <c r="S2732" s="7">
        <f>E2732/O2732</f>
        <v>67.417903225806455</v>
      </c>
      <c r="T2732" s="11" t="s">
        <v>8319</v>
      </c>
      <c r="U2732" t="s">
        <v>8349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5">
        <f t="shared" si="126"/>
        <v>41930.166666666664</v>
      </c>
      <c r="K2733">
        <v>1408624622</v>
      </c>
      <c r="L2733" s="16">
        <f t="shared" si="127"/>
        <v>41872.525717592594</v>
      </c>
      <c r="M2733" s="16" t="str">
        <f t="shared" si="128"/>
        <v>2014</v>
      </c>
      <c r="N2733" t="b">
        <v>0</v>
      </c>
      <c r="O2733">
        <v>37</v>
      </c>
      <c r="P2733" t="b">
        <v>1</v>
      </c>
      <c r="Q2733" t="s">
        <v>8295</v>
      </c>
      <c r="R2733" s="10">
        <f>E2733/D2733*100</f>
        <v>104.30333333333333</v>
      </c>
      <c r="S2733" s="7">
        <f>E2733/O2733</f>
        <v>845.70270270270271</v>
      </c>
      <c r="T2733" s="11" t="s">
        <v>8319</v>
      </c>
      <c r="U2733" t="s">
        <v>8349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5">
        <f t="shared" si="126"/>
        <v>41422</v>
      </c>
      <c r="K2734">
        <v>1366917828</v>
      </c>
      <c r="L2734" s="16">
        <f t="shared" si="127"/>
        <v>41389.808194444442</v>
      </c>
      <c r="M2734" s="16" t="str">
        <f t="shared" si="128"/>
        <v>2013</v>
      </c>
      <c r="N2734" t="b">
        <v>0</v>
      </c>
      <c r="O2734">
        <v>146</v>
      </c>
      <c r="P2734" t="b">
        <v>1</v>
      </c>
      <c r="Q2734" t="s">
        <v>8295</v>
      </c>
      <c r="R2734" s="10">
        <f>E2734/D2734*100</f>
        <v>118.25000000000001</v>
      </c>
      <c r="S2734" s="7">
        <f>E2734/O2734</f>
        <v>97.191780821917803</v>
      </c>
      <c r="T2734" s="11" t="s">
        <v>8319</v>
      </c>
      <c r="U2734" t="s">
        <v>8349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5">
        <f t="shared" si="126"/>
        <v>42104.231180555551</v>
      </c>
      <c r="K2735">
        <v>1423463574</v>
      </c>
      <c r="L2735" s="16">
        <f t="shared" si="127"/>
        <v>42044.272847222222</v>
      </c>
      <c r="M2735" s="16" t="str">
        <f t="shared" si="128"/>
        <v>2015</v>
      </c>
      <c r="N2735" t="b">
        <v>0</v>
      </c>
      <c r="O2735">
        <v>119</v>
      </c>
      <c r="P2735" t="b">
        <v>1</v>
      </c>
      <c r="Q2735" t="s">
        <v>8295</v>
      </c>
      <c r="R2735" s="10">
        <f>E2735/D2735*100</f>
        <v>107.538</v>
      </c>
      <c r="S2735" s="7">
        <f>E2735/O2735</f>
        <v>451.84033613445376</v>
      </c>
      <c r="T2735" s="11" t="s">
        <v>8319</v>
      </c>
      <c r="U2735" t="s">
        <v>8349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5">
        <f t="shared" si="126"/>
        <v>42656.915972222225</v>
      </c>
      <c r="K2736">
        <v>1473782592</v>
      </c>
      <c r="L2736" s="16">
        <f t="shared" si="127"/>
        <v>42626.668888888889</v>
      </c>
      <c r="M2736" s="16" t="str">
        <f t="shared" si="128"/>
        <v>2016</v>
      </c>
      <c r="N2736" t="b">
        <v>0</v>
      </c>
      <c r="O2736">
        <v>163</v>
      </c>
      <c r="P2736" t="b">
        <v>1</v>
      </c>
      <c r="Q2736" t="s">
        <v>8295</v>
      </c>
      <c r="R2736" s="10">
        <f>E2736/D2736*100</f>
        <v>2260300</v>
      </c>
      <c r="S2736" s="7">
        <f>E2736/O2736</f>
        <v>138.66871165644173</v>
      </c>
      <c r="T2736" s="11" t="s">
        <v>8319</v>
      </c>
      <c r="U2736" t="s">
        <v>8349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5">
        <f t="shared" si="126"/>
        <v>41346.833333333336</v>
      </c>
      <c r="K2737">
        <v>1360551250</v>
      </c>
      <c r="L2737" s="16">
        <f t="shared" si="127"/>
        <v>41316.120949074073</v>
      </c>
      <c r="M2737" s="16" t="str">
        <f t="shared" si="128"/>
        <v>2013</v>
      </c>
      <c r="N2737" t="b">
        <v>0</v>
      </c>
      <c r="O2737">
        <v>339</v>
      </c>
      <c r="P2737" t="b">
        <v>1</v>
      </c>
      <c r="Q2737" t="s">
        <v>8295</v>
      </c>
      <c r="R2737" s="10">
        <f>E2737/D2737*100</f>
        <v>978.13466666666682</v>
      </c>
      <c r="S2737" s="7">
        <f>E2737/O2737</f>
        <v>21.640147492625371</v>
      </c>
      <c r="T2737" s="11" t="s">
        <v>8319</v>
      </c>
      <c r="U2737" t="s">
        <v>8349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5">
        <f t="shared" si="126"/>
        <v>41752.666354166664</v>
      </c>
      <c r="K2738">
        <v>1395676773</v>
      </c>
      <c r="L2738" s="16">
        <f t="shared" si="127"/>
        <v>41722.666354166664</v>
      </c>
      <c r="M2738" s="16" t="str">
        <f t="shared" si="128"/>
        <v>2014</v>
      </c>
      <c r="N2738" t="b">
        <v>0</v>
      </c>
      <c r="O2738">
        <v>58</v>
      </c>
      <c r="P2738" t="b">
        <v>1</v>
      </c>
      <c r="Q2738" t="s">
        <v>8295</v>
      </c>
      <c r="R2738" s="10">
        <f>E2738/D2738*100</f>
        <v>122.9</v>
      </c>
      <c r="S2738" s="7">
        <f>E2738/O2738</f>
        <v>169.51724137931035</v>
      </c>
      <c r="T2738" s="11" t="s">
        <v>8319</v>
      </c>
      <c r="U2738" t="s">
        <v>8349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5">
        <f t="shared" si="126"/>
        <v>41654.791666666664</v>
      </c>
      <c r="K2739">
        <v>1386108087</v>
      </c>
      <c r="L2739" s="16">
        <f t="shared" si="127"/>
        <v>41611.917673611111</v>
      </c>
      <c r="M2739" s="16" t="str">
        <f t="shared" si="128"/>
        <v>2013</v>
      </c>
      <c r="N2739" t="b">
        <v>0</v>
      </c>
      <c r="O2739">
        <v>456</v>
      </c>
      <c r="P2739" t="b">
        <v>1</v>
      </c>
      <c r="Q2739" t="s">
        <v>8295</v>
      </c>
      <c r="R2739" s="10">
        <f>E2739/D2739*100</f>
        <v>246.0608</v>
      </c>
      <c r="S2739" s="7">
        <f>E2739/O2739</f>
        <v>161.88210526315791</v>
      </c>
      <c r="T2739" s="11" t="s">
        <v>8319</v>
      </c>
      <c r="U2739" t="s">
        <v>8349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5">
        <f t="shared" si="126"/>
        <v>42680.143564814818</v>
      </c>
      <c r="K2740">
        <v>1473218804</v>
      </c>
      <c r="L2740" s="16">
        <f t="shared" si="127"/>
        <v>42620.143564814818</v>
      </c>
      <c r="M2740" s="16" t="str">
        <f t="shared" si="128"/>
        <v>2016</v>
      </c>
      <c r="N2740" t="b">
        <v>0</v>
      </c>
      <c r="O2740">
        <v>15</v>
      </c>
      <c r="P2740" t="b">
        <v>1</v>
      </c>
      <c r="Q2740" t="s">
        <v>8295</v>
      </c>
      <c r="R2740" s="10">
        <f>E2740/D2740*100</f>
        <v>147.94</v>
      </c>
      <c r="S2740" s="7">
        <f>E2740/O2740</f>
        <v>493.13333333333333</v>
      </c>
      <c r="T2740" s="11" t="s">
        <v>8319</v>
      </c>
      <c r="U2740" t="s">
        <v>8349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5">
        <f t="shared" si="126"/>
        <v>41764.887928240743</v>
      </c>
      <c r="K2741">
        <v>1395436717</v>
      </c>
      <c r="L2741" s="16">
        <f t="shared" si="127"/>
        <v>41719.887928240743</v>
      </c>
      <c r="M2741" s="16" t="str">
        <f t="shared" si="128"/>
        <v>2014</v>
      </c>
      <c r="N2741" t="b">
        <v>0</v>
      </c>
      <c r="O2741">
        <v>191</v>
      </c>
      <c r="P2741" t="b">
        <v>1</v>
      </c>
      <c r="Q2741" t="s">
        <v>8295</v>
      </c>
      <c r="R2741" s="10">
        <f>E2741/D2741*100</f>
        <v>384.09090909090907</v>
      </c>
      <c r="S2741" s="7">
        <f>E2741/O2741</f>
        <v>22.120418848167539</v>
      </c>
      <c r="T2741" s="11" t="s">
        <v>8319</v>
      </c>
      <c r="U2741" t="s">
        <v>8349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5">
        <f t="shared" si="126"/>
        <v>42074.99018518519</v>
      </c>
      <c r="K2742">
        <v>1423529152</v>
      </c>
      <c r="L2742" s="16">
        <f t="shared" si="127"/>
        <v>42045.031851851847</v>
      </c>
      <c r="M2742" s="16" t="str">
        <f t="shared" si="128"/>
        <v>2015</v>
      </c>
      <c r="N2742" t="b">
        <v>0</v>
      </c>
      <c r="O2742">
        <v>17</v>
      </c>
      <c r="P2742" t="b">
        <v>1</v>
      </c>
      <c r="Q2742" t="s">
        <v>8295</v>
      </c>
      <c r="R2742" s="10">
        <f>E2742/D2742*100</f>
        <v>103.33333333333334</v>
      </c>
      <c r="S2742" s="7">
        <f>E2742/O2742</f>
        <v>18.235294117647058</v>
      </c>
      <c r="T2742" s="11" t="s">
        <v>8319</v>
      </c>
      <c r="U2742" t="s">
        <v>8349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5">
        <f t="shared" si="126"/>
        <v>41932.088194444441</v>
      </c>
      <c r="K2743">
        <v>1412005602</v>
      </c>
      <c r="L2743" s="16">
        <f t="shared" si="127"/>
        <v>41911.657430555555</v>
      </c>
      <c r="M2743" s="16" t="str">
        <f t="shared" si="128"/>
        <v>2014</v>
      </c>
      <c r="N2743" t="b">
        <v>0</v>
      </c>
      <c r="O2743">
        <v>4</v>
      </c>
      <c r="P2743" t="b">
        <v>0</v>
      </c>
      <c r="Q2743" t="s">
        <v>8304</v>
      </c>
      <c r="R2743" s="10">
        <f>E2743/D2743*100</f>
        <v>0.43750000000000006</v>
      </c>
      <c r="S2743" s="7">
        <f>E2743/O2743</f>
        <v>8.75</v>
      </c>
      <c r="T2743" s="11" t="s">
        <v>8322</v>
      </c>
      <c r="U2743" t="s">
        <v>8358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5">
        <f t="shared" si="126"/>
        <v>41044.719756944447</v>
      </c>
      <c r="K2744">
        <v>1335892587</v>
      </c>
      <c r="L2744" s="16">
        <f t="shared" si="127"/>
        <v>41030.719756944447</v>
      </c>
      <c r="M2744" s="16" t="str">
        <f t="shared" si="128"/>
        <v>2012</v>
      </c>
      <c r="N2744" t="b">
        <v>0</v>
      </c>
      <c r="O2744">
        <v>18</v>
      </c>
      <c r="P2744" t="b">
        <v>0</v>
      </c>
      <c r="Q2744" t="s">
        <v>8304</v>
      </c>
      <c r="R2744" s="10">
        <f>E2744/D2744*100</f>
        <v>29.24</v>
      </c>
      <c r="S2744" s="7">
        <f>E2744/O2744</f>
        <v>40.611111111111114</v>
      </c>
      <c r="T2744" s="11" t="s">
        <v>8322</v>
      </c>
      <c r="U2744" t="s">
        <v>8358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5">
        <f t="shared" si="126"/>
        <v>42662.328784722224</v>
      </c>
      <c r="K2745">
        <v>1474271607</v>
      </c>
      <c r="L2745" s="16">
        <f t="shared" si="127"/>
        <v>42632.328784722224</v>
      </c>
      <c r="M2745" s="16" t="str">
        <f t="shared" si="128"/>
        <v>2016</v>
      </c>
      <c r="N2745" t="b">
        <v>0</v>
      </c>
      <c r="O2745">
        <v>0</v>
      </c>
      <c r="P2745" t="b">
        <v>0</v>
      </c>
      <c r="Q2745" t="s">
        <v>8304</v>
      </c>
      <c r="R2745" s="10">
        <f>E2745/D2745*100</f>
        <v>0</v>
      </c>
      <c r="S2745" s="7" t="e">
        <f>E2745/O2745</f>
        <v>#DIV/0!</v>
      </c>
      <c r="T2745" s="11" t="s">
        <v>8322</v>
      </c>
      <c r="U2745" t="s">
        <v>8358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5">
        <f t="shared" si="126"/>
        <v>40968.062476851854</v>
      </c>
      <c r="K2746">
        <v>1327886998</v>
      </c>
      <c r="L2746" s="16">
        <f t="shared" si="127"/>
        <v>40938.062476851854</v>
      </c>
      <c r="M2746" s="16" t="str">
        <f t="shared" si="128"/>
        <v>2012</v>
      </c>
      <c r="N2746" t="b">
        <v>0</v>
      </c>
      <c r="O2746">
        <v>22</v>
      </c>
      <c r="P2746" t="b">
        <v>0</v>
      </c>
      <c r="Q2746" t="s">
        <v>8304</v>
      </c>
      <c r="R2746" s="10">
        <f>E2746/D2746*100</f>
        <v>5.21875</v>
      </c>
      <c r="S2746" s="7">
        <f>E2746/O2746</f>
        <v>37.954545454545453</v>
      </c>
      <c r="T2746" s="11" t="s">
        <v>8322</v>
      </c>
      <c r="U2746" t="s">
        <v>8358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5">
        <f t="shared" si="126"/>
        <v>41104.988055555557</v>
      </c>
      <c r="K2747">
        <v>1337125368</v>
      </c>
      <c r="L2747" s="16">
        <f t="shared" si="127"/>
        <v>41044.988055555557</v>
      </c>
      <c r="M2747" s="16" t="str">
        <f t="shared" si="128"/>
        <v>2012</v>
      </c>
      <c r="N2747" t="b">
        <v>0</v>
      </c>
      <c r="O2747">
        <v>49</v>
      </c>
      <c r="P2747" t="b">
        <v>0</v>
      </c>
      <c r="Q2747" t="s">
        <v>8304</v>
      </c>
      <c r="R2747" s="10">
        <f>E2747/D2747*100</f>
        <v>21.887499999999999</v>
      </c>
      <c r="S2747" s="7">
        <f>E2747/O2747</f>
        <v>35.734693877551024</v>
      </c>
      <c r="T2747" s="11" t="s">
        <v>8322</v>
      </c>
      <c r="U2747" t="s">
        <v>8358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5">
        <f t="shared" si="126"/>
        <v>41880.781377314815</v>
      </c>
      <c r="K2748">
        <v>1406745911</v>
      </c>
      <c r="L2748" s="16">
        <f t="shared" si="127"/>
        <v>41850.781377314815</v>
      </c>
      <c r="M2748" s="16" t="str">
        <f t="shared" si="128"/>
        <v>2014</v>
      </c>
      <c r="N2748" t="b">
        <v>0</v>
      </c>
      <c r="O2748">
        <v>19</v>
      </c>
      <c r="P2748" t="b">
        <v>0</v>
      </c>
      <c r="Q2748" t="s">
        <v>8304</v>
      </c>
      <c r="R2748" s="10">
        <f>E2748/D2748*100</f>
        <v>26.700000000000003</v>
      </c>
      <c r="S2748" s="7">
        <f>E2748/O2748</f>
        <v>42.157894736842103</v>
      </c>
      <c r="T2748" s="11" t="s">
        <v>8322</v>
      </c>
      <c r="U2748" t="s">
        <v>8358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5">
        <f t="shared" si="126"/>
        <v>41076.131944444445</v>
      </c>
      <c r="K2749">
        <v>1337095997</v>
      </c>
      <c r="L2749" s="16">
        <f t="shared" si="127"/>
        <v>41044.64811342593</v>
      </c>
      <c r="M2749" s="16" t="str">
        <f t="shared" si="128"/>
        <v>2012</v>
      </c>
      <c r="N2749" t="b">
        <v>0</v>
      </c>
      <c r="O2749">
        <v>4</v>
      </c>
      <c r="P2749" t="b">
        <v>0</v>
      </c>
      <c r="Q2749" t="s">
        <v>8304</v>
      </c>
      <c r="R2749" s="10">
        <f>E2749/D2749*100</f>
        <v>28.000000000000004</v>
      </c>
      <c r="S2749" s="7">
        <f>E2749/O2749</f>
        <v>35</v>
      </c>
      <c r="T2749" s="11" t="s">
        <v>8322</v>
      </c>
      <c r="U2749" t="s">
        <v>8358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5">
        <f t="shared" si="126"/>
        <v>42615.7106712963</v>
      </c>
      <c r="K2750">
        <v>1470243802</v>
      </c>
      <c r="L2750" s="16">
        <f t="shared" si="127"/>
        <v>42585.7106712963</v>
      </c>
      <c r="M2750" s="16" t="str">
        <f t="shared" si="128"/>
        <v>2016</v>
      </c>
      <c r="N2750" t="b">
        <v>0</v>
      </c>
      <c r="O2750">
        <v>4</v>
      </c>
      <c r="P2750" t="b">
        <v>0</v>
      </c>
      <c r="Q2750" t="s">
        <v>8304</v>
      </c>
      <c r="R2750" s="10">
        <f>E2750/D2750*100</f>
        <v>1.06</v>
      </c>
      <c r="S2750" s="7">
        <f>E2750/O2750</f>
        <v>13.25</v>
      </c>
      <c r="T2750" s="11" t="s">
        <v>8322</v>
      </c>
      <c r="U2750" t="s">
        <v>8358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5">
        <f t="shared" si="126"/>
        <v>42098.757372685184</v>
      </c>
      <c r="K2751">
        <v>1425582637</v>
      </c>
      <c r="L2751" s="16">
        <f t="shared" si="127"/>
        <v>42068.799039351856</v>
      </c>
      <c r="M2751" s="16" t="str">
        <f t="shared" si="128"/>
        <v>2015</v>
      </c>
      <c r="N2751" t="b">
        <v>0</v>
      </c>
      <c r="O2751">
        <v>2</v>
      </c>
      <c r="P2751" t="b">
        <v>0</v>
      </c>
      <c r="Q2751" t="s">
        <v>8304</v>
      </c>
      <c r="R2751" s="10">
        <f>E2751/D2751*100</f>
        <v>1.0999999999999999</v>
      </c>
      <c r="S2751" s="7">
        <f>E2751/O2751</f>
        <v>55</v>
      </c>
      <c r="T2751" s="11" t="s">
        <v>8322</v>
      </c>
      <c r="U2751" t="s">
        <v>8358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5">
        <f t="shared" si="126"/>
        <v>41090.833333333336</v>
      </c>
      <c r="K2752">
        <v>1340055345</v>
      </c>
      <c r="L2752" s="16">
        <f t="shared" si="127"/>
        <v>41078.899826388886</v>
      </c>
      <c r="M2752" s="16" t="str">
        <f t="shared" si="128"/>
        <v>2012</v>
      </c>
      <c r="N2752" t="b">
        <v>0</v>
      </c>
      <c r="O2752">
        <v>0</v>
      </c>
      <c r="P2752" t="b">
        <v>0</v>
      </c>
      <c r="Q2752" t="s">
        <v>8304</v>
      </c>
      <c r="R2752" s="10">
        <f>E2752/D2752*100</f>
        <v>0</v>
      </c>
      <c r="S2752" s="7" t="e">
        <f>E2752/O2752</f>
        <v>#DIV/0!</v>
      </c>
      <c r="T2752" s="11" t="s">
        <v>8322</v>
      </c>
      <c r="U2752" t="s">
        <v>8358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5">
        <f t="shared" si="126"/>
        <v>41807.887060185189</v>
      </c>
      <c r="K2753">
        <v>1397855842</v>
      </c>
      <c r="L2753" s="16">
        <f t="shared" si="127"/>
        <v>41747.887060185189</v>
      </c>
      <c r="M2753" s="16" t="str">
        <f t="shared" si="128"/>
        <v>2014</v>
      </c>
      <c r="N2753" t="b">
        <v>0</v>
      </c>
      <c r="O2753">
        <v>0</v>
      </c>
      <c r="P2753" t="b">
        <v>0</v>
      </c>
      <c r="Q2753" t="s">
        <v>8304</v>
      </c>
      <c r="R2753" s="10">
        <f>E2753/D2753*100</f>
        <v>0</v>
      </c>
      <c r="S2753" s="7" t="e">
        <f>E2753/O2753</f>
        <v>#DIV/0!</v>
      </c>
      <c r="T2753" s="11" t="s">
        <v>8322</v>
      </c>
      <c r="U2753" t="s">
        <v>8358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5">
        <f t="shared" si="126"/>
        <v>40895.765092592592</v>
      </c>
      <c r="K2754">
        <v>1320776504</v>
      </c>
      <c r="L2754" s="16">
        <f t="shared" si="127"/>
        <v>40855.765092592592</v>
      </c>
      <c r="M2754" s="16" t="str">
        <f t="shared" si="128"/>
        <v>2011</v>
      </c>
      <c r="N2754" t="b">
        <v>0</v>
      </c>
      <c r="O2754">
        <v>14</v>
      </c>
      <c r="P2754" t="b">
        <v>0</v>
      </c>
      <c r="Q2754" t="s">
        <v>8304</v>
      </c>
      <c r="R2754" s="10">
        <f>E2754/D2754*100</f>
        <v>11.458333333333332</v>
      </c>
      <c r="S2754" s="7">
        <f>E2754/O2754</f>
        <v>39.285714285714285</v>
      </c>
      <c r="T2754" s="11" t="s">
        <v>8322</v>
      </c>
      <c r="U2754" t="s">
        <v>8358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5">
        <f t="shared" ref="J2755:J2818" si="129">(((I2755/60)/60)/24)+DATE(1970,1,1)</f>
        <v>41147.900729166664</v>
      </c>
      <c r="K2755">
        <v>1343425023</v>
      </c>
      <c r="L2755" s="16">
        <f t="shared" ref="L2755:L2818" si="130">(((K2755/60)/60)/24)+DATE(1970,1,1)</f>
        <v>41117.900729166664</v>
      </c>
      <c r="M2755" s="16" t="str">
        <f t="shared" ref="M2755:M2818" si="131">TEXT(L2755,"yyyy")</f>
        <v>2012</v>
      </c>
      <c r="N2755" t="b">
        <v>0</v>
      </c>
      <c r="O2755">
        <v>8</v>
      </c>
      <c r="P2755" t="b">
        <v>0</v>
      </c>
      <c r="Q2755" t="s">
        <v>8304</v>
      </c>
      <c r="R2755" s="10">
        <f>E2755/D2755*100</f>
        <v>19</v>
      </c>
      <c r="S2755" s="7">
        <f>E2755/O2755</f>
        <v>47.5</v>
      </c>
      <c r="T2755" s="11" t="s">
        <v>8322</v>
      </c>
      <c r="U2755" t="s">
        <v>8358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5">
        <f t="shared" si="129"/>
        <v>41893.636006944449</v>
      </c>
      <c r="K2756">
        <v>1407856551</v>
      </c>
      <c r="L2756" s="16">
        <f t="shared" si="130"/>
        <v>41863.636006944449</v>
      </c>
      <c r="M2756" s="16" t="str">
        <f t="shared" si="131"/>
        <v>2014</v>
      </c>
      <c r="N2756" t="b">
        <v>0</v>
      </c>
      <c r="O2756">
        <v>0</v>
      </c>
      <c r="P2756" t="b">
        <v>0</v>
      </c>
      <c r="Q2756" t="s">
        <v>8304</v>
      </c>
      <c r="R2756" s="10">
        <f>E2756/D2756*100</f>
        <v>0</v>
      </c>
      <c r="S2756" s="7" t="e">
        <f>E2756/O2756</f>
        <v>#DIV/0!</v>
      </c>
      <c r="T2756" s="11" t="s">
        <v>8322</v>
      </c>
      <c r="U2756" t="s">
        <v>8358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5">
        <f t="shared" si="129"/>
        <v>42102.790821759263</v>
      </c>
      <c r="K2757">
        <v>1425927527</v>
      </c>
      <c r="L2757" s="16">
        <f t="shared" si="130"/>
        <v>42072.790821759263</v>
      </c>
      <c r="M2757" s="16" t="str">
        <f t="shared" si="131"/>
        <v>2015</v>
      </c>
      <c r="N2757" t="b">
        <v>0</v>
      </c>
      <c r="O2757">
        <v>15</v>
      </c>
      <c r="P2757" t="b">
        <v>0</v>
      </c>
      <c r="Q2757" t="s">
        <v>8304</v>
      </c>
      <c r="R2757" s="10">
        <f>E2757/D2757*100</f>
        <v>52</v>
      </c>
      <c r="S2757" s="7">
        <f>E2757/O2757</f>
        <v>17.333333333333332</v>
      </c>
      <c r="T2757" s="11" t="s">
        <v>8322</v>
      </c>
      <c r="U2757" t="s">
        <v>8358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5">
        <f t="shared" si="129"/>
        <v>41650.90047453704</v>
      </c>
      <c r="K2758">
        <v>1386884201</v>
      </c>
      <c r="L2758" s="16">
        <f t="shared" si="130"/>
        <v>41620.90047453704</v>
      </c>
      <c r="M2758" s="16" t="str">
        <f t="shared" si="131"/>
        <v>2013</v>
      </c>
      <c r="N2758" t="b">
        <v>0</v>
      </c>
      <c r="O2758">
        <v>33</v>
      </c>
      <c r="P2758" t="b">
        <v>0</v>
      </c>
      <c r="Q2758" t="s">
        <v>8304</v>
      </c>
      <c r="R2758" s="10">
        <f>E2758/D2758*100</f>
        <v>10.48</v>
      </c>
      <c r="S2758" s="7">
        <f>E2758/O2758</f>
        <v>31.757575757575758</v>
      </c>
      <c r="T2758" s="11" t="s">
        <v>8322</v>
      </c>
      <c r="U2758" t="s">
        <v>8358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5">
        <f t="shared" si="129"/>
        <v>42588.65662037037</v>
      </c>
      <c r="K2759">
        <v>1469202332</v>
      </c>
      <c r="L2759" s="16">
        <f t="shared" si="130"/>
        <v>42573.65662037037</v>
      </c>
      <c r="M2759" s="16" t="str">
        <f t="shared" si="131"/>
        <v>2016</v>
      </c>
      <c r="N2759" t="b">
        <v>0</v>
      </c>
      <c r="O2759">
        <v>2</v>
      </c>
      <c r="P2759" t="b">
        <v>0</v>
      </c>
      <c r="Q2759" t="s">
        <v>8304</v>
      </c>
      <c r="R2759" s="10">
        <f>E2759/D2759*100</f>
        <v>0.66666666666666674</v>
      </c>
      <c r="S2759" s="7">
        <f>E2759/O2759</f>
        <v>5</v>
      </c>
      <c r="T2759" s="11" t="s">
        <v>8322</v>
      </c>
      <c r="U2759" t="s">
        <v>8358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5">
        <f t="shared" si="129"/>
        <v>42653.441932870366</v>
      </c>
      <c r="K2760">
        <v>1474886183</v>
      </c>
      <c r="L2760" s="16">
        <f t="shared" si="130"/>
        <v>42639.441932870366</v>
      </c>
      <c r="M2760" s="16" t="str">
        <f t="shared" si="131"/>
        <v>2016</v>
      </c>
      <c r="N2760" t="b">
        <v>0</v>
      </c>
      <c r="O2760">
        <v>6</v>
      </c>
      <c r="P2760" t="b">
        <v>0</v>
      </c>
      <c r="Q2760" t="s">
        <v>8304</v>
      </c>
      <c r="R2760" s="10">
        <f>E2760/D2760*100</f>
        <v>11.700000000000001</v>
      </c>
      <c r="S2760" s="7">
        <f>E2760/O2760</f>
        <v>39</v>
      </c>
      <c r="T2760" s="11" t="s">
        <v>8322</v>
      </c>
      <c r="U2760" t="s">
        <v>8358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5">
        <f t="shared" si="129"/>
        <v>42567.36650462963</v>
      </c>
      <c r="K2761">
        <v>1464943666</v>
      </c>
      <c r="L2761" s="16">
        <f t="shared" si="130"/>
        <v>42524.36650462963</v>
      </c>
      <c r="M2761" s="16" t="str">
        <f t="shared" si="131"/>
        <v>2016</v>
      </c>
      <c r="N2761" t="b">
        <v>0</v>
      </c>
      <c r="O2761">
        <v>2</v>
      </c>
      <c r="P2761" t="b">
        <v>0</v>
      </c>
      <c r="Q2761" t="s">
        <v>8304</v>
      </c>
      <c r="R2761" s="10">
        <f>E2761/D2761*100</f>
        <v>10.5</v>
      </c>
      <c r="S2761" s="7">
        <f>E2761/O2761</f>
        <v>52.5</v>
      </c>
      <c r="T2761" s="11" t="s">
        <v>8322</v>
      </c>
      <c r="U2761" t="s">
        <v>8358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5">
        <f t="shared" si="129"/>
        <v>41445.461319444446</v>
      </c>
      <c r="K2762">
        <v>1369134258</v>
      </c>
      <c r="L2762" s="16">
        <f t="shared" si="130"/>
        <v>41415.461319444446</v>
      </c>
      <c r="M2762" s="16" t="str">
        <f t="shared" si="131"/>
        <v>2013</v>
      </c>
      <c r="N2762" t="b">
        <v>0</v>
      </c>
      <c r="O2762">
        <v>0</v>
      </c>
      <c r="P2762" t="b">
        <v>0</v>
      </c>
      <c r="Q2762" t="s">
        <v>8304</v>
      </c>
      <c r="R2762" s="10">
        <f>E2762/D2762*100</f>
        <v>0</v>
      </c>
      <c r="S2762" s="7" t="e">
        <f>E2762/O2762</f>
        <v>#DIV/0!</v>
      </c>
      <c r="T2762" s="11" t="s">
        <v>8322</v>
      </c>
      <c r="U2762" t="s">
        <v>8358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5">
        <f t="shared" si="129"/>
        <v>41277.063576388886</v>
      </c>
      <c r="K2763">
        <v>1354584693</v>
      </c>
      <c r="L2763" s="16">
        <f t="shared" si="130"/>
        <v>41247.063576388886</v>
      </c>
      <c r="M2763" s="16" t="str">
        <f t="shared" si="131"/>
        <v>2012</v>
      </c>
      <c r="N2763" t="b">
        <v>0</v>
      </c>
      <c r="O2763">
        <v>4</v>
      </c>
      <c r="P2763" t="b">
        <v>0</v>
      </c>
      <c r="Q2763" t="s">
        <v>8304</v>
      </c>
      <c r="R2763" s="10">
        <f>E2763/D2763*100</f>
        <v>0.72</v>
      </c>
      <c r="S2763" s="7">
        <f>E2763/O2763</f>
        <v>9</v>
      </c>
      <c r="T2763" s="11" t="s">
        <v>8322</v>
      </c>
      <c r="U2763" t="s">
        <v>8358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5">
        <f t="shared" si="129"/>
        <v>40986.995312500003</v>
      </c>
      <c r="K2764">
        <v>1326934395</v>
      </c>
      <c r="L2764" s="16">
        <f t="shared" si="130"/>
        <v>40927.036979166667</v>
      </c>
      <c r="M2764" s="16" t="str">
        <f t="shared" si="131"/>
        <v>2012</v>
      </c>
      <c r="N2764" t="b">
        <v>0</v>
      </c>
      <c r="O2764">
        <v>1</v>
      </c>
      <c r="P2764" t="b">
        <v>0</v>
      </c>
      <c r="Q2764" t="s">
        <v>8304</v>
      </c>
      <c r="R2764" s="10">
        <f>E2764/D2764*100</f>
        <v>0.76923076923076927</v>
      </c>
      <c r="S2764" s="7">
        <f>E2764/O2764</f>
        <v>25</v>
      </c>
      <c r="T2764" s="11" t="s">
        <v>8322</v>
      </c>
      <c r="U2764" t="s">
        <v>8358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5">
        <f t="shared" si="129"/>
        <v>41418.579675925925</v>
      </c>
      <c r="K2765">
        <v>1365515684</v>
      </c>
      <c r="L2765" s="16">
        <f t="shared" si="130"/>
        <v>41373.579675925925</v>
      </c>
      <c r="M2765" s="16" t="str">
        <f t="shared" si="131"/>
        <v>2013</v>
      </c>
      <c r="N2765" t="b">
        <v>0</v>
      </c>
      <c r="O2765">
        <v>3</v>
      </c>
      <c r="P2765" t="b">
        <v>0</v>
      </c>
      <c r="Q2765" t="s">
        <v>8304</v>
      </c>
      <c r="R2765" s="10">
        <f>E2765/D2765*100</f>
        <v>0.22842639593908631</v>
      </c>
      <c r="S2765" s="7">
        <f>E2765/O2765</f>
        <v>30</v>
      </c>
      <c r="T2765" s="11" t="s">
        <v>8322</v>
      </c>
      <c r="U2765" t="s">
        <v>8358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5">
        <f t="shared" si="129"/>
        <v>41059.791666666664</v>
      </c>
      <c r="K2766">
        <v>1335855631</v>
      </c>
      <c r="L2766" s="16">
        <f t="shared" si="130"/>
        <v>41030.292025462964</v>
      </c>
      <c r="M2766" s="16" t="str">
        <f t="shared" si="131"/>
        <v>2012</v>
      </c>
      <c r="N2766" t="b">
        <v>0</v>
      </c>
      <c r="O2766">
        <v>4</v>
      </c>
      <c r="P2766" t="b">
        <v>0</v>
      </c>
      <c r="Q2766" t="s">
        <v>8304</v>
      </c>
      <c r="R2766" s="10">
        <f>E2766/D2766*100</f>
        <v>1.125</v>
      </c>
      <c r="S2766" s="7">
        <f>E2766/O2766</f>
        <v>11.25</v>
      </c>
      <c r="T2766" s="11" t="s">
        <v>8322</v>
      </c>
      <c r="U2766" t="s">
        <v>8358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5">
        <f t="shared" si="129"/>
        <v>41210.579027777778</v>
      </c>
      <c r="K2767">
        <v>1350050028</v>
      </c>
      <c r="L2767" s="16">
        <f t="shared" si="130"/>
        <v>41194.579027777778</v>
      </c>
      <c r="M2767" s="16" t="str">
        <f t="shared" si="131"/>
        <v>2012</v>
      </c>
      <c r="N2767" t="b">
        <v>0</v>
      </c>
      <c r="O2767">
        <v>0</v>
      </c>
      <c r="P2767" t="b">
        <v>0</v>
      </c>
      <c r="Q2767" t="s">
        <v>8304</v>
      </c>
      <c r="R2767" s="10">
        <f>E2767/D2767*100</f>
        <v>0</v>
      </c>
      <c r="S2767" s="7" t="e">
        <f>E2767/O2767</f>
        <v>#DIV/0!</v>
      </c>
      <c r="T2767" s="11" t="s">
        <v>8322</v>
      </c>
      <c r="U2767" t="s">
        <v>8358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5">
        <f t="shared" si="129"/>
        <v>40766.668032407404</v>
      </c>
      <c r="K2768">
        <v>1310486518</v>
      </c>
      <c r="L2768" s="16">
        <f t="shared" si="130"/>
        <v>40736.668032407404</v>
      </c>
      <c r="M2768" s="16" t="str">
        <f t="shared" si="131"/>
        <v>2011</v>
      </c>
      <c r="N2768" t="b">
        <v>0</v>
      </c>
      <c r="O2768">
        <v>4</v>
      </c>
      <c r="P2768" t="b">
        <v>0</v>
      </c>
      <c r="Q2768" t="s">
        <v>8304</v>
      </c>
      <c r="R2768" s="10">
        <f>E2768/D2768*100</f>
        <v>2</v>
      </c>
      <c r="S2768" s="7">
        <f>E2768/O2768</f>
        <v>25</v>
      </c>
      <c r="T2768" s="11" t="s">
        <v>8322</v>
      </c>
      <c r="U2768" t="s">
        <v>8358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5">
        <f t="shared" si="129"/>
        <v>42232.958912037036</v>
      </c>
      <c r="K2769">
        <v>1434582050</v>
      </c>
      <c r="L2769" s="16">
        <f t="shared" si="130"/>
        <v>42172.958912037036</v>
      </c>
      <c r="M2769" s="16" t="str">
        <f t="shared" si="131"/>
        <v>2015</v>
      </c>
      <c r="N2769" t="b">
        <v>0</v>
      </c>
      <c r="O2769">
        <v>3</v>
      </c>
      <c r="P2769" t="b">
        <v>0</v>
      </c>
      <c r="Q2769" t="s">
        <v>8304</v>
      </c>
      <c r="R2769" s="10">
        <f>E2769/D2769*100</f>
        <v>0.85000000000000009</v>
      </c>
      <c r="S2769" s="7">
        <f>E2769/O2769</f>
        <v>11.333333333333334</v>
      </c>
      <c r="T2769" s="11" t="s">
        <v>8322</v>
      </c>
      <c r="U2769" t="s">
        <v>8358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5">
        <f t="shared" si="129"/>
        <v>40997.573182870372</v>
      </c>
      <c r="K2770">
        <v>1330440323</v>
      </c>
      <c r="L2770" s="16">
        <f t="shared" si="130"/>
        <v>40967.614849537036</v>
      </c>
      <c r="M2770" s="16" t="str">
        <f t="shared" si="131"/>
        <v>2012</v>
      </c>
      <c r="N2770" t="b">
        <v>0</v>
      </c>
      <c r="O2770">
        <v>34</v>
      </c>
      <c r="P2770" t="b">
        <v>0</v>
      </c>
      <c r="Q2770" t="s">
        <v>8304</v>
      </c>
      <c r="R2770" s="10">
        <f>E2770/D2770*100</f>
        <v>14.314285714285715</v>
      </c>
      <c r="S2770" s="7">
        <f>E2770/O2770</f>
        <v>29.470588235294116</v>
      </c>
      <c r="T2770" s="11" t="s">
        <v>8322</v>
      </c>
      <c r="U2770" t="s">
        <v>8358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5">
        <f t="shared" si="129"/>
        <v>41795.826273148145</v>
      </c>
      <c r="K2771">
        <v>1397677790</v>
      </c>
      <c r="L2771" s="16">
        <f t="shared" si="130"/>
        <v>41745.826273148145</v>
      </c>
      <c r="M2771" s="16" t="str">
        <f t="shared" si="131"/>
        <v>2014</v>
      </c>
      <c r="N2771" t="b">
        <v>0</v>
      </c>
      <c r="O2771">
        <v>2</v>
      </c>
      <c r="P2771" t="b">
        <v>0</v>
      </c>
      <c r="Q2771" t="s">
        <v>8304</v>
      </c>
      <c r="R2771" s="10">
        <f>E2771/D2771*100</f>
        <v>0.25</v>
      </c>
      <c r="S2771" s="7">
        <f>E2771/O2771</f>
        <v>1</v>
      </c>
      <c r="T2771" s="11" t="s">
        <v>8322</v>
      </c>
      <c r="U2771" t="s">
        <v>8358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5">
        <f t="shared" si="129"/>
        <v>41716.663541666669</v>
      </c>
      <c r="K2772">
        <v>1392569730</v>
      </c>
      <c r="L2772" s="16">
        <f t="shared" si="130"/>
        <v>41686.705208333333</v>
      </c>
      <c r="M2772" s="16" t="str">
        <f t="shared" si="131"/>
        <v>2014</v>
      </c>
      <c r="N2772" t="b">
        <v>0</v>
      </c>
      <c r="O2772">
        <v>33</v>
      </c>
      <c r="P2772" t="b">
        <v>0</v>
      </c>
      <c r="Q2772" t="s">
        <v>8304</v>
      </c>
      <c r="R2772" s="10">
        <f>E2772/D2772*100</f>
        <v>10.411249999999999</v>
      </c>
      <c r="S2772" s="7">
        <f>E2772/O2772</f>
        <v>63.098484848484851</v>
      </c>
      <c r="T2772" s="11" t="s">
        <v>8322</v>
      </c>
      <c r="U2772" t="s">
        <v>8358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5">
        <f t="shared" si="129"/>
        <v>41306.708333333336</v>
      </c>
      <c r="K2773">
        <v>1355489140</v>
      </c>
      <c r="L2773" s="16">
        <f t="shared" si="130"/>
        <v>41257.531712962962</v>
      </c>
      <c r="M2773" s="16" t="str">
        <f t="shared" si="131"/>
        <v>2012</v>
      </c>
      <c r="N2773" t="b">
        <v>0</v>
      </c>
      <c r="O2773">
        <v>0</v>
      </c>
      <c r="P2773" t="b">
        <v>0</v>
      </c>
      <c r="Q2773" t="s">
        <v>8304</v>
      </c>
      <c r="R2773" s="10">
        <f>E2773/D2773*100</f>
        <v>0</v>
      </c>
      <c r="S2773" s="7" t="e">
        <f>E2773/O2773</f>
        <v>#DIV/0!</v>
      </c>
      <c r="T2773" s="11" t="s">
        <v>8322</v>
      </c>
      <c r="U2773" t="s">
        <v>8358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5">
        <f t="shared" si="129"/>
        <v>41552.869143518517</v>
      </c>
      <c r="K2774">
        <v>1379710294</v>
      </c>
      <c r="L2774" s="16">
        <f t="shared" si="130"/>
        <v>41537.869143518517</v>
      </c>
      <c r="M2774" s="16" t="str">
        <f t="shared" si="131"/>
        <v>2013</v>
      </c>
      <c r="N2774" t="b">
        <v>0</v>
      </c>
      <c r="O2774">
        <v>0</v>
      </c>
      <c r="P2774" t="b">
        <v>0</v>
      </c>
      <c r="Q2774" t="s">
        <v>8304</v>
      </c>
      <c r="R2774" s="10">
        <f>E2774/D2774*100</f>
        <v>0</v>
      </c>
      <c r="S2774" s="7" t="e">
        <f>E2774/O2774</f>
        <v>#DIV/0!</v>
      </c>
      <c r="T2774" s="11" t="s">
        <v>8322</v>
      </c>
      <c r="U2774" t="s">
        <v>8358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5">
        <f t="shared" si="129"/>
        <v>42484.86482638889</v>
      </c>
      <c r="K2775">
        <v>1460666721</v>
      </c>
      <c r="L2775" s="16">
        <f t="shared" si="130"/>
        <v>42474.86482638889</v>
      </c>
      <c r="M2775" s="16" t="str">
        <f t="shared" si="131"/>
        <v>2016</v>
      </c>
      <c r="N2775" t="b">
        <v>0</v>
      </c>
      <c r="O2775">
        <v>1</v>
      </c>
      <c r="P2775" t="b">
        <v>0</v>
      </c>
      <c r="Q2775" t="s">
        <v>8304</v>
      </c>
      <c r="R2775" s="10">
        <f>E2775/D2775*100</f>
        <v>0.18867924528301888</v>
      </c>
      <c r="S2775" s="7">
        <f>E2775/O2775</f>
        <v>1</v>
      </c>
      <c r="T2775" s="11" t="s">
        <v>8322</v>
      </c>
      <c r="U2775" t="s">
        <v>8358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5">
        <f t="shared" si="129"/>
        <v>41341.126481481479</v>
      </c>
      <c r="K2776">
        <v>1360119728</v>
      </c>
      <c r="L2776" s="16">
        <f t="shared" si="130"/>
        <v>41311.126481481479</v>
      </c>
      <c r="M2776" s="16" t="str">
        <f t="shared" si="131"/>
        <v>2013</v>
      </c>
      <c r="N2776" t="b">
        <v>0</v>
      </c>
      <c r="O2776">
        <v>13</v>
      </c>
      <c r="P2776" t="b">
        <v>0</v>
      </c>
      <c r="Q2776" t="s">
        <v>8304</v>
      </c>
      <c r="R2776" s="10">
        <f>E2776/D2776*100</f>
        <v>14.249999999999998</v>
      </c>
      <c r="S2776" s="7">
        <f>E2776/O2776</f>
        <v>43.846153846153847</v>
      </c>
      <c r="T2776" s="11" t="s">
        <v>8322</v>
      </c>
      <c r="U2776" t="s">
        <v>8358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5">
        <f t="shared" si="129"/>
        <v>40893.013356481482</v>
      </c>
      <c r="K2777">
        <v>1321402754</v>
      </c>
      <c r="L2777" s="16">
        <f t="shared" si="130"/>
        <v>40863.013356481482</v>
      </c>
      <c r="M2777" s="16" t="str">
        <f t="shared" si="131"/>
        <v>2011</v>
      </c>
      <c r="N2777" t="b">
        <v>0</v>
      </c>
      <c r="O2777">
        <v>2</v>
      </c>
      <c r="P2777" t="b">
        <v>0</v>
      </c>
      <c r="Q2777" t="s">
        <v>8304</v>
      </c>
      <c r="R2777" s="10">
        <f>E2777/D2777*100</f>
        <v>3</v>
      </c>
      <c r="S2777" s="7">
        <f>E2777/O2777</f>
        <v>75</v>
      </c>
      <c r="T2777" s="11" t="s">
        <v>8322</v>
      </c>
      <c r="U2777" t="s">
        <v>8358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5">
        <f t="shared" si="129"/>
        <v>42167.297175925924</v>
      </c>
      <c r="K2778">
        <v>1431414476</v>
      </c>
      <c r="L2778" s="16">
        <f t="shared" si="130"/>
        <v>42136.297175925924</v>
      </c>
      <c r="M2778" s="16" t="str">
        <f t="shared" si="131"/>
        <v>2015</v>
      </c>
      <c r="N2778" t="b">
        <v>0</v>
      </c>
      <c r="O2778">
        <v>36</v>
      </c>
      <c r="P2778" t="b">
        <v>0</v>
      </c>
      <c r="Q2778" t="s">
        <v>8304</v>
      </c>
      <c r="R2778" s="10">
        <f>E2778/D2778*100</f>
        <v>7.8809523809523814</v>
      </c>
      <c r="S2778" s="7">
        <f>E2778/O2778</f>
        <v>45.972222222222221</v>
      </c>
      <c r="T2778" s="11" t="s">
        <v>8322</v>
      </c>
      <c r="U2778" t="s">
        <v>8358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5">
        <f t="shared" si="129"/>
        <v>42202.669027777782</v>
      </c>
      <c r="K2779">
        <v>1434557004</v>
      </c>
      <c r="L2779" s="16">
        <f t="shared" si="130"/>
        <v>42172.669027777782</v>
      </c>
      <c r="M2779" s="16" t="str">
        <f t="shared" si="131"/>
        <v>2015</v>
      </c>
      <c r="N2779" t="b">
        <v>0</v>
      </c>
      <c r="O2779">
        <v>1</v>
      </c>
      <c r="P2779" t="b">
        <v>0</v>
      </c>
      <c r="Q2779" t="s">
        <v>8304</v>
      </c>
      <c r="R2779" s="10">
        <f>E2779/D2779*100</f>
        <v>0.33333333333333337</v>
      </c>
      <c r="S2779" s="7">
        <f>E2779/O2779</f>
        <v>10</v>
      </c>
      <c r="T2779" s="11" t="s">
        <v>8322</v>
      </c>
      <c r="U2779" t="s">
        <v>8358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5">
        <f t="shared" si="129"/>
        <v>41876.978078703702</v>
      </c>
      <c r="K2780">
        <v>1406417306</v>
      </c>
      <c r="L2780" s="16">
        <f t="shared" si="130"/>
        <v>41846.978078703702</v>
      </c>
      <c r="M2780" s="16" t="str">
        <f t="shared" si="131"/>
        <v>2014</v>
      </c>
      <c r="N2780" t="b">
        <v>0</v>
      </c>
      <c r="O2780">
        <v>15</v>
      </c>
      <c r="P2780" t="b">
        <v>0</v>
      </c>
      <c r="Q2780" t="s">
        <v>8304</v>
      </c>
      <c r="R2780" s="10">
        <f>E2780/D2780*100</f>
        <v>25.545454545454543</v>
      </c>
      <c r="S2780" s="7">
        <f>E2780/O2780</f>
        <v>93.666666666666671</v>
      </c>
      <c r="T2780" s="11" t="s">
        <v>8322</v>
      </c>
      <c r="U2780" t="s">
        <v>8358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5">
        <f t="shared" si="129"/>
        <v>42330.627557870372</v>
      </c>
      <c r="K2781">
        <v>1445609021</v>
      </c>
      <c r="L2781" s="16">
        <f t="shared" si="130"/>
        <v>42300.585891203707</v>
      </c>
      <c r="M2781" s="16" t="str">
        <f t="shared" si="131"/>
        <v>2015</v>
      </c>
      <c r="N2781" t="b">
        <v>0</v>
      </c>
      <c r="O2781">
        <v>1</v>
      </c>
      <c r="P2781" t="b">
        <v>0</v>
      </c>
      <c r="Q2781" t="s">
        <v>8304</v>
      </c>
      <c r="R2781" s="10">
        <f>E2781/D2781*100</f>
        <v>2.12</v>
      </c>
      <c r="S2781" s="7">
        <f>E2781/O2781</f>
        <v>53</v>
      </c>
      <c r="T2781" s="11" t="s">
        <v>8322</v>
      </c>
      <c r="U2781" t="s">
        <v>8358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5">
        <f t="shared" si="129"/>
        <v>42804.447777777779</v>
      </c>
      <c r="K2782">
        <v>1486550688</v>
      </c>
      <c r="L2782" s="16">
        <f t="shared" si="130"/>
        <v>42774.447777777779</v>
      </c>
      <c r="M2782" s="16" t="str">
        <f t="shared" si="131"/>
        <v>2017</v>
      </c>
      <c r="N2782" t="b">
        <v>0</v>
      </c>
      <c r="O2782">
        <v>0</v>
      </c>
      <c r="P2782" t="b">
        <v>0</v>
      </c>
      <c r="Q2782" t="s">
        <v>8304</v>
      </c>
      <c r="R2782" s="10">
        <f>E2782/D2782*100</f>
        <v>0</v>
      </c>
      <c r="S2782" s="7" t="e">
        <f>E2782/O2782</f>
        <v>#DIV/0!</v>
      </c>
      <c r="T2782" s="11" t="s">
        <v>8322</v>
      </c>
      <c r="U2782" t="s">
        <v>8358</v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5">
        <f t="shared" si="129"/>
        <v>42047.291666666672</v>
      </c>
      <c r="K2783">
        <v>1421274954</v>
      </c>
      <c r="L2783" s="16">
        <f t="shared" si="130"/>
        <v>42018.94159722222</v>
      </c>
      <c r="M2783" s="16" t="str">
        <f t="shared" si="131"/>
        <v>2015</v>
      </c>
      <c r="N2783" t="b">
        <v>0</v>
      </c>
      <c r="O2783">
        <v>28</v>
      </c>
      <c r="P2783" t="b">
        <v>1</v>
      </c>
      <c r="Q2783" t="s">
        <v>8271</v>
      </c>
      <c r="R2783" s="10">
        <f>E2783/D2783*100</f>
        <v>105.28</v>
      </c>
      <c r="S2783" s="7">
        <f>E2783/O2783</f>
        <v>47</v>
      </c>
      <c r="T2783" s="11" t="s">
        <v>8317</v>
      </c>
      <c r="U2783" t="s">
        <v>8318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5">
        <f t="shared" si="129"/>
        <v>42052.207638888889</v>
      </c>
      <c r="K2784">
        <v>1421964718</v>
      </c>
      <c r="L2784" s="16">
        <f t="shared" si="130"/>
        <v>42026.924976851849</v>
      </c>
      <c r="M2784" s="16" t="str">
        <f t="shared" si="131"/>
        <v>2015</v>
      </c>
      <c r="N2784" t="b">
        <v>0</v>
      </c>
      <c r="O2784">
        <v>18</v>
      </c>
      <c r="P2784" t="b">
        <v>1</v>
      </c>
      <c r="Q2784" t="s">
        <v>8271</v>
      </c>
      <c r="R2784" s="10">
        <f>E2784/D2784*100</f>
        <v>120</v>
      </c>
      <c r="S2784" s="7">
        <f>E2784/O2784</f>
        <v>66.666666666666671</v>
      </c>
      <c r="T2784" s="11" t="s">
        <v>8317</v>
      </c>
      <c r="U2784" t="s">
        <v>8318</v>
      </c>
    </row>
    <row r="2785" spans="1:21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5">
        <f t="shared" si="129"/>
        <v>42117.535254629634</v>
      </c>
      <c r="K2785">
        <v>1428583846</v>
      </c>
      <c r="L2785" s="16">
        <f t="shared" si="130"/>
        <v>42103.535254629634</v>
      </c>
      <c r="M2785" s="16" t="str">
        <f t="shared" si="131"/>
        <v>2015</v>
      </c>
      <c r="N2785" t="b">
        <v>0</v>
      </c>
      <c r="O2785">
        <v>61</v>
      </c>
      <c r="P2785" t="b">
        <v>1</v>
      </c>
      <c r="Q2785" t="s">
        <v>8271</v>
      </c>
      <c r="R2785" s="10">
        <f>E2785/D2785*100</f>
        <v>114.5</v>
      </c>
      <c r="S2785" s="7">
        <f>E2785/O2785</f>
        <v>18.770491803278688</v>
      </c>
      <c r="T2785" s="11" t="s">
        <v>8317</v>
      </c>
      <c r="U2785" t="s">
        <v>8318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5">
        <f t="shared" si="129"/>
        <v>41941.787534722222</v>
      </c>
      <c r="K2786">
        <v>1412794443</v>
      </c>
      <c r="L2786" s="16">
        <f t="shared" si="130"/>
        <v>41920.787534722222</v>
      </c>
      <c r="M2786" s="16" t="str">
        <f t="shared" si="131"/>
        <v>2014</v>
      </c>
      <c r="N2786" t="b">
        <v>0</v>
      </c>
      <c r="O2786">
        <v>108</v>
      </c>
      <c r="P2786" t="b">
        <v>1</v>
      </c>
      <c r="Q2786" t="s">
        <v>8271</v>
      </c>
      <c r="R2786" s="10">
        <f>E2786/D2786*100</f>
        <v>119</v>
      </c>
      <c r="S2786" s="7">
        <f>E2786/O2786</f>
        <v>66.111111111111114</v>
      </c>
      <c r="T2786" s="11" t="s">
        <v>8317</v>
      </c>
      <c r="U2786" t="s">
        <v>8318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5">
        <f t="shared" si="129"/>
        <v>42587.875</v>
      </c>
      <c r="K2787">
        <v>1467865967</v>
      </c>
      <c r="L2787" s="16">
        <f t="shared" si="130"/>
        <v>42558.189432870371</v>
      </c>
      <c r="M2787" s="16" t="str">
        <f t="shared" si="131"/>
        <v>2016</v>
      </c>
      <c r="N2787" t="b">
        <v>0</v>
      </c>
      <c r="O2787">
        <v>142</v>
      </c>
      <c r="P2787" t="b">
        <v>1</v>
      </c>
      <c r="Q2787" t="s">
        <v>8271</v>
      </c>
      <c r="R2787" s="10">
        <f>E2787/D2787*100</f>
        <v>104.67999999999999</v>
      </c>
      <c r="S2787" s="7">
        <f>E2787/O2787</f>
        <v>36.859154929577464</v>
      </c>
      <c r="T2787" s="11" t="s">
        <v>8317</v>
      </c>
      <c r="U2787" t="s">
        <v>8318</v>
      </c>
    </row>
    <row r="2788" spans="1:21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5">
        <f t="shared" si="129"/>
        <v>41829.569212962961</v>
      </c>
      <c r="K2788">
        <v>1403703580</v>
      </c>
      <c r="L2788" s="16">
        <f t="shared" si="130"/>
        <v>41815.569212962961</v>
      </c>
      <c r="M2788" s="16" t="str">
        <f t="shared" si="131"/>
        <v>2014</v>
      </c>
      <c r="N2788" t="b">
        <v>0</v>
      </c>
      <c r="O2788">
        <v>74</v>
      </c>
      <c r="P2788" t="b">
        <v>1</v>
      </c>
      <c r="Q2788" t="s">
        <v>8271</v>
      </c>
      <c r="R2788" s="10">
        <f>E2788/D2788*100</f>
        <v>117.83999999999999</v>
      </c>
      <c r="S2788" s="7">
        <f>E2788/O2788</f>
        <v>39.810810810810814</v>
      </c>
      <c r="T2788" s="11" t="s">
        <v>8317</v>
      </c>
      <c r="U2788" t="s">
        <v>8318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5">
        <f t="shared" si="129"/>
        <v>41838.198518518519</v>
      </c>
      <c r="K2789">
        <v>1403066752</v>
      </c>
      <c r="L2789" s="16">
        <f t="shared" si="130"/>
        <v>41808.198518518519</v>
      </c>
      <c r="M2789" s="16" t="str">
        <f t="shared" si="131"/>
        <v>2014</v>
      </c>
      <c r="N2789" t="b">
        <v>0</v>
      </c>
      <c r="O2789">
        <v>38</v>
      </c>
      <c r="P2789" t="b">
        <v>1</v>
      </c>
      <c r="Q2789" t="s">
        <v>8271</v>
      </c>
      <c r="R2789" s="10">
        <f>E2789/D2789*100</f>
        <v>119.7</v>
      </c>
      <c r="S2789" s="7">
        <f>E2789/O2789</f>
        <v>31.5</v>
      </c>
      <c r="T2789" s="11" t="s">
        <v>8317</v>
      </c>
      <c r="U2789" t="s">
        <v>8318</v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5">
        <f t="shared" si="129"/>
        <v>42580.701886574068</v>
      </c>
      <c r="K2790">
        <v>1467219043</v>
      </c>
      <c r="L2790" s="16">
        <f t="shared" si="130"/>
        <v>42550.701886574068</v>
      </c>
      <c r="M2790" s="16" t="str">
        <f t="shared" si="131"/>
        <v>2016</v>
      </c>
      <c r="N2790" t="b">
        <v>0</v>
      </c>
      <c r="O2790">
        <v>20</v>
      </c>
      <c r="P2790" t="b">
        <v>1</v>
      </c>
      <c r="Q2790" t="s">
        <v>8271</v>
      </c>
      <c r="R2790" s="10">
        <f>E2790/D2790*100</f>
        <v>102.49999999999999</v>
      </c>
      <c r="S2790" s="7">
        <f>E2790/O2790</f>
        <v>102.5</v>
      </c>
      <c r="T2790" s="11" t="s">
        <v>8317</v>
      </c>
      <c r="U2790" t="s">
        <v>8318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5">
        <f t="shared" si="129"/>
        <v>42075.166666666672</v>
      </c>
      <c r="K2791">
        <v>1424477934</v>
      </c>
      <c r="L2791" s="16">
        <f t="shared" si="130"/>
        <v>42056.013124999998</v>
      </c>
      <c r="M2791" s="16" t="str">
        <f t="shared" si="131"/>
        <v>2015</v>
      </c>
      <c r="N2791" t="b">
        <v>0</v>
      </c>
      <c r="O2791">
        <v>24</v>
      </c>
      <c r="P2791" t="b">
        <v>1</v>
      </c>
      <c r="Q2791" t="s">
        <v>8271</v>
      </c>
      <c r="R2791" s="10">
        <f>E2791/D2791*100</f>
        <v>101.16666666666667</v>
      </c>
      <c r="S2791" s="7">
        <f>E2791/O2791</f>
        <v>126.45833333333333</v>
      </c>
      <c r="T2791" s="11" t="s">
        <v>8317</v>
      </c>
      <c r="U2791" t="s">
        <v>8318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5">
        <f t="shared" si="129"/>
        <v>42046.938692129625</v>
      </c>
      <c r="K2792">
        <v>1421101903</v>
      </c>
      <c r="L2792" s="16">
        <f t="shared" si="130"/>
        <v>42016.938692129625</v>
      </c>
      <c r="M2792" s="16" t="str">
        <f t="shared" si="131"/>
        <v>2015</v>
      </c>
      <c r="N2792" t="b">
        <v>0</v>
      </c>
      <c r="O2792">
        <v>66</v>
      </c>
      <c r="P2792" t="b">
        <v>1</v>
      </c>
      <c r="Q2792" t="s">
        <v>8271</v>
      </c>
      <c r="R2792" s="10">
        <f>E2792/D2792*100</f>
        <v>105.33333333333333</v>
      </c>
      <c r="S2792" s="7">
        <f>E2792/O2792</f>
        <v>47.878787878787875</v>
      </c>
      <c r="T2792" s="11" t="s">
        <v>8317</v>
      </c>
      <c r="U2792" t="s">
        <v>8318</v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5">
        <f t="shared" si="129"/>
        <v>42622.166666666672</v>
      </c>
      <c r="K2793">
        <v>1470778559</v>
      </c>
      <c r="L2793" s="16">
        <f t="shared" si="130"/>
        <v>42591.899988425925</v>
      </c>
      <c r="M2793" s="16" t="str">
        <f t="shared" si="131"/>
        <v>2016</v>
      </c>
      <c r="N2793" t="b">
        <v>0</v>
      </c>
      <c r="O2793">
        <v>28</v>
      </c>
      <c r="P2793" t="b">
        <v>1</v>
      </c>
      <c r="Q2793" t="s">
        <v>8271</v>
      </c>
      <c r="R2793" s="10">
        <f>E2793/D2793*100</f>
        <v>102.49999999999999</v>
      </c>
      <c r="S2793" s="7">
        <f>E2793/O2793</f>
        <v>73.214285714285708</v>
      </c>
      <c r="T2793" s="11" t="s">
        <v>8317</v>
      </c>
      <c r="U2793" t="s">
        <v>8318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5">
        <f t="shared" si="129"/>
        <v>42228.231006944443</v>
      </c>
      <c r="K2794">
        <v>1435469559</v>
      </c>
      <c r="L2794" s="16">
        <f t="shared" si="130"/>
        <v>42183.231006944443</v>
      </c>
      <c r="M2794" s="16" t="str">
        <f t="shared" si="131"/>
        <v>2015</v>
      </c>
      <c r="N2794" t="b">
        <v>0</v>
      </c>
      <c r="O2794">
        <v>24</v>
      </c>
      <c r="P2794" t="b">
        <v>1</v>
      </c>
      <c r="Q2794" t="s">
        <v>8271</v>
      </c>
      <c r="R2794" s="10">
        <f>E2794/D2794*100</f>
        <v>107.60000000000001</v>
      </c>
      <c r="S2794" s="7">
        <f>E2794/O2794</f>
        <v>89.666666666666671</v>
      </c>
      <c r="T2794" s="11" t="s">
        <v>8317</v>
      </c>
      <c r="U2794" t="s">
        <v>8318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5">
        <f t="shared" si="129"/>
        <v>42206.419039351851</v>
      </c>
      <c r="K2795">
        <v>1434881005</v>
      </c>
      <c r="L2795" s="16">
        <f t="shared" si="130"/>
        <v>42176.419039351851</v>
      </c>
      <c r="M2795" s="16" t="str">
        <f t="shared" si="131"/>
        <v>2015</v>
      </c>
      <c r="N2795" t="b">
        <v>0</v>
      </c>
      <c r="O2795">
        <v>73</v>
      </c>
      <c r="P2795" t="b">
        <v>1</v>
      </c>
      <c r="Q2795" t="s">
        <v>8271</v>
      </c>
      <c r="R2795" s="10">
        <f>E2795/D2795*100</f>
        <v>110.5675</v>
      </c>
      <c r="S2795" s="7">
        <f>E2795/O2795</f>
        <v>151.4623287671233</v>
      </c>
      <c r="T2795" s="11" t="s">
        <v>8317</v>
      </c>
      <c r="U2795" t="s">
        <v>8318</v>
      </c>
    </row>
    <row r="2796" spans="1:21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5">
        <f t="shared" si="129"/>
        <v>42432.791666666672</v>
      </c>
      <c r="K2796">
        <v>1455640559</v>
      </c>
      <c r="L2796" s="16">
        <f t="shared" si="130"/>
        <v>42416.691655092596</v>
      </c>
      <c r="M2796" s="16" t="str">
        <f t="shared" si="131"/>
        <v>2016</v>
      </c>
      <c r="N2796" t="b">
        <v>0</v>
      </c>
      <c r="O2796">
        <v>3</v>
      </c>
      <c r="P2796" t="b">
        <v>1</v>
      </c>
      <c r="Q2796" t="s">
        <v>8271</v>
      </c>
      <c r="R2796" s="10">
        <f>E2796/D2796*100</f>
        <v>150</v>
      </c>
      <c r="S2796" s="7">
        <f>E2796/O2796</f>
        <v>25</v>
      </c>
      <c r="T2796" s="11" t="s">
        <v>8317</v>
      </c>
      <c r="U2796" t="s">
        <v>8318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5">
        <f t="shared" si="129"/>
        <v>41796.958333333336</v>
      </c>
      <c r="K2797">
        <v>1400675841</v>
      </c>
      <c r="L2797" s="16">
        <f t="shared" si="130"/>
        <v>41780.525937500002</v>
      </c>
      <c r="M2797" s="16" t="str">
        <f t="shared" si="131"/>
        <v>2014</v>
      </c>
      <c r="N2797" t="b">
        <v>0</v>
      </c>
      <c r="O2797">
        <v>20</v>
      </c>
      <c r="P2797" t="b">
        <v>1</v>
      </c>
      <c r="Q2797" t="s">
        <v>8271</v>
      </c>
      <c r="R2797" s="10">
        <f>E2797/D2797*100</f>
        <v>104.28571428571429</v>
      </c>
      <c r="S2797" s="7">
        <f>E2797/O2797</f>
        <v>36.5</v>
      </c>
      <c r="T2797" s="11" t="s">
        <v>8317</v>
      </c>
      <c r="U2797" t="s">
        <v>8318</v>
      </c>
    </row>
    <row r="2798" spans="1:21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5">
        <f t="shared" si="129"/>
        <v>41825.528101851851</v>
      </c>
      <c r="K2798">
        <v>1401972028</v>
      </c>
      <c r="L2798" s="16">
        <f t="shared" si="130"/>
        <v>41795.528101851851</v>
      </c>
      <c r="M2798" s="16" t="str">
        <f t="shared" si="131"/>
        <v>2014</v>
      </c>
      <c r="N2798" t="b">
        <v>0</v>
      </c>
      <c r="O2798">
        <v>21</v>
      </c>
      <c r="P2798" t="b">
        <v>1</v>
      </c>
      <c r="Q2798" t="s">
        <v>8271</v>
      </c>
      <c r="R2798" s="10">
        <f>E2798/D2798*100</f>
        <v>115.5</v>
      </c>
      <c r="S2798" s="7">
        <f>E2798/O2798</f>
        <v>44</v>
      </c>
      <c r="T2798" s="11" t="s">
        <v>8317</v>
      </c>
      <c r="U2798" t="s">
        <v>8318</v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5">
        <f t="shared" si="129"/>
        <v>41828.94027777778</v>
      </c>
      <c r="K2799">
        <v>1402266840</v>
      </c>
      <c r="L2799" s="16">
        <f t="shared" si="130"/>
        <v>41798.94027777778</v>
      </c>
      <c r="M2799" s="16" t="str">
        <f t="shared" si="131"/>
        <v>2014</v>
      </c>
      <c r="N2799" t="b">
        <v>0</v>
      </c>
      <c r="O2799">
        <v>94</v>
      </c>
      <c r="P2799" t="b">
        <v>1</v>
      </c>
      <c r="Q2799" t="s">
        <v>8271</v>
      </c>
      <c r="R2799" s="10">
        <f>E2799/D2799*100</f>
        <v>102.64512500000001</v>
      </c>
      <c r="S2799" s="7">
        <f>E2799/O2799</f>
        <v>87.357553191489373</v>
      </c>
      <c r="T2799" s="11" t="s">
        <v>8317</v>
      </c>
      <c r="U2799" t="s">
        <v>8318</v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5">
        <f t="shared" si="129"/>
        <v>42216.666666666672</v>
      </c>
      <c r="K2800">
        <v>1437063121</v>
      </c>
      <c r="L2800" s="16">
        <f t="shared" si="130"/>
        <v>42201.675011574072</v>
      </c>
      <c r="M2800" s="16" t="str">
        <f t="shared" si="131"/>
        <v>2015</v>
      </c>
      <c r="N2800" t="b">
        <v>0</v>
      </c>
      <c r="O2800">
        <v>139</v>
      </c>
      <c r="P2800" t="b">
        <v>1</v>
      </c>
      <c r="Q2800" t="s">
        <v>8271</v>
      </c>
      <c r="R2800" s="10">
        <f>E2800/D2800*100</f>
        <v>101.4</v>
      </c>
      <c r="S2800" s="7">
        <f>E2800/O2800</f>
        <v>36.474820143884891</v>
      </c>
      <c r="T2800" s="11" t="s">
        <v>8317</v>
      </c>
      <c r="U2800" t="s">
        <v>8318</v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5">
        <f t="shared" si="129"/>
        <v>42538.666666666672</v>
      </c>
      <c r="K2801">
        <v>1463466070</v>
      </c>
      <c r="L2801" s="16">
        <f t="shared" si="130"/>
        <v>42507.264699074076</v>
      </c>
      <c r="M2801" s="16" t="str">
        <f t="shared" si="131"/>
        <v>2016</v>
      </c>
      <c r="N2801" t="b">
        <v>0</v>
      </c>
      <c r="O2801">
        <v>130</v>
      </c>
      <c r="P2801" t="b">
        <v>1</v>
      </c>
      <c r="Q2801" t="s">
        <v>8271</v>
      </c>
      <c r="R2801" s="10">
        <f>E2801/D2801*100</f>
        <v>116.6348</v>
      </c>
      <c r="S2801" s="7">
        <f>E2801/O2801</f>
        <v>44.859538461538463</v>
      </c>
      <c r="T2801" s="11" t="s">
        <v>8317</v>
      </c>
      <c r="U2801" t="s">
        <v>8318</v>
      </c>
    </row>
    <row r="2802" spans="1:21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5">
        <f t="shared" si="129"/>
        <v>42008.552847222221</v>
      </c>
      <c r="K2802">
        <v>1415193366</v>
      </c>
      <c r="L2802" s="16">
        <f t="shared" si="130"/>
        <v>41948.552847222221</v>
      </c>
      <c r="M2802" s="16" t="str">
        <f t="shared" si="131"/>
        <v>2014</v>
      </c>
      <c r="N2802" t="b">
        <v>0</v>
      </c>
      <c r="O2802">
        <v>31</v>
      </c>
      <c r="P2802" t="b">
        <v>1</v>
      </c>
      <c r="Q2802" t="s">
        <v>8271</v>
      </c>
      <c r="R2802" s="10">
        <f>E2802/D2802*100</f>
        <v>133</v>
      </c>
      <c r="S2802" s="7">
        <f>E2802/O2802</f>
        <v>42.903225806451616</v>
      </c>
      <c r="T2802" s="11" t="s">
        <v>8317</v>
      </c>
      <c r="U2802" t="s">
        <v>8318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5">
        <f t="shared" si="129"/>
        <v>41922.458333333336</v>
      </c>
      <c r="K2803">
        <v>1411019409</v>
      </c>
      <c r="L2803" s="16">
        <f t="shared" si="130"/>
        <v>41900.243159722224</v>
      </c>
      <c r="M2803" s="16" t="str">
        <f t="shared" si="131"/>
        <v>2014</v>
      </c>
      <c r="N2803" t="b">
        <v>0</v>
      </c>
      <c r="O2803">
        <v>13</v>
      </c>
      <c r="P2803" t="b">
        <v>1</v>
      </c>
      <c r="Q2803" t="s">
        <v>8271</v>
      </c>
      <c r="R2803" s="10">
        <f>E2803/D2803*100</f>
        <v>133.20000000000002</v>
      </c>
      <c r="S2803" s="7">
        <f>E2803/O2803</f>
        <v>51.230769230769234</v>
      </c>
      <c r="T2803" s="11" t="s">
        <v>8317</v>
      </c>
      <c r="U2803" t="s">
        <v>8318</v>
      </c>
    </row>
    <row r="2804" spans="1:21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5">
        <f t="shared" si="129"/>
        <v>42222.64707175926</v>
      </c>
      <c r="K2804">
        <v>1436283107</v>
      </c>
      <c r="L2804" s="16">
        <f t="shared" si="130"/>
        <v>42192.64707175926</v>
      </c>
      <c r="M2804" s="16" t="str">
        <f t="shared" si="131"/>
        <v>2015</v>
      </c>
      <c r="N2804" t="b">
        <v>0</v>
      </c>
      <c r="O2804">
        <v>90</v>
      </c>
      <c r="P2804" t="b">
        <v>1</v>
      </c>
      <c r="Q2804" t="s">
        <v>8271</v>
      </c>
      <c r="R2804" s="10">
        <f>E2804/D2804*100</f>
        <v>101.83333333333333</v>
      </c>
      <c r="S2804" s="7">
        <f>E2804/O2804</f>
        <v>33.944444444444443</v>
      </c>
      <c r="T2804" s="11" t="s">
        <v>8317</v>
      </c>
      <c r="U2804" t="s">
        <v>8318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5">
        <f t="shared" si="129"/>
        <v>42201</v>
      </c>
      <c r="K2805">
        <v>1433295276</v>
      </c>
      <c r="L2805" s="16">
        <f t="shared" si="130"/>
        <v>42158.065694444449</v>
      </c>
      <c r="M2805" s="16" t="str">
        <f t="shared" si="131"/>
        <v>2015</v>
      </c>
      <c r="N2805" t="b">
        <v>0</v>
      </c>
      <c r="O2805">
        <v>141</v>
      </c>
      <c r="P2805" t="b">
        <v>1</v>
      </c>
      <c r="Q2805" t="s">
        <v>8271</v>
      </c>
      <c r="R2805" s="10">
        <f>E2805/D2805*100</f>
        <v>127.95</v>
      </c>
      <c r="S2805" s="7">
        <f>E2805/O2805</f>
        <v>90.744680851063833</v>
      </c>
      <c r="T2805" s="11" t="s">
        <v>8317</v>
      </c>
      <c r="U2805" t="s">
        <v>8318</v>
      </c>
    </row>
    <row r="2806" spans="1:21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5">
        <f t="shared" si="129"/>
        <v>41911.453587962962</v>
      </c>
      <c r="K2806">
        <v>1409395990</v>
      </c>
      <c r="L2806" s="16">
        <f t="shared" si="130"/>
        <v>41881.453587962962</v>
      </c>
      <c r="M2806" s="16" t="str">
        <f t="shared" si="131"/>
        <v>2014</v>
      </c>
      <c r="N2806" t="b">
        <v>0</v>
      </c>
      <c r="O2806">
        <v>23</v>
      </c>
      <c r="P2806" t="b">
        <v>1</v>
      </c>
      <c r="Q2806" t="s">
        <v>8271</v>
      </c>
      <c r="R2806" s="10">
        <f>E2806/D2806*100</f>
        <v>114.99999999999999</v>
      </c>
      <c r="S2806" s="7">
        <f>E2806/O2806</f>
        <v>50</v>
      </c>
      <c r="T2806" s="11" t="s">
        <v>8317</v>
      </c>
      <c r="U2806" t="s">
        <v>8318</v>
      </c>
    </row>
    <row r="2807" spans="1:21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5">
        <f t="shared" si="129"/>
        <v>42238.505474537036</v>
      </c>
      <c r="K2807">
        <v>1438085273</v>
      </c>
      <c r="L2807" s="16">
        <f t="shared" si="130"/>
        <v>42213.505474537036</v>
      </c>
      <c r="M2807" s="16" t="str">
        <f t="shared" si="131"/>
        <v>2015</v>
      </c>
      <c r="N2807" t="b">
        <v>0</v>
      </c>
      <c r="O2807">
        <v>18</v>
      </c>
      <c r="P2807" t="b">
        <v>1</v>
      </c>
      <c r="Q2807" t="s">
        <v>8271</v>
      </c>
      <c r="R2807" s="10">
        <f>E2807/D2807*100</f>
        <v>110.00000000000001</v>
      </c>
      <c r="S2807" s="7">
        <f>E2807/O2807</f>
        <v>24.444444444444443</v>
      </c>
      <c r="T2807" s="11" t="s">
        <v>8317</v>
      </c>
      <c r="U2807" t="s">
        <v>8318</v>
      </c>
    </row>
    <row r="2808" spans="1:21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5">
        <f t="shared" si="129"/>
        <v>42221.458333333328</v>
      </c>
      <c r="K2808">
        <v>1435645490</v>
      </c>
      <c r="L2808" s="16">
        <f t="shared" si="130"/>
        <v>42185.267245370371</v>
      </c>
      <c r="M2808" s="16" t="str">
        <f t="shared" si="131"/>
        <v>2015</v>
      </c>
      <c r="N2808" t="b">
        <v>0</v>
      </c>
      <c r="O2808">
        <v>76</v>
      </c>
      <c r="P2808" t="b">
        <v>1</v>
      </c>
      <c r="Q2808" t="s">
        <v>8271</v>
      </c>
      <c r="R2808" s="10">
        <f>E2808/D2808*100</f>
        <v>112.1</v>
      </c>
      <c r="S2808" s="7">
        <f>E2808/O2808</f>
        <v>44.25</v>
      </c>
      <c r="T2808" s="11" t="s">
        <v>8317</v>
      </c>
      <c r="U2808" t="s">
        <v>8318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5">
        <f t="shared" si="129"/>
        <v>42184.873124999998</v>
      </c>
      <c r="K2809">
        <v>1433019438</v>
      </c>
      <c r="L2809" s="16">
        <f t="shared" si="130"/>
        <v>42154.873124999998</v>
      </c>
      <c r="M2809" s="16" t="str">
        <f t="shared" si="131"/>
        <v>2015</v>
      </c>
      <c r="N2809" t="b">
        <v>0</v>
      </c>
      <c r="O2809">
        <v>93</v>
      </c>
      <c r="P2809" t="b">
        <v>1</v>
      </c>
      <c r="Q2809" t="s">
        <v>8271</v>
      </c>
      <c r="R2809" s="10">
        <f>E2809/D2809*100</f>
        <v>126</v>
      </c>
      <c r="S2809" s="7">
        <f>E2809/O2809</f>
        <v>67.741935483870961</v>
      </c>
      <c r="T2809" s="11" t="s">
        <v>8317</v>
      </c>
      <c r="U2809" t="s">
        <v>8318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5">
        <f t="shared" si="129"/>
        <v>42238.84646990741</v>
      </c>
      <c r="K2810">
        <v>1437682735</v>
      </c>
      <c r="L2810" s="16">
        <f t="shared" si="130"/>
        <v>42208.84646990741</v>
      </c>
      <c r="M2810" s="16" t="str">
        <f t="shared" si="131"/>
        <v>2015</v>
      </c>
      <c r="N2810" t="b">
        <v>0</v>
      </c>
      <c r="O2810">
        <v>69</v>
      </c>
      <c r="P2810" t="b">
        <v>1</v>
      </c>
      <c r="Q2810" t="s">
        <v>8271</v>
      </c>
      <c r="R2810" s="10">
        <f>E2810/D2810*100</f>
        <v>100.24444444444444</v>
      </c>
      <c r="S2810" s="7">
        <f>E2810/O2810</f>
        <v>65.376811594202906</v>
      </c>
      <c r="T2810" s="11" t="s">
        <v>8317</v>
      </c>
      <c r="U2810" t="s">
        <v>8318</v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5">
        <f t="shared" si="129"/>
        <v>42459.610416666663</v>
      </c>
      <c r="K2811">
        <v>1458647725</v>
      </c>
      <c r="L2811" s="16">
        <f t="shared" si="130"/>
        <v>42451.496817129635</v>
      </c>
      <c r="M2811" s="16" t="str">
        <f t="shared" si="131"/>
        <v>2016</v>
      </c>
      <c r="N2811" t="b">
        <v>0</v>
      </c>
      <c r="O2811">
        <v>21</v>
      </c>
      <c r="P2811" t="b">
        <v>1</v>
      </c>
      <c r="Q2811" t="s">
        <v>8271</v>
      </c>
      <c r="R2811" s="10">
        <f>E2811/D2811*100</f>
        <v>102.4</v>
      </c>
      <c r="S2811" s="7">
        <f>E2811/O2811</f>
        <v>121.9047619047619</v>
      </c>
      <c r="T2811" s="11" t="s">
        <v>8317</v>
      </c>
      <c r="U2811" t="s">
        <v>8318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5">
        <f t="shared" si="129"/>
        <v>41791.165972222225</v>
      </c>
      <c r="K2812">
        <v>1398828064</v>
      </c>
      <c r="L2812" s="16">
        <f t="shared" si="130"/>
        <v>41759.13962962963</v>
      </c>
      <c r="M2812" s="16" t="str">
        <f t="shared" si="131"/>
        <v>2014</v>
      </c>
      <c r="N2812" t="b">
        <v>0</v>
      </c>
      <c r="O2812">
        <v>57</v>
      </c>
      <c r="P2812" t="b">
        <v>1</v>
      </c>
      <c r="Q2812" t="s">
        <v>8271</v>
      </c>
      <c r="R2812" s="10">
        <f>E2812/D2812*100</f>
        <v>108.2</v>
      </c>
      <c r="S2812" s="7">
        <f>E2812/O2812</f>
        <v>47.456140350877192</v>
      </c>
      <c r="T2812" s="11" t="s">
        <v>8317</v>
      </c>
      <c r="U2812" t="s">
        <v>8318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5">
        <f t="shared" si="129"/>
        <v>42058.496562500004</v>
      </c>
      <c r="K2813">
        <v>1422100503</v>
      </c>
      <c r="L2813" s="16">
        <f t="shared" si="130"/>
        <v>42028.496562500004</v>
      </c>
      <c r="M2813" s="16" t="str">
        <f t="shared" si="131"/>
        <v>2015</v>
      </c>
      <c r="N2813" t="b">
        <v>0</v>
      </c>
      <c r="O2813">
        <v>108</v>
      </c>
      <c r="P2813" t="b">
        <v>1</v>
      </c>
      <c r="Q2813" t="s">
        <v>8271</v>
      </c>
      <c r="R2813" s="10">
        <f>E2813/D2813*100</f>
        <v>100.27</v>
      </c>
      <c r="S2813" s="7">
        <f>E2813/O2813</f>
        <v>92.842592592592595</v>
      </c>
      <c r="T2813" s="11" t="s">
        <v>8317</v>
      </c>
      <c r="U2813" t="s">
        <v>8318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5">
        <f t="shared" si="129"/>
        <v>42100.166666666672</v>
      </c>
      <c r="K2814">
        <v>1424368298</v>
      </c>
      <c r="L2814" s="16">
        <f t="shared" si="130"/>
        <v>42054.74418981481</v>
      </c>
      <c r="M2814" s="16" t="str">
        <f t="shared" si="131"/>
        <v>2015</v>
      </c>
      <c r="N2814" t="b">
        <v>0</v>
      </c>
      <c r="O2814">
        <v>83</v>
      </c>
      <c r="P2814" t="b">
        <v>1</v>
      </c>
      <c r="Q2814" t="s">
        <v>8271</v>
      </c>
      <c r="R2814" s="10">
        <f>E2814/D2814*100</f>
        <v>113.3</v>
      </c>
      <c r="S2814" s="7">
        <f>E2814/O2814</f>
        <v>68.253012048192772</v>
      </c>
      <c r="T2814" s="11" t="s">
        <v>8317</v>
      </c>
      <c r="U2814" t="s">
        <v>8318</v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5">
        <f t="shared" si="129"/>
        <v>42718.742604166662</v>
      </c>
      <c r="K2815">
        <v>1479577761</v>
      </c>
      <c r="L2815" s="16">
        <f t="shared" si="130"/>
        <v>42693.742604166662</v>
      </c>
      <c r="M2815" s="16" t="str">
        <f t="shared" si="131"/>
        <v>2016</v>
      </c>
      <c r="N2815" t="b">
        <v>0</v>
      </c>
      <c r="O2815">
        <v>96</v>
      </c>
      <c r="P2815" t="b">
        <v>1</v>
      </c>
      <c r="Q2815" t="s">
        <v>8271</v>
      </c>
      <c r="R2815" s="10">
        <f>E2815/D2815*100</f>
        <v>127.57571428571428</v>
      </c>
      <c r="S2815" s="7">
        <f>E2815/O2815</f>
        <v>37.209583333333335</v>
      </c>
      <c r="T2815" s="11" t="s">
        <v>8317</v>
      </c>
      <c r="U2815" t="s">
        <v>8318</v>
      </c>
    </row>
    <row r="2816" spans="1:21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5">
        <f t="shared" si="129"/>
        <v>42133.399479166663</v>
      </c>
      <c r="K2816">
        <v>1428572115</v>
      </c>
      <c r="L2816" s="16">
        <f t="shared" si="130"/>
        <v>42103.399479166663</v>
      </c>
      <c r="M2816" s="16" t="str">
        <f t="shared" si="131"/>
        <v>2015</v>
      </c>
      <c r="N2816" t="b">
        <v>0</v>
      </c>
      <c r="O2816">
        <v>64</v>
      </c>
      <c r="P2816" t="b">
        <v>1</v>
      </c>
      <c r="Q2816" t="s">
        <v>8271</v>
      </c>
      <c r="R2816" s="10">
        <f>E2816/D2816*100</f>
        <v>107.73333333333332</v>
      </c>
      <c r="S2816" s="7">
        <f>E2816/O2816</f>
        <v>25.25</v>
      </c>
      <c r="T2816" s="11" t="s">
        <v>8317</v>
      </c>
      <c r="U2816" t="s">
        <v>8318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5">
        <f t="shared" si="129"/>
        <v>42589.776724537034</v>
      </c>
      <c r="K2817">
        <v>1468003109</v>
      </c>
      <c r="L2817" s="16">
        <f t="shared" si="130"/>
        <v>42559.776724537034</v>
      </c>
      <c r="M2817" s="16" t="str">
        <f t="shared" si="131"/>
        <v>2016</v>
      </c>
      <c r="N2817" t="b">
        <v>0</v>
      </c>
      <c r="O2817">
        <v>14</v>
      </c>
      <c r="P2817" t="b">
        <v>1</v>
      </c>
      <c r="Q2817" t="s">
        <v>8271</v>
      </c>
      <c r="R2817" s="10">
        <f>E2817/D2817*100</f>
        <v>242</v>
      </c>
      <c r="S2817" s="7">
        <f>E2817/O2817</f>
        <v>43.214285714285715</v>
      </c>
      <c r="T2817" s="11" t="s">
        <v>8317</v>
      </c>
      <c r="U2817" t="s">
        <v>8318</v>
      </c>
    </row>
    <row r="2818" spans="1:21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5">
        <f t="shared" si="129"/>
        <v>42218.666666666672</v>
      </c>
      <c r="K2818">
        <v>1435921992</v>
      </c>
      <c r="L2818" s="16">
        <f t="shared" si="130"/>
        <v>42188.467499999999</v>
      </c>
      <c r="M2818" s="16" t="str">
        <f t="shared" si="131"/>
        <v>2015</v>
      </c>
      <c r="N2818" t="b">
        <v>0</v>
      </c>
      <c r="O2818">
        <v>169</v>
      </c>
      <c r="P2818" t="b">
        <v>1</v>
      </c>
      <c r="Q2818" t="s">
        <v>8271</v>
      </c>
      <c r="R2818" s="10">
        <f>E2818/D2818*100</f>
        <v>141.56666666666666</v>
      </c>
      <c r="S2818" s="7">
        <f>E2818/O2818</f>
        <v>25.130177514792898</v>
      </c>
      <c r="T2818" s="11" t="s">
        <v>8317</v>
      </c>
      <c r="U2818" t="s">
        <v>8318</v>
      </c>
    </row>
    <row r="2819" spans="1:21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5">
        <f t="shared" ref="J2819:J2882" si="132">(((I2819/60)/60)/24)+DATE(1970,1,1)</f>
        <v>42063.634976851856</v>
      </c>
      <c r="K2819">
        <v>1421680462</v>
      </c>
      <c r="L2819" s="16">
        <f t="shared" ref="L2819:L2882" si="133">(((K2819/60)/60)/24)+DATE(1970,1,1)</f>
        <v>42023.634976851856</v>
      </c>
      <c r="M2819" s="16" t="str">
        <f t="shared" ref="M2819:M2882" si="134">TEXT(L2819,"yyyy")</f>
        <v>2015</v>
      </c>
      <c r="N2819" t="b">
        <v>0</v>
      </c>
      <c r="O2819">
        <v>33</v>
      </c>
      <c r="P2819" t="b">
        <v>1</v>
      </c>
      <c r="Q2819" t="s">
        <v>8271</v>
      </c>
      <c r="R2819" s="10">
        <f>E2819/D2819*100</f>
        <v>130</v>
      </c>
      <c r="S2819" s="7">
        <f>E2819/O2819</f>
        <v>23.636363636363637</v>
      </c>
      <c r="T2819" s="11" t="s">
        <v>8317</v>
      </c>
      <c r="U2819" t="s">
        <v>8318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5">
        <f t="shared" si="132"/>
        <v>42270.598217592589</v>
      </c>
      <c r="K2820">
        <v>1441290086</v>
      </c>
      <c r="L2820" s="16">
        <f t="shared" si="133"/>
        <v>42250.598217592589</v>
      </c>
      <c r="M2820" s="16" t="str">
        <f t="shared" si="134"/>
        <v>2015</v>
      </c>
      <c r="N2820" t="b">
        <v>0</v>
      </c>
      <c r="O2820">
        <v>102</v>
      </c>
      <c r="P2820" t="b">
        <v>1</v>
      </c>
      <c r="Q2820" t="s">
        <v>8271</v>
      </c>
      <c r="R2820" s="10">
        <f>E2820/D2820*100</f>
        <v>106.03</v>
      </c>
      <c r="S2820" s="7">
        <f>E2820/O2820</f>
        <v>103.95098039215686</v>
      </c>
      <c r="T2820" s="11" t="s">
        <v>8317</v>
      </c>
      <c r="U2820" t="s">
        <v>8318</v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5">
        <f t="shared" si="132"/>
        <v>42169.525567129633</v>
      </c>
      <c r="K2821">
        <v>1431693409</v>
      </c>
      <c r="L2821" s="16">
        <f t="shared" si="133"/>
        <v>42139.525567129633</v>
      </c>
      <c r="M2821" s="16" t="str">
        <f t="shared" si="134"/>
        <v>2015</v>
      </c>
      <c r="N2821" t="b">
        <v>0</v>
      </c>
      <c r="O2821">
        <v>104</v>
      </c>
      <c r="P2821" t="b">
        <v>1</v>
      </c>
      <c r="Q2821" t="s">
        <v>8271</v>
      </c>
      <c r="R2821" s="10">
        <f>E2821/D2821*100</f>
        <v>104.80000000000001</v>
      </c>
      <c r="S2821" s="7">
        <f>E2821/O2821</f>
        <v>50.384615384615387</v>
      </c>
      <c r="T2821" s="11" t="s">
        <v>8317</v>
      </c>
      <c r="U2821" t="s">
        <v>8318</v>
      </c>
    </row>
    <row r="2822" spans="1:21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5">
        <f t="shared" si="132"/>
        <v>42426</v>
      </c>
      <c r="K2822">
        <v>1454337589</v>
      </c>
      <c r="L2822" s="16">
        <f t="shared" si="133"/>
        <v>42401.610983796301</v>
      </c>
      <c r="M2822" s="16" t="str">
        <f t="shared" si="134"/>
        <v>2016</v>
      </c>
      <c r="N2822" t="b">
        <v>0</v>
      </c>
      <c r="O2822">
        <v>20</v>
      </c>
      <c r="P2822" t="b">
        <v>1</v>
      </c>
      <c r="Q2822" t="s">
        <v>8271</v>
      </c>
      <c r="R2822" s="10">
        <f>E2822/D2822*100</f>
        <v>136</v>
      </c>
      <c r="S2822" s="7">
        <f>E2822/O2822</f>
        <v>13.6</v>
      </c>
      <c r="T2822" s="11" t="s">
        <v>8317</v>
      </c>
      <c r="U2822" t="s">
        <v>8318</v>
      </c>
    </row>
    <row r="2823" spans="1:21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5">
        <f t="shared" si="132"/>
        <v>41905.922858796301</v>
      </c>
      <c r="K2823">
        <v>1408918135</v>
      </c>
      <c r="L2823" s="16">
        <f t="shared" si="133"/>
        <v>41875.922858796301</v>
      </c>
      <c r="M2823" s="16" t="str">
        <f t="shared" si="134"/>
        <v>2014</v>
      </c>
      <c r="N2823" t="b">
        <v>0</v>
      </c>
      <c r="O2823">
        <v>35</v>
      </c>
      <c r="P2823" t="b">
        <v>1</v>
      </c>
      <c r="Q2823" t="s">
        <v>8271</v>
      </c>
      <c r="R2823" s="10">
        <f>E2823/D2823*100</f>
        <v>100</v>
      </c>
      <c r="S2823" s="7">
        <f>E2823/O2823</f>
        <v>28.571428571428573</v>
      </c>
      <c r="T2823" s="11" t="s">
        <v>8317</v>
      </c>
      <c r="U2823" t="s">
        <v>8318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5">
        <f t="shared" si="132"/>
        <v>42090.642268518524</v>
      </c>
      <c r="K2824">
        <v>1424881492</v>
      </c>
      <c r="L2824" s="16">
        <f t="shared" si="133"/>
        <v>42060.683935185181</v>
      </c>
      <c r="M2824" s="16" t="str">
        <f t="shared" si="134"/>
        <v>2015</v>
      </c>
      <c r="N2824" t="b">
        <v>0</v>
      </c>
      <c r="O2824">
        <v>94</v>
      </c>
      <c r="P2824" t="b">
        <v>1</v>
      </c>
      <c r="Q2824" t="s">
        <v>8271</v>
      </c>
      <c r="R2824" s="10">
        <f>E2824/D2824*100</f>
        <v>100</v>
      </c>
      <c r="S2824" s="7">
        <f>E2824/O2824</f>
        <v>63.829787234042556</v>
      </c>
      <c r="T2824" s="11" t="s">
        <v>8317</v>
      </c>
      <c r="U2824" t="s">
        <v>8318</v>
      </c>
    </row>
    <row r="2825" spans="1:21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5">
        <f t="shared" si="132"/>
        <v>42094.957638888889</v>
      </c>
      <c r="K2825">
        <v>1425428206</v>
      </c>
      <c r="L2825" s="16">
        <f t="shared" si="133"/>
        <v>42067.011643518519</v>
      </c>
      <c r="M2825" s="16" t="str">
        <f t="shared" si="134"/>
        <v>2015</v>
      </c>
      <c r="N2825" t="b">
        <v>0</v>
      </c>
      <c r="O2825">
        <v>14</v>
      </c>
      <c r="P2825" t="b">
        <v>1</v>
      </c>
      <c r="Q2825" t="s">
        <v>8271</v>
      </c>
      <c r="R2825" s="10">
        <f>E2825/D2825*100</f>
        <v>124</v>
      </c>
      <c r="S2825" s="7">
        <f>E2825/O2825</f>
        <v>8.8571428571428577</v>
      </c>
      <c r="T2825" s="11" t="s">
        <v>8317</v>
      </c>
      <c r="U2825" t="s">
        <v>8318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5">
        <f t="shared" si="132"/>
        <v>42168.071527777778</v>
      </c>
      <c r="K2826">
        <v>1431412196</v>
      </c>
      <c r="L2826" s="16">
        <f t="shared" si="133"/>
        <v>42136.270787037036</v>
      </c>
      <c r="M2826" s="16" t="str">
        <f t="shared" si="134"/>
        <v>2015</v>
      </c>
      <c r="N2826" t="b">
        <v>0</v>
      </c>
      <c r="O2826">
        <v>15</v>
      </c>
      <c r="P2826" t="b">
        <v>1</v>
      </c>
      <c r="Q2826" t="s">
        <v>8271</v>
      </c>
      <c r="R2826" s="10">
        <f>E2826/D2826*100</f>
        <v>116.92307692307693</v>
      </c>
      <c r="S2826" s="7">
        <f>E2826/O2826</f>
        <v>50.666666666666664</v>
      </c>
      <c r="T2826" s="11" t="s">
        <v>8317</v>
      </c>
      <c r="U2826" t="s">
        <v>8318</v>
      </c>
    </row>
    <row r="2827" spans="1:21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5">
        <f t="shared" si="132"/>
        <v>42342.792662037042</v>
      </c>
      <c r="K2827">
        <v>1446663686</v>
      </c>
      <c r="L2827" s="16">
        <f t="shared" si="133"/>
        <v>42312.792662037042</v>
      </c>
      <c r="M2827" s="16" t="str">
        <f t="shared" si="134"/>
        <v>2015</v>
      </c>
      <c r="N2827" t="b">
        <v>0</v>
      </c>
      <c r="O2827">
        <v>51</v>
      </c>
      <c r="P2827" t="b">
        <v>1</v>
      </c>
      <c r="Q2827" t="s">
        <v>8271</v>
      </c>
      <c r="R2827" s="10">
        <f>E2827/D2827*100</f>
        <v>103.33333333333334</v>
      </c>
      <c r="S2827" s="7">
        <f>E2827/O2827</f>
        <v>60.784313725490193</v>
      </c>
      <c r="T2827" s="11" t="s">
        <v>8317</v>
      </c>
      <c r="U2827" t="s">
        <v>8318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5">
        <f t="shared" si="132"/>
        <v>42195.291666666672</v>
      </c>
      <c r="K2828">
        <v>1434415812</v>
      </c>
      <c r="L2828" s="16">
        <f t="shared" si="133"/>
        <v>42171.034861111111</v>
      </c>
      <c r="M2828" s="16" t="str">
        <f t="shared" si="134"/>
        <v>2015</v>
      </c>
      <c r="N2828" t="b">
        <v>0</v>
      </c>
      <c r="O2828">
        <v>19</v>
      </c>
      <c r="P2828" t="b">
        <v>1</v>
      </c>
      <c r="Q2828" t="s">
        <v>8271</v>
      </c>
      <c r="R2828" s="10">
        <f>E2828/D2828*100</f>
        <v>107.74999999999999</v>
      </c>
      <c r="S2828" s="7">
        <f>E2828/O2828</f>
        <v>113.42105263157895</v>
      </c>
      <c r="T2828" s="11" t="s">
        <v>8317</v>
      </c>
      <c r="U2828" t="s">
        <v>8318</v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5">
        <f t="shared" si="132"/>
        <v>42524.6875</v>
      </c>
      <c r="K2829">
        <v>1462379066</v>
      </c>
      <c r="L2829" s="16">
        <f t="shared" si="133"/>
        <v>42494.683634259258</v>
      </c>
      <c r="M2829" s="16" t="str">
        <f t="shared" si="134"/>
        <v>2016</v>
      </c>
      <c r="N2829" t="b">
        <v>0</v>
      </c>
      <c r="O2829">
        <v>23</v>
      </c>
      <c r="P2829" t="b">
        <v>1</v>
      </c>
      <c r="Q2829" t="s">
        <v>8271</v>
      </c>
      <c r="R2829" s="10">
        <f>E2829/D2829*100</f>
        <v>120.24999999999999</v>
      </c>
      <c r="S2829" s="7">
        <f>E2829/O2829</f>
        <v>104.56521739130434</v>
      </c>
      <c r="T2829" s="11" t="s">
        <v>8317</v>
      </c>
      <c r="U2829" t="s">
        <v>8318</v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5">
        <f t="shared" si="132"/>
        <v>42279.958333333328</v>
      </c>
      <c r="K2830">
        <v>1441606869</v>
      </c>
      <c r="L2830" s="16">
        <f t="shared" si="133"/>
        <v>42254.264687499999</v>
      </c>
      <c r="M2830" s="16" t="str">
        <f t="shared" si="134"/>
        <v>2015</v>
      </c>
      <c r="N2830" t="b">
        <v>0</v>
      </c>
      <c r="O2830">
        <v>97</v>
      </c>
      <c r="P2830" t="b">
        <v>1</v>
      </c>
      <c r="Q2830" t="s">
        <v>8271</v>
      </c>
      <c r="R2830" s="10">
        <f>E2830/D2830*100</f>
        <v>100.37894736842105</v>
      </c>
      <c r="S2830" s="7">
        <f>E2830/O2830</f>
        <v>98.30927835051547</v>
      </c>
      <c r="T2830" s="11" t="s">
        <v>8317</v>
      </c>
      <c r="U2830" t="s">
        <v>8318</v>
      </c>
    </row>
    <row r="2831" spans="1:21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5">
        <f t="shared" si="132"/>
        <v>42523.434236111112</v>
      </c>
      <c r="K2831">
        <v>1462443918</v>
      </c>
      <c r="L2831" s="16">
        <f t="shared" si="133"/>
        <v>42495.434236111112</v>
      </c>
      <c r="M2831" s="16" t="str">
        <f t="shared" si="134"/>
        <v>2016</v>
      </c>
      <c r="N2831" t="b">
        <v>0</v>
      </c>
      <c r="O2831">
        <v>76</v>
      </c>
      <c r="P2831" t="b">
        <v>1</v>
      </c>
      <c r="Q2831" t="s">
        <v>8271</v>
      </c>
      <c r="R2831" s="10">
        <f>E2831/D2831*100</f>
        <v>106.52</v>
      </c>
      <c r="S2831" s="7">
        <f>E2831/O2831</f>
        <v>35.039473684210527</v>
      </c>
      <c r="T2831" s="11" t="s">
        <v>8317</v>
      </c>
      <c r="U2831" t="s">
        <v>8318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5">
        <f t="shared" si="132"/>
        <v>41771.165972222225</v>
      </c>
      <c r="K2832">
        <v>1398802148</v>
      </c>
      <c r="L2832" s="16">
        <f t="shared" si="133"/>
        <v>41758.839675925927</v>
      </c>
      <c r="M2832" s="16" t="str">
        <f t="shared" si="134"/>
        <v>2014</v>
      </c>
      <c r="N2832" t="b">
        <v>0</v>
      </c>
      <c r="O2832">
        <v>11</v>
      </c>
      <c r="P2832" t="b">
        <v>1</v>
      </c>
      <c r="Q2832" t="s">
        <v>8271</v>
      </c>
      <c r="R2832" s="10">
        <f>E2832/D2832*100</f>
        <v>100</v>
      </c>
      <c r="S2832" s="7">
        <f>E2832/O2832</f>
        <v>272.72727272727275</v>
      </c>
      <c r="T2832" s="11" t="s">
        <v>8317</v>
      </c>
      <c r="U2832" t="s">
        <v>8318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5">
        <f t="shared" si="132"/>
        <v>42201.824884259258</v>
      </c>
      <c r="K2833">
        <v>1434484070</v>
      </c>
      <c r="L2833" s="16">
        <f t="shared" si="133"/>
        <v>42171.824884259258</v>
      </c>
      <c r="M2833" s="16" t="str">
        <f t="shared" si="134"/>
        <v>2015</v>
      </c>
      <c r="N2833" t="b">
        <v>0</v>
      </c>
      <c r="O2833">
        <v>52</v>
      </c>
      <c r="P2833" t="b">
        <v>1</v>
      </c>
      <c r="Q2833" t="s">
        <v>8271</v>
      </c>
      <c r="R2833" s="10">
        <f>E2833/D2833*100</f>
        <v>110.66666666666667</v>
      </c>
      <c r="S2833" s="7">
        <f>E2833/O2833</f>
        <v>63.846153846153847</v>
      </c>
      <c r="T2833" s="11" t="s">
        <v>8317</v>
      </c>
      <c r="U2833" t="s">
        <v>8318</v>
      </c>
    </row>
    <row r="2834" spans="1:21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5">
        <f t="shared" si="132"/>
        <v>41966.916666666672</v>
      </c>
      <c r="K2834">
        <v>1414342894</v>
      </c>
      <c r="L2834" s="16">
        <f t="shared" si="133"/>
        <v>41938.709421296298</v>
      </c>
      <c r="M2834" s="16" t="str">
        <f t="shared" si="134"/>
        <v>2014</v>
      </c>
      <c r="N2834" t="b">
        <v>0</v>
      </c>
      <c r="O2834">
        <v>95</v>
      </c>
      <c r="P2834" t="b">
        <v>1</v>
      </c>
      <c r="Q2834" t="s">
        <v>8271</v>
      </c>
      <c r="R2834" s="10">
        <f>E2834/D2834*100</f>
        <v>114.71959999999999</v>
      </c>
      <c r="S2834" s="7">
        <f>E2834/O2834</f>
        <v>30.189368421052631</v>
      </c>
      <c r="T2834" s="11" t="s">
        <v>8317</v>
      </c>
      <c r="U2834" t="s">
        <v>8318</v>
      </c>
    </row>
    <row r="2835" spans="1:21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5">
        <f t="shared" si="132"/>
        <v>42288.083333333328</v>
      </c>
      <c r="K2835">
        <v>1442804633</v>
      </c>
      <c r="L2835" s="16">
        <f t="shared" si="133"/>
        <v>42268.127696759257</v>
      </c>
      <c r="M2835" s="16" t="str">
        <f t="shared" si="134"/>
        <v>2015</v>
      </c>
      <c r="N2835" t="b">
        <v>0</v>
      </c>
      <c r="O2835">
        <v>35</v>
      </c>
      <c r="P2835" t="b">
        <v>1</v>
      </c>
      <c r="Q2835" t="s">
        <v>8271</v>
      </c>
      <c r="R2835" s="10">
        <f>E2835/D2835*100</f>
        <v>108.25925925925925</v>
      </c>
      <c r="S2835" s="7">
        <f>E2835/O2835</f>
        <v>83.51428571428572</v>
      </c>
      <c r="T2835" s="11" t="s">
        <v>8317</v>
      </c>
      <c r="U2835" t="s">
        <v>8318</v>
      </c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5">
        <f t="shared" si="132"/>
        <v>42034.959837962961</v>
      </c>
      <c r="K2836">
        <v>1421362930</v>
      </c>
      <c r="L2836" s="16">
        <f t="shared" si="133"/>
        <v>42019.959837962961</v>
      </c>
      <c r="M2836" s="16" t="str">
        <f t="shared" si="134"/>
        <v>2015</v>
      </c>
      <c r="N2836" t="b">
        <v>0</v>
      </c>
      <c r="O2836">
        <v>21</v>
      </c>
      <c r="P2836" t="b">
        <v>1</v>
      </c>
      <c r="Q2836" t="s">
        <v>8271</v>
      </c>
      <c r="R2836" s="10">
        <f>E2836/D2836*100</f>
        <v>170</v>
      </c>
      <c r="S2836" s="7">
        <f>E2836/O2836</f>
        <v>64.761904761904759</v>
      </c>
      <c r="T2836" s="11" t="s">
        <v>8317</v>
      </c>
      <c r="U2836" t="s">
        <v>8318</v>
      </c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5">
        <f t="shared" si="132"/>
        <v>42343</v>
      </c>
      <c r="K2837">
        <v>1446742417</v>
      </c>
      <c r="L2837" s="16">
        <f t="shared" si="133"/>
        <v>42313.703900462962</v>
      </c>
      <c r="M2837" s="16" t="str">
        <f t="shared" si="134"/>
        <v>2015</v>
      </c>
      <c r="N2837" t="b">
        <v>0</v>
      </c>
      <c r="O2837">
        <v>93</v>
      </c>
      <c r="P2837" t="b">
        <v>1</v>
      </c>
      <c r="Q2837" t="s">
        <v>8271</v>
      </c>
      <c r="R2837" s="10">
        <f>E2837/D2837*100</f>
        <v>187.09899999999999</v>
      </c>
      <c r="S2837" s="7">
        <f>E2837/O2837</f>
        <v>20.118172043010752</v>
      </c>
      <c r="T2837" s="11" t="s">
        <v>8317</v>
      </c>
      <c r="U2837" t="s">
        <v>8318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5">
        <f t="shared" si="132"/>
        <v>42784.207638888889</v>
      </c>
      <c r="K2838">
        <v>1484115418</v>
      </c>
      <c r="L2838" s="16">
        <f t="shared" si="133"/>
        <v>42746.261782407411</v>
      </c>
      <c r="M2838" s="16" t="str">
        <f t="shared" si="134"/>
        <v>2017</v>
      </c>
      <c r="N2838" t="b">
        <v>0</v>
      </c>
      <c r="O2838">
        <v>11</v>
      </c>
      <c r="P2838" t="b">
        <v>1</v>
      </c>
      <c r="Q2838" t="s">
        <v>8271</v>
      </c>
      <c r="R2838" s="10">
        <f>E2838/D2838*100</f>
        <v>107.77777777777777</v>
      </c>
      <c r="S2838" s="7">
        <f>E2838/O2838</f>
        <v>44.090909090909093</v>
      </c>
      <c r="T2838" s="11" t="s">
        <v>8317</v>
      </c>
      <c r="U2838" t="s">
        <v>8318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5">
        <f t="shared" si="132"/>
        <v>42347.950046296297</v>
      </c>
      <c r="K2839">
        <v>1446241684</v>
      </c>
      <c r="L2839" s="16">
        <f t="shared" si="133"/>
        <v>42307.908379629633</v>
      </c>
      <c r="M2839" s="16" t="str">
        <f t="shared" si="134"/>
        <v>2015</v>
      </c>
      <c r="N2839" t="b">
        <v>0</v>
      </c>
      <c r="O2839">
        <v>21</v>
      </c>
      <c r="P2839" t="b">
        <v>1</v>
      </c>
      <c r="Q2839" t="s">
        <v>8271</v>
      </c>
      <c r="R2839" s="10">
        <f>E2839/D2839*100</f>
        <v>100</v>
      </c>
      <c r="S2839" s="7">
        <f>E2839/O2839</f>
        <v>40.476190476190474</v>
      </c>
      <c r="T2839" s="11" t="s">
        <v>8317</v>
      </c>
      <c r="U2839" t="s">
        <v>8318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5">
        <f t="shared" si="132"/>
        <v>41864.916666666664</v>
      </c>
      <c r="K2840">
        <v>1406039696</v>
      </c>
      <c r="L2840" s="16">
        <f t="shared" si="133"/>
        <v>41842.607592592591</v>
      </c>
      <c r="M2840" s="16" t="str">
        <f t="shared" si="134"/>
        <v>2014</v>
      </c>
      <c r="N2840" t="b">
        <v>0</v>
      </c>
      <c r="O2840">
        <v>54</v>
      </c>
      <c r="P2840" t="b">
        <v>1</v>
      </c>
      <c r="Q2840" t="s">
        <v>8271</v>
      </c>
      <c r="R2840" s="10">
        <f>E2840/D2840*100</f>
        <v>120.24999999999999</v>
      </c>
      <c r="S2840" s="7">
        <f>E2840/O2840</f>
        <v>44.537037037037038</v>
      </c>
      <c r="T2840" s="11" t="s">
        <v>8317</v>
      </c>
      <c r="U2840" t="s">
        <v>8318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5">
        <f t="shared" si="132"/>
        <v>41876.207638888889</v>
      </c>
      <c r="K2841">
        <v>1406958354</v>
      </c>
      <c r="L2841" s="16">
        <f t="shared" si="133"/>
        <v>41853.240208333329</v>
      </c>
      <c r="M2841" s="16" t="str">
        <f t="shared" si="134"/>
        <v>2014</v>
      </c>
      <c r="N2841" t="b">
        <v>0</v>
      </c>
      <c r="O2841">
        <v>31</v>
      </c>
      <c r="P2841" t="b">
        <v>1</v>
      </c>
      <c r="Q2841" t="s">
        <v>8271</v>
      </c>
      <c r="R2841" s="10">
        <f>E2841/D2841*100</f>
        <v>111.42857142857143</v>
      </c>
      <c r="S2841" s="7">
        <f>E2841/O2841</f>
        <v>125.80645161290323</v>
      </c>
      <c r="T2841" s="11" t="s">
        <v>8317</v>
      </c>
      <c r="U2841" t="s">
        <v>8318</v>
      </c>
    </row>
    <row r="2842" spans="1:21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5">
        <f t="shared" si="132"/>
        <v>42081.708333333328</v>
      </c>
      <c r="K2842">
        <v>1424825479</v>
      </c>
      <c r="L2842" s="16">
        <f t="shared" si="133"/>
        <v>42060.035636574074</v>
      </c>
      <c r="M2842" s="16" t="str">
        <f t="shared" si="134"/>
        <v>2015</v>
      </c>
      <c r="N2842" t="b">
        <v>0</v>
      </c>
      <c r="O2842">
        <v>132</v>
      </c>
      <c r="P2842" t="b">
        <v>1</v>
      </c>
      <c r="Q2842" t="s">
        <v>8271</v>
      </c>
      <c r="R2842" s="10">
        <f>E2842/D2842*100</f>
        <v>104</v>
      </c>
      <c r="S2842" s="7">
        <f>E2842/O2842</f>
        <v>19.696969696969695</v>
      </c>
      <c r="T2842" s="11" t="s">
        <v>8317</v>
      </c>
      <c r="U2842" t="s">
        <v>8318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5">
        <f t="shared" si="132"/>
        <v>42351.781215277777</v>
      </c>
      <c r="K2843">
        <v>1444844697</v>
      </c>
      <c r="L2843" s="16">
        <f t="shared" si="133"/>
        <v>42291.739548611105</v>
      </c>
      <c r="M2843" s="16" t="str">
        <f t="shared" si="134"/>
        <v>2015</v>
      </c>
      <c r="N2843" t="b">
        <v>0</v>
      </c>
      <c r="O2843">
        <v>1</v>
      </c>
      <c r="P2843" t="b">
        <v>0</v>
      </c>
      <c r="Q2843" t="s">
        <v>8271</v>
      </c>
      <c r="R2843" s="10">
        <f>E2843/D2843*100</f>
        <v>1</v>
      </c>
      <c r="S2843" s="7">
        <f>E2843/O2843</f>
        <v>10</v>
      </c>
      <c r="T2843" s="11" t="s">
        <v>8317</v>
      </c>
      <c r="U2843" t="s">
        <v>8318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5">
        <f t="shared" si="132"/>
        <v>41811.458333333336</v>
      </c>
      <c r="K2844">
        <v>1401058295</v>
      </c>
      <c r="L2844" s="16">
        <f t="shared" si="133"/>
        <v>41784.952488425923</v>
      </c>
      <c r="M2844" s="16" t="str">
        <f t="shared" si="134"/>
        <v>2014</v>
      </c>
      <c r="N2844" t="b">
        <v>0</v>
      </c>
      <c r="O2844">
        <v>0</v>
      </c>
      <c r="P2844" t="b">
        <v>0</v>
      </c>
      <c r="Q2844" t="s">
        <v>8271</v>
      </c>
      <c r="R2844" s="10">
        <f>E2844/D2844*100</f>
        <v>0</v>
      </c>
      <c r="S2844" s="7" t="e">
        <f>E2844/O2844</f>
        <v>#DIV/0!</v>
      </c>
      <c r="T2844" s="11" t="s">
        <v>8317</v>
      </c>
      <c r="U2844" t="s">
        <v>8318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5">
        <f t="shared" si="132"/>
        <v>42534.166666666672</v>
      </c>
      <c r="K2845">
        <v>1462210950</v>
      </c>
      <c r="L2845" s="16">
        <f t="shared" si="133"/>
        <v>42492.737847222219</v>
      </c>
      <c r="M2845" s="16" t="str">
        <f t="shared" si="134"/>
        <v>2016</v>
      </c>
      <c r="N2845" t="b">
        <v>0</v>
      </c>
      <c r="O2845">
        <v>0</v>
      </c>
      <c r="P2845" t="b">
        <v>0</v>
      </c>
      <c r="Q2845" t="s">
        <v>8271</v>
      </c>
      <c r="R2845" s="10">
        <f>E2845/D2845*100</f>
        <v>0</v>
      </c>
      <c r="S2845" s="7" t="e">
        <f>E2845/O2845</f>
        <v>#DIV/0!</v>
      </c>
      <c r="T2845" s="11" t="s">
        <v>8317</v>
      </c>
      <c r="U2845" t="s">
        <v>8318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5">
        <f t="shared" si="132"/>
        <v>42739.546064814815</v>
      </c>
      <c r="K2846">
        <v>1480943180</v>
      </c>
      <c r="L2846" s="16">
        <f t="shared" si="133"/>
        <v>42709.546064814815</v>
      </c>
      <c r="M2846" s="16" t="str">
        <f t="shared" si="134"/>
        <v>2016</v>
      </c>
      <c r="N2846" t="b">
        <v>0</v>
      </c>
      <c r="O2846">
        <v>1</v>
      </c>
      <c r="P2846" t="b">
        <v>0</v>
      </c>
      <c r="Q2846" t="s">
        <v>8271</v>
      </c>
      <c r="R2846" s="10">
        <f>E2846/D2846*100</f>
        <v>5.4545454545454541</v>
      </c>
      <c r="S2846" s="7">
        <f>E2846/O2846</f>
        <v>30</v>
      </c>
      <c r="T2846" s="11" t="s">
        <v>8317</v>
      </c>
      <c r="U2846" t="s">
        <v>8318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5">
        <f t="shared" si="132"/>
        <v>42163.016585648147</v>
      </c>
      <c r="K2847">
        <v>1428539033</v>
      </c>
      <c r="L2847" s="16">
        <f t="shared" si="133"/>
        <v>42103.016585648147</v>
      </c>
      <c r="M2847" s="16" t="str">
        <f t="shared" si="134"/>
        <v>2015</v>
      </c>
      <c r="N2847" t="b">
        <v>0</v>
      </c>
      <c r="O2847">
        <v>39</v>
      </c>
      <c r="P2847" t="b">
        <v>0</v>
      </c>
      <c r="Q2847" t="s">
        <v>8271</v>
      </c>
      <c r="R2847" s="10">
        <f>E2847/D2847*100</f>
        <v>31.546666666666667</v>
      </c>
      <c r="S2847" s="7">
        <f>E2847/O2847</f>
        <v>60.666666666666664</v>
      </c>
      <c r="T2847" s="11" t="s">
        <v>8317</v>
      </c>
      <c r="U2847" t="s">
        <v>8318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5">
        <f t="shared" si="132"/>
        <v>42153.692060185189</v>
      </c>
      <c r="K2848">
        <v>1429029394</v>
      </c>
      <c r="L2848" s="16">
        <f t="shared" si="133"/>
        <v>42108.692060185189</v>
      </c>
      <c r="M2848" s="16" t="str">
        <f t="shared" si="134"/>
        <v>2015</v>
      </c>
      <c r="N2848" t="b">
        <v>0</v>
      </c>
      <c r="O2848">
        <v>0</v>
      </c>
      <c r="P2848" t="b">
        <v>0</v>
      </c>
      <c r="Q2848" t="s">
        <v>8271</v>
      </c>
      <c r="R2848" s="10">
        <f>E2848/D2848*100</f>
        <v>0</v>
      </c>
      <c r="S2848" s="7" t="e">
        <f>E2848/O2848</f>
        <v>#DIV/0!</v>
      </c>
      <c r="T2848" s="11" t="s">
        <v>8317</v>
      </c>
      <c r="U2848" t="s">
        <v>8318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5">
        <f t="shared" si="132"/>
        <v>42513.806307870371</v>
      </c>
      <c r="K2849">
        <v>1458847265</v>
      </c>
      <c r="L2849" s="16">
        <f t="shared" si="133"/>
        <v>42453.806307870371</v>
      </c>
      <c r="M2849" s="16" t="str">
        <f t="shared" si="134"/>
        <v>2016</v>
      </c>
      <c r="N2849" t="b">
        <v>0</v>
      </c>
      <c r="O2849">
        <v>0</v>
      </c>
      <c r="P2849" t="b">
        <v>0</v>
      </c>
      <c r="Q2849" t="s">
        <v>8271</v>
      </c>
      <c r="R2849" s="10">
        <f>E2849/D2849*100</f>
        <v>0</v>
      </c>
      <c r="S2849" s="7" t="e">
        <f>E2849/O2849</f>
        <v>#DIV/0!</v>
      </c>
      <c r="T2849" s="11" t="s">
        <v>8317</v>
      </c>
      <c r="U2849" t="s">
        <v>8318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5">
        <f t="shared" si="132"/>
        <v>42153.648831018523</v>
      </c>
      <c r="K2850">
        <v>1430321659</v>
      </c>
      <c r="L2850" s="16">
        <f t="shared" si="133"/>
        <v>42123.648831018523</v>
      </c>
      <c r="M2850" s="16" t="str">
        <f t="shared" si="134"/>
        <v>2015</v>
      </c>
      <c r="N2850" t="b">
        <v>0</v>
      </c>
      <c r="O2850">
        <v>3</v>
      </c>
      <c r="P2850" t="b">
        <v>0</v>
      </c>
      <c r="Q2850" t="s">
        <v>8271</v>
      </c>
      <c r="R2850" s="10">
        <f>E2850/D2850*100</f>
        <v>0.2</v>
      </c>
      <c r="S2850" s="7">
        <f>E2850/O2850</f>
        <v>23.333333333333332</v>
      </c>
      <c r="T2850" s="11" t="s">
        <v>8317</v>
      </c>
      <c r="U2850" t="s">
        <v>8318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5">
        <f t="shared" si="132"/>
        <v>42483.428240740745</v>
      </c>
      <c r="K2851">
        <v>1458814600</v>
      </c>
      <c r="L2851" s="16">
        <f t="shared" si="133"/>
        <v>42453.428240740745</v>
      </c>
      <c r="M2851" s="16" t="str">
        <f t="shared" si="134"/>
        <v>2016</v>
      </c>
      <c r="N2851" t="b">
        <v>0</v>
      </c>
      <c r="O2851">
        <v>1</v>
      </c>
      <c r="P2851" t="b">
        <v>0</v>
      </c>
      <c r="Q2851" t="s">
        <v>8271</v>
      </c>
      <c r="R2851" s="10">
        <f>E2851/D2851*100</f>
        <v>1</v>
      </c>
      <c r="S2851" s="7">
        <f>E2851/O2851</f>
        <v>5</v>
      </c>
      <c r="T2851" s="11" t="s">
        <v>8317</v>
      </c>
      <c r="U2851" t="s">
        <v>8318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5">
        <f t="shared" si="132"/>
        <v>41888.007071759261</v>
      </c>
      <c r="K2852">
        <v>1407370211</v>
      </c>
      <c r="L2852" s="16">
        <f t="shared" si="133"/>
        <v>41858.007071759261</v>
      </c>
      <c r="M2852" s="16" t="str">
        <f t="shared" si="134"/>
        <v>2014</v>
      </c>
      <c r="N2852" t="b">
        <v>0</v>
      </c>
      <c r="O2852">
        <v>13</v>
      </c>
      <c r="P2852" t="b">
        <v>0</v>
      </c>
      <c r="Q2852" t="s">
        <v>8271</v>
      </c>
      <c r="R2852" s="10">
        <f>E2852/D2852*100</f>
        <v>3.8875000000000002</v>
      </c>
      <c r="S2852" s="7">
        <f>E2852/O2852</f>
        <v>23.923076923076923</v>
      </c>
      <c r="T2852" s="11" t="s">
        <v>8317</v>
      </c>
      <c r="U2852" t="s">
        <v>8318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5">
        <f t="shared" si="132"/>
        <v>42398.970138888893</v>
      </c>
      <c r="K2853">
        <v>1453334629</v>
      </c>
      <c r="L2853" s="16">
        <f t="shared" si="133"/>
        <v>42390.002650462964</v>
      </c>
      <c r="M2853" s="16" t="str">
        <f t="shared" si="134"/>
        <v>2016</v>
      </c>
      <c r="N2853" t="b">
        <v>0</v>
      </c>
      <c r="O2853">
        <v>0</v>
      </c>
      <c r="P2853" t="b">
        <v>0</v>
      </c>
      <c r="Q2853" t="s">
        <v>8271</v>
      </c>
      <c r="R2853" s="10">
        <f>E2853/D2853*100</f>
        <v>0</v>
      </c>
      <c r="S2853" s="7" t="e">
        <f>E2853/O2853</f>
        <v>#DIV/0!</v>
      </c>
      <c r="T2853" s="11" t="s">
        <v>8317</v>
      </c>
      <c r="U2853" t="s">
        <v>8318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5">
        <f t="shared" si="132"/>
        <v>41811.045173611114</v>
      </c>
      <c r="K2854">
        <v>1400720703</v>
      </c>
      <c r="L2854" s="16">
        <f t="shared" si="133"/>
        <v>41781.045173611114</v>
      </c>
      <c r="M2854" s="16" t="str">
        <f t="shared" si="134"/>
        <v>2014</v>
      </c>
      <c r="N2854" t="b">
        <v>0</v>
      </c>
      <c r="O2854">
        <v>6</v>
      </c>
      <c r="P2854" t="b">
        <v>0</v>
      </c>
      <c r="Q2854" t="s">
        <v>8271</v>
      </c>
      <c r="R2854" s="10">
        <f>E2854/D2854*100</f>
        <v>1.9</v>
      </c>
      <c r="S2854" s="7">
        <f>E2854/O2854</f>
        <v>15.833333333333334</v>
      </c>
      <c r="T2854" s="11" t="s">
        <v>8317</v>
      </c>
      <c r="U2854" t="s">
        <v>8318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5">
        <f t="shared" si="132"/>
        <v>41896.190937499996</v>
      </c>
      <c r="K2855">
        <v>1405485297</v>
      </c>
      <c r="L2855" s="16">
        <f t="shared" si="133"/>
        <v>41836.190937499996</v>
      </c>
      <c r="M2855" s="16" t="str">
        <f t="shared" si="134"/>
        <v>2014</v>
      </c>
      <c r="N2855" t="b">
        <v>0</v>
      </c>
      <c r="O2855">
        <v>0</v>
      </c>
      <c r="P2855" t="b">
        <v>0</v>
      </c>
      <c r="Q2855" t="s">
        <v>8271</v>
      </c>
      <c r="R2855" s="10">
        <f>E2855/D2855*100</f>
        <v>0</v>
      </c>
      <c r="S2855" s="7" t="e">
        <f>E2855/O2855</f>
        <v>#DIV/0!</v>
      </c>
      <c r="T2855" s="11" t="s">
        <v>8317</v>
      </c>
      <c r="U2855" t="s">
        <v>8318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5">
        <f t="shared" si="132"/>
        <v>42131.71665509259</v>
      </c>
      <c r="K2856">
        <v>1429290719</v>
      </c>
      <c r="L2856" s="16">
        <f t="shared" si="133"/>
        <v>42111.71665509259</v>
      </c>
      <c r="M2856" s="16" t="str">
        <f t="shared" si="134"/>
        <v>2015</v>
      </c>
      <c r="N2856" t="b">
        <v>0</v>
      </c>
      <c r="O2856">
        <v>14</v>
      </c>
      <c r="P2856" t="b">
        <v>0</v>
      </c>
      <c r="Q2856" t="s">
        <v>8271</v>
      </c>
      <c r="R2856" s="10">
        <f>E2856/D2856*100</f>
        <v>41.699999999999996</v>
      </c>
      <c r="S2856" s="7">
        <f>E2856/O2856</f>
        <v>29.785714285714285</v>
      </c>
      <c r="T2856" s="11" t="s">
        <v>8317</v>
      </c>
      <c r="U2856" t="s">
        <v>8318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5">
        <f t="shared" si="132"/>
        <v>42398.981944444444</v>
      </c>
      <c r="K2857">
        <v>1451607071</v>
      </c>
      <c r="L2857" s="16">
        <f t="shared" si="133"/>
        <v>42370.007766203707</v>
      </c>
      <c r="M2857" s="16" t="str">
        <f t="shared" si="134"/>
        <v>2016</v>
      </c>
      <c r="N2857" t="b">
        <v>0</v>
      </c>
      <c r="O2857">
        <v>5</v>
      </c>
      <c r="P2857" t="b">
        <v>0</v>
      </c>
      <c r="Q2857" t="s">
        <v>8271</v>
      </c>
      <c r="R2857" s="10">
        <f>E2857/D2857*100</f>
        <v>50</v>
      </c>
      <c r="S2857" s="7">
        <f>E2857/O2857</f>
        <v>60</v>
      </c>
      <c r="T2857" s="11" t="s">
        <v>8317</v>
      </c>
      <c r="U2857" t="s">
        <v>8318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5">
        <f t="shared" si="132"/>
        <v>42224.898611111115</v>
      </c>
      <c r="K2858">
        <v>1433897647</v>
      </c>
      <c r="L2858" s="16">
        <f t="shared" si="133"/>
        <v>42165.037581018521</v>
      </c>
      <c r="M2858" s="16" t="str">
        <f t="shared" si="134"/>
        <v>2015</v>
      </c>
      <c r="N2858" t="b">
        <v>0</v>
      </c>
      <c r="O2858">
        <v>6</v>
      </c>
      <c r="P2858" t="b">
        <v>0</v>
      </c>
      <c r="Q2858" t="s">
        <v>8271</v>
      </c>
      <c r="R2858" s="10">
        <f>E2858/D2858*100</f>
        <v>4.8666666666666663</v>
      </c>
      <c r="S2858" s="7">
        <f>E2858/O2858</f>
        <v>24.333333333333332</v>
      </c>
      <c r="T2858" s="11" t="s">
        <v>8317</v>
      </c>
      <c r="U2858" t="s">
        <v>8318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5">
        <f t="shared" si="132"/>
        <v>42786.75</v>
      </c>
      <c r="K2859">
        <v>1482444295</v>
      </c>
      <c r="L2859" s="16">
        <f t="shared" si="133"/>
        <v>42726.920081018514</v>
      </c>
      <c r="M2859" s="16" t="str">
        <f t="shared" si="134"/>
        <v>2016</v>
      </c>
      <c r="N2859" t="b">
        <v>0</v>
      </c>
      <c r="O2859">
        <v>15</v>
      </c>
      <c r="P2859" t="b">
        <v>0</v>
      </c>
      <c r="Q2859" t="s">
        <v>8271</v>
      </c>
      <c r="R2859" s="10">
        <f>E2859/D2859*100</f>
        <v>19.736842105263158</v>
      </c>
      <c r="S2859" s="7">
        <f>E2859/O2859</f>
        <v>500</v>
      </c>
      <c r="T2859" s="11" t="s">
        <v>8317</v>
      </c>
      <c r="U2859" t="s">
        <v>8318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5">
        <f t="shared" si="132"/>
        <v>41978.477777777778</v>
      </c>
      <c r="K2860">
        <v>1415711095</v>
      </c>
      <c r="L2860" s="16">
        <f t="shared" si="133"/>
        <v>41954.545081018514</v>
      </c>
      <c r="M2860" s="16" t="str">
        <f t="shared" si="134"/>
        <v>2014</v>
      </c>
      <c r="N2860" t="b">
        <v>0</v>
      </c>
      <c r="O2860">
        <v>0</v>
      </c>
      <c r="P2860" t="b">
        <v>0</v>
      </c>
      <c r="Q2860" t="s">
        <v>8271</v>
      </c>
      <c r="R2860" s="10">
        <f>E2860/D2860*100</f>
        <v>0</v>
      </c>
      <c r="S2860" s="7" t="e">
        <f>E2860/O2860</f>
        <v>#DIV/0!</v>
      </c>
      <c r="T2860" s="11" t="s">
        <v>8317</v>
      </c>
      <c r="U2860" t="s">
        <v>8318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5">
        <f t="shared" si="132"/>
        <v>42293.362314814818</v>
      </c>
      <c r="K2861">
        <v>1439800904</v>
      </c>
      <c r="L2861" s="16">
        <f t="shared" si="133"/>
        <v>42233.362314814818</v>
      </c>
      <c r="M2861" s="16" t="str">
        <f t="shared" si="134"/>
        <v>2015</v>
      </c>
      <c r="N2861" t="b">
        <v>0</v>
      </c>
      <c r="O2861">
        <v>1</v>
      </c>
      <c r="P2861" t="b">
        <v>0</v>
      </c>
      <c r="Q2861" t="s">
        <v>8271</v>
      </c>
      <c r="R2861" s="10">
        <f>E2861/D2861*100</f>
        <v>1.7500000000000002</v>
      </c>
      <c r="S2861" s="7">
        <f>E2861/O2861</f>
        <v>35</v>
      </c>
      <c r="T2861" s="11" t="s">
        <v>8317</v>
      </c>
      <c r="U2861" t="s">
        <v>8318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5">
        <f t="shared" si="132"/>
        <v>42540.800648148142</v>
      </c>
      <c r="K2862">
        <v>1461179576</v>
      </c>
      <c r="L2862" s="16">
        <f t="shared" si="133"/>
        <v>42480.800648148142</v>
      </c>
      <c r="M2862" s="16" t="str">
        <f t="shared" si="134"/>
        <v>2016</v>
      </c>
      <c r="N2862" t="b">
        <v>0</v>
      </c>
      <c r="O2862">
        <v>9</v>
      </c>
      <c r="P2862" t="b">
        <v>0</v>
      </c>
      <c r="Q2862" t="s">
        <v>8271</v>
      </c>
      <c r="R2862" s="10">
        <f>E2862/D2862*100</f>
        <v>6.65</v>
      </c>
      <c r="S2862" s="7">
        <f>E2862/O2862</f>
        <v>29.555555555555557</v>
      </c>
      <c r="T2862" s="11" t="s">
        <v>8317</v>
      </c>
      <c r="U2862" t="s">
        <v>8318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5">
        <f t="shared" si="132"/>
        <v>42271.590833333335</v>
      </c>
      <c r="K2863">
        <v>1441894248</v>
      </c>
      <c r="L2863" s="16">
        <f t="shared" si="133"/>
        <v>42257.590833333335</v>
      </c>
      <c r="M2863" s="16" t="str">
        <f t="shared" si="134"/>
        <v>2015</v>
      </c>
      <c r="N2863" t="b">
        <v>0</v>
      </c>
      <c r="O2863">
        <v>3</v>
      </c>
      <c r="P2863" t="b">
        <v>0</v>
      </c>
      <c r="Q2863" t="s">
        <v>8271</v>
      </c>
      <c r="R2863" s="10">
        <f>E2863/D2863*100</f>
        <v>32</v>
      </c>
      <c r="S2863" s="7">
        <f>E2863/O2863</f>
        <v>26.666666666666668</v>
      </c>
      <c r="T2863" s="11" t="s">
        <v>8317</v>
      </c>
      <c r="U2863" t="s">
        <v>8318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5">
        <f t="shared" si="132"/>
        <v>41814.789687500001</v>
      </c>
      <c r="K2864">
        <v>1401044229</v>
      </c>
      <c r="L2864" s="16">
        <f t="shared" si="133"/>
        <v>41784.789687500001</v>
      </c>
      <c r="M2864" s="16" t="str">
        <f t="shared" si="134"/>
        <v>2014</v>
      </c>
      <c r="N2864" t="b">
        <v>0</v>
      </c>
      <c r="O2864">
        <v>3</v>
      </c>
      <c r="P2864" t="b">
        <v>0</v>
      </c>
      <c r="Q2864" t="s">
        <v>8271</v>
      </c>
      <c r="R2864" s="10">
        <f>E2864/D2864*100</f>
        <v>0.43307086614173229</v>
      </c>
      <c r="S2864" s="7">
        <f>E2864/O2864</f>
        <v>18.333333333333332</v>
      </c>
      <c r="T2864" s="11" t="s">
        <v>8317</v>
      </c>
      <c r="U2864" t="s">
        <v>8318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5">
        <f t="shared" si="132"/>
        <v>41891.675034722226</v>
      </c>
      <c r="K2865">
        <v>1405095123</v>
      </c>
      <c r="L2865" s="16">
        <f t="shared" si="133"/>
        <v>41831.675034722226</v>
      </c>
      <c r="M2865" s="16" t="str">
        <f t="shared" si="134"/>
        <v>2014</v>
      </c>
      <c r="N2865" t="b">
        <v>0</v>
      </c>
      <c r="O2865">
        <v>1</v>
      </c>
      <c r="P2865" t="b">
        <v>0</v>
      </c>
      <c r="Q2865" t="s">
        <v>8271</v>
      </c>
      <c r="R2865" s="10">
        <f>E2865/D2865*100</f>
        <v>0.04</v>
      </c>
      <c r="S2865" s="7">
        <f>E2865/O2865</f>
        <v>20</v>
      </c>
      <c r="T2865" s="11" t="s">
        <v>8317</v>
      </c>
      <c r="U2865" t="s">
        <v>8318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5">
        <f t="shared" si="132"/>
        <v>42202.554166666669</v>
      </c>
      <c r="K2866">
        <v>1434552207</v>
      </c>
      <c r="L2866" s="16">
        <f t="shared" si="133"/>
        <v>42172.613506944443</v>
      </c>
      <c r="M2866" s="16" t="str">
        <f t="shared" si="134"/>
        <v>2015</v>
      </c>
      <c r="N2866" t="b">
        <v>0</v>
      </c>
      <c r="O2866">
        <v>3</v>
      </c>
      <c r="P2866" t="b">
        <v>0</v>
      </c>
      <c r="Q2866" t="s">
        <v>8271</v>
      </c>
      <c r="R2866" s="10">
        <f>E2866/D2866*100</f>
        <v>1.6</v>
      </c>
      <c r="S2866" s="7">
        <f>E2866/O2866</f>
        <v>13.333333333333334</v>
      </c>
      <c r="T2866" s="11" t="s">
        <v>8317</v>
      </c>
      <c r="U2866" t="s">
        <v>8318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5">
        <f t="shared" si="132"/>
        <v>42010.114108796297</v>
      </c>
      <c r="K2867">
        <v>1415328259</v>
      </c>
      <c r="L2867" s="16">
        <f t="shared" si="133"/>
        <v>41950.114108796297</v>
      </c>
      <c r="M2867" s="16" t="str">
        <f t="shared" si="134"/>
        <v>2014</v>
      </c>
      <c r="N2867" t="b">
        <v>0</v>
      </c>
      <c r="O2867">
        <v>0</v>
      </c>
      <c r="P2867" t="b">
        <v>0</v>
      </c>
      <c r="Q2867" t="s">
        <v>8271</v>
      </c>
      <c r="R2867" s="10">
        <f>E2867/D2867*100</f>
        <v>0</v>
      </c>
      <c r="S2867" s="7" t="e">
        <f>E2867/O2867</f>
        <v>#DIV/0!</v>
      </c>
      <c r="T2867" s="11" t="s">
        <v>8317</v>
      </c>
      <c r="U2867" t="s">
        <v>8318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5">
        <f t="shared" si="132"/>
        <v>42657.916666666672</v>
      </c>
      <c r="K2868">
        <v>1473893721</v>
      </c>
      <c r="L2868" s="16">
        <f t="shared" si="133"/>
        <v>42627.955104166671</v>
      </c>
      <c r="M2868" s="16" t="str">
        <f t="shared" si="134"/>
        <v>2016</v>
      </c>
      <c r="N2868" t="b">
        <v>0</v>
      </c>
      <c r="O2868">
        <v>2</v>
      </c>
      <c r="P2868" t="b">
        <v>0</v>
      </c>
      <c r="Q2868" t="s">
        <v>8271</v>
      </c>
      <c r="R2868" s="10">
        <f>E2868/D2868*100</f>
        <v>0.89999999999999991</v>
      </c>
      <c r="S2868" s="7">
        <f>E2868/O2868</f>
        <v>22.5</v>
      </c>
      <c r="T2868" s="11" t="s">
        <v>8317</v>
      </c>
      <c r="U2868" t="s">
        <v>8318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5">
        <f t="shared" si="132"/>
        <v>42555.166666666672</v>
      </c>
      <c r="K2869">
        <v>1465533672</v>
      </c>
      <c r="L2869" s="16">
        <f t="shared" si="133"/>
        <v>42531.195277777777</v>
      </c>
      <c r="M2869" s="16" t="str">
        <f t="shared" si="134"/>
        <v>2016</v>
      </c>
      <c r="N2869" t="b">
        <v>0</v>
      </c>
      <c r="O2869">
        <v>10</v>
      </c>
      <c r="P2869" t="b">
        <v>0</v>
      </c>
      <c r="Q2869" t="s">
        <v>8271</v>
      </c>
      <c r="R2869" s="10">
        <f>E2869/D2869*100</f>
        <v>20.16</v>
      </c>
      <c r="S2869" s="7">
        <f>E2869/O2869</f>
        <v>50.4</v>
      </c>
      <c r="T2869" s="11" t="s">
        <v>8317</v>
      </c>
      <c r="U2869" t="s">
        <v>8318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5">
        <f t="shared" si="132"/>
        <v>42648.827013888891</v>
      </c>
      <c r="K2870">
        <v>1473105054</v>
      </c>
      <c r="L2870" s="16">
        <f t="shared" si="133"/>
        <v>42618.827013888891</v>
      </c>
      <c r="M2870" s="16" t="str">
        <f t="shared" si="134"/>
        <v>2016</v>
      </c>
      <c r="N2870" t="b">
        <v>0</v>
      </c>
      <c r="O2870">
        <v>60</v>
      </c>
      <c r="P2870" t="b">
        <v>0</v>
      </c>
      <c r="Q2870" t="s">
        <v>8271</v>
      </c>
      <c r="R2870" s="10">
        <f>E2870/D2870*100</f>
        <v>42.011733333333332</v>
      </c>
      <c r="S2870" s="7">
        <f>E2870/O2870</f>
        <v>105.02933333333334</v>
      </c>
      <c r="T2870" s="11" t="s">
        <v>8317</v>
      </c>
      <c r="U2870" t="s">
        <v>8318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5">
        <f t="shared" si="132"/>
        <v>42570.593530092592</v>
      </c>
      <c r="K2871">
        <v>1466345681</v>
      </c>
      <c r="L2871" s="16">
        <f t="shared" si="133"/>
        <v>42540.593530092592</v>
      </c>
      <c r="M2871" s="16" t="str">
        <f t="shared" si="134"/>
        <v>2016</v>
      </c>
      <c r="N2871" t="b">
        <v>0</v>
      </c>
      <c r="O2871">
        <v>5</v>
      </c>
      <c r="P2871" t="b">
        <v>0</v>
      </c>
      <c r="Q2871" t="s">
        <v>8271</v>
      </c>
      <c r="R2871" s="10">
        <f>E2871/D2871*100</f>
        <v>0.88500000000000001</v>
      </c>
      <c r="S2871" s="7">
        <f>E2871/O2871</f>
        <v>35.4</v>
      </c>
      <c r="T2871" s="11" t="s">
        <v>8317</v>
      </c>
      <c r="U2871" t="s">
        <v>8318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5">
        <f t="shared" si="132"/>
        <v>41776.189409722225</v>
      </c>
      <c r="K2872">
        <v>1397709165</v>
      </c>
      <c r="L2872" s="16">
        <f t="shared" si="133"/>
        <v>41746.189409722225</v>
      </c>
      <c r="M2872" s="16" t="str">
        <f t="shared" si="134"/>
        <v>2014</v>
      </c>
      <c r="N2872" t="b">
        <v>0</v>
      </c>
      <c r="O2872">
        <v>9</v>
      </c>
      <c r="P2872" t="b">
        <v>0</v>
      </c>
      <c r="Q2872" t="s">
        <v>8271</v>
      </c>
      <c r="R2872" s="10">
        <f>E2872/D2872*100</f>
        <v>15</v>
      </c>
      <c r="S2872" s="7">
        <f>E2872/O2872</f>
        <v>83.333333333333329</v>
      </c>
      <c r="T2872" s="11" t="s">
        <v>8317</v>
      </c>
      <c r="U2872" t="s">
        <v>8318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5">
        <f t="shared" si="132"/>
        <v>41994.738576388889</v>
      </c>
      <c r="K2873">
        <v>1417455813</v>
      </c>
      <c r="L2873" s="16">
        <f t="shared" si="133"/>
        <v>41974.738576388889</v>
      </c>
      <c r="M2873" s="16" t="str">
        <f t="shared" si="134"/>
        <v>2014</v>
      </c>
      <c r="N2873" t="b">
        <v>0</v>
      </c>
      <c r="O2873">
        <v>13</v>
      </c>
      <c r="P2873" t="b">
        <v>0</v>
      </c>
      <c r="Q2873" t="s">
        <v>8271</v>
      </c>
      <c r="R2873" s="10">
        <f>E2873/D2873*100</f>
        <v>4.67</v>
      </c>
      <c r="S2873" s="7">
        <f>E2873/O2873</f>
        <v>35.92307692307692</v>
      </c>
      <c r="T2873" s="11" t="s">
        <v>8317</v>
      </c>
      <c r="U2873" t="s">
        <v>8318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5">
        <f t="shared" si="132"/>
        <v>42175.11618055556</v>
      </c>
      <c r="K2874">
        <v>1429584438</v>
      </c>
      <c r="L2874" s="16">
        <f t="shared" si="133"/>
        <v>42115.11618055556</v>
      </c>
      <c r="M2874" s="16" t="str">
        <f t="shared" si="134"/>
        <v>2015</v>
      </c>
      <c r="N2874" t="b">
        <v>0</v>
      </c>
      <c r="O2874">
        <v>0</v>
      </c>
      <c r="P2874" t="b">
        <v>0</v>
      </c>
      <c r="Q2874" t="s">
        <v>8271</v>
      </c>
      <c r="R2874" s="10">
        <f>E2874/D2874*100</f>
        <v>0</v>
      </c>
      <c r="S2874" s="7" t="e">
        <f>E2874/O2874</f>
        <v>#DIV/0!</v>
      </c>
      <c r="T2874" s="11" t="s">
        <v>8317</v>
      </c>
      <c r="U2874" t="s">
        <v>8318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5">
        <f t="shared" si="132"/>
        <v>42032.817488425921</v>
      </c>
      <c r="K2875">
        <v>1419881831</v>
      </c>
      <c r="L2875" s="16">
        <f t="shared" si="133"/>
        <v>42002.817488425921</v>
      </c>
      <c r="M2875" s="16" t="str">
        <f t="shared" si="134"/>
        <v>2014</v>
      </c>
      <c r="N2875" t="b">
        <v>0</v>
      </c>
      <c r="O2875">
        <v>8</v>
      </c>
      <c r="P2875" t="b">
        <v>0</v>
      </c>
      <c r="Q2875" t="s">
        <v>8271</v>
      </c>
      <c r="R2875" s="10">
        <f>E2875/D2875*100</f>
        <v>38.119999999999997</v>
      </c>
      <c r="S2875" s="7">
        <f>E2875/O2875</f>
        <v>119.125</v>
      </c>
      <c r="T2875" s="11" t="s">
        <v>8317</v>
      </c>
      <c r="U2875" t="s">
        <v>8318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5">
        <f t="shared" si="132"/>
        <v>42752.84474537037</v>
      </c>
      <c r="K2876">
        <v>1482092186</v>
      </c>
      <c r="L2876" s="16">
        <f t="shared" si="133"/>
        <v>42722.84474537037</v>
      </c>
      <c r="M2876" s="16" t="str">
        <f t="shared" si="134"/>
        <v>2016</v>
      </c>
      <c r="N2876" t="b">
        <v>0</v>
      </c>
      <c r="O2876">
        <v>3</v>
      </c>
      <c r="P2876" t="b">
        <v>0</v>
      </c>
      <c r="Q2876" t="s">
        <v>8271</v>
      </c>
      <c r="R2876" s="10">
        <f>E2876/D2876*100</f>
        <v>5.42</v>
      </c>
      <c r="S2876" s="7">
        <f>E2876/O2876</f>
        <v>90.333333333333329</v>
      </c>
      <c r="T2876" s="11" t="s">
        <v>8317</v>
      </c>
      <c r="U2876" t="s">
        <v>8318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5">
        <f t="shared" si="132"/>
        <v>42495.128391203703</v>
      </c>
      <c r="K2877">
        <v>1459825493</v>
      </c>
      <c r="L2877" s="16">
        <f t="shared" si="133"/>
        <v>42465.128391203703</v>
      </c>
      <c r="M2877" s="16" t="str">
        <f t="shared" si="134"/>
        <v>2016</v>
      </c>
      <c r="N2877" t="b">
        <v>0</v>
      </c>
      <c r="O2877">
        <v>3</v>
      </c>
      <c r="P2877" t="b">
        <v>0</v>
      </c>
      <c r="Q2877" t="s">
        <v>8271</v>
      </c>
      <c r="R2877" s="10">
        <f>E2877/D2877*100</f>
        <v>3.4999999999999996E-2</v>
      </c>
      <c r="S2877" s="7">
        <f>E2877/O2877</f>
        <v>2.3333333333333335</v>
      </c>
      <c r="T2877" s="11" t="s">
        <v>8317</v>
      </c>
      <c r="U2877" t="s">
        <v>8318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5">
        <f t="shared" si="132"/>
        <v>42201.743969907402</v>
      </c>
      <c r="K2878">
        <v>1434477079</v>
      </c>
      <c r="L2878" s="16">
        <f t="shared" si="133"/>
        <v>42171.743969907402</v>
      </c>
      <c r="M2878" s="16" t="str">
        <f t="shared" si="134"/>
        <v>2015</v>
      </c>
      <c r="N2878" t="b">
        <v>0</v>
      </c>
      <c r="O2878">
        <v>0</v>
      </c>
      <c r="P2878" t="b">
        <v>0</v>
      </c>
      <c r="Q2878" t="s">
        <v>8271</v>
      </c>
      <c r="R2878" s="10">
        <f>E2878/D2878*100</f>
        <v>0</v>
      </c>
      <c r="S2878" s="7" t="e">
        <f>E2878/O2878</f>
        <v>#DIV/0!</v>
      </c>
      <c r="T2878" s="11" t="s">
        <v>8317</v>
      </c>
      <c r="U2878" t="s">
        <v>8318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5">
        <f t="shared" si="132"/>
        <v>42704.708333333328</v>
      </c>
      <c r="K2879">
        <v>1477781724</v>
      </c>
      <c r="L2879" s="16">
        <f t="shared" si="133"/>
        <v>42672.955138888887</v>
      </c>
      <c r="M2879" s="16" t="str">
        <f t="shared" si="134"/>
        <v>2016</v>
      </c>
      <c r="N2879" t="b">
        <v>0</v>
      </c>
      <c r="O2879">
        <v>6</v>
      </c>
      <c r="P2879" t="b">
        <v>0</v>
      </c>
      <c r="Q2879" t="s">
        <v>8271</v>
      </c>
      <c r="R2879" s="10">
        <f>E2879/D2879*100</f>
        <v>10.833333333333334</v>
      </c>
      <c r="S2879" s="7">
        <f>E2879/O2879</f>
        <v>108.33333333333333</v>
      </c>
      <c r="T2879" s="11" t="s">
        <v>8317</v>
      </c>
      <c r="U2879" t="s">
        <v>8318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5">
        <f t="shared" si="132"/>
        <v>42188.615682870368</v>
      </c>
      <c r="K2880">
        <v>1430750795</v>
      </c>
      <c r="L2880" s="16">
        <f t="shared" si="133"/>
        <v>42128.615682870368</v>
      </c>
      <c r="M2880" s="16" t="str">
        <f t="shared" si="134"/>
        <v>2015</v>
      </c>
      <c r="N2880" t="b">
        <v>0</v>
      </c>
      <c r="O2880">
        <v>4</v>
      </c>
      <c r="P2880" t="b">
        <v>0</v>
      </c>
      <c r="Q2880" t="s">
        <v>8271</v>
      </c>
      <c r="R2880" s="10">
        <f>E2880/D2880*100</f>
        <v>2.1</v>
      </c>
      <c r="S2880" s="7">
        <f>E2880/O2880</f>
        <v>15.75</v>
      </c>
      <c r="T2880" s="11" t="s">
        <v>8317</v>
      </c>
      <c r="U2880" t="s">
        <v>8318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5">
        <f t="shared" si="132"/>
        <v>42389.725243055553</v>
      </c>
      <c r="K2881">
        <v>1450718661</v>
      </c>
      <c r="L2881" s="16">
        <f t="shared" si="133"/>
        <v>42359.725243055553</v>
      </c>
      <c r="M2881" s="16" t="str">
        <f t="shared" si="134"/>
        <v>2015</v>
      </c>
      <c r="N2881" t="b">
        <v>0</v>
      </c>
      <c r="O2881">
        <v>1</v>
      </c>
      <c r="P2881" t="b">
        <v>0</v>
      </c>
      <c r="Q2881" t="s">
        <v>8271</v>
      </c>
      <c r="R2881" s="10">
        <f>E2881/D2881*100</f>
        <v>0.2589285714285714</v>
      </c>
      <c r="S2881" s="7">
        <f>E2881/O2881</f>
        <v>29</v>
      </c>
      <c r="T2881" s="11" t="s">
        <v>8317</v>
      </c>
      <c r="U2881" t="s">
        <v>8318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5">
        <f t="shared" si="132"/>
        <v>42236.711805555555</v>
      </c>
      <c r="K2882">
        <v>1436305452</v>
      </c>
      <c r="L2882" s="16">
        <f t="shared" si="133"/>
        <v>42192.905694444446</v>
      </c>
      <c r="M2882" s="16" t="str">
        <f t="shared" si="134"/>
        <v>2015</v>
      </c>
      <c r="N2882" t="b">
        <v>0</v>
      </c>
      <c r="O2882">
        <v>29</v>
      </c>
      <c r="P2882" t="b">
        <v>0</v>
      </c>
      <c r="Q2882" t="s">
        <v>8271</v>
      </c>
      <c r="R2882" s="10">
        <f>E2882/D2882*100</f>
        <v>23.333333333333332</v>
      </c>
      <c r="S2882" s="7">
        <f>E2882/O2882</f>
        <v>96.551724137931032</v>
      </c>
      <c r="T2882" s="11" t="s">
        <v>8317</v>
      </c>
      <c r="U2882" t="s">
        <v>8318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5">
        <f t="shared" ref="J2883:J2946" si="135">(((I2883/60)/60)/24)+DATE(1970,1,1)</f>
        <v>41976.639305555553</v>
      </c>
      <c r="K2883">
        <v>1412432436</v>
      </c>
      <c r="L2883" s="16">
        <f t="shared" ref="L2883:L2946" si="136">(((K2883/60)/60)/24)+DATE(1970,1,1)</f>
        <v>41916.597638888888</v>
      </c>
      <c r="M2883" s="16" t="str">
        <f t="shared" ref="M2883:M2946" si="137">TEXT(L2883,"yyyy")</f>
        <v>2014</v>
      </c>
      <c r="N2883" t="b">
        <v>0</v>
      </c>
      <c r="O2883">
        <v>0</v>
      </c>
      <c r="P2883" t="b">
        <v>0</v>
      </c>
      <c r="Q2883" t="s">
        <v>8271</v>
      </c>
      <c r="R2883" s="10">
        <f>E2883/D2883*100</f>
        <v>0</v>
      </c>
      <c r="S2883" s="7" t="e">
        <f>E2883/O2883</f>
        <v>#DIV/0!</v>
      </c>
      <c r="T2883" s="11" t="s">
        <v>8317</v>
      </c>
      <c r="U2883" t="s">
        <v>8318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5">
        <f t="shared" si="135"/>
        <v>42491.596273148149</v>
      </c>
      <c r="K2884">
        <v>1459520318</v>
      </c>
      <c r="L2884" s="16">
        <f t="shared" si="136"/>
        <v>42461.596273148149</v>
      </c>
      <c r="M2884" s="16" t="str">
        <f t="shared" si="137"/>
        <v>2016</v>
      </c>
      <c r="N2884" t="b">
        <v>0</v>
      </c>
      <c r="O2884">
        <v>4</v>
      </c>
      <c r="P2884" t="b">
        <v>0</v>
      </c>
      <c r="Q2884" t="s">
        <v>8271</v>
      </c>
      <c r="R2884" s="10">
        <f>E2884/D2884*100</f>
        <v>33.6</v>
      </c>
      <c r="S2884" s="7">
        <f>E2884/O2884</f>
        <v>63</v>
      </c>
      <c r="T2884" s="11" t="s">
        <v>8317</v>
      </c>
      <c r="U2884" t="s">
        <v>8318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5">
        <f t="shared" si="135"/>
        <v>42406.207638888889</v>
      </c>
      <c r="K2885">
        <v>1451684437</v>
      </c>
      <c r="L2885" s="16">
        <f t="shared" si="136"/>
        <v>42370.90320601852</v>
      </c>
      <c r="M2885" s="16" t="str">
        <f t="shared" si="137"/>
        <v>2016</v>
      </c>
      <c r="N2885" t="b">
        <v>0</v>
      </c>
      <c r="O2885">
        <v>5</v>
      </c>
      <c r="P2885" t="b">
        <v>0</v>
      </c>
      <c r="Q2885" t="s">
        <v>8271</v>
      </c>
      <c r="R2885" s="10">
        <f>E2885/D2885*100</f>
        <v>19.079999999999998</v>
      </c>
      <c r="S2885" s="7">
        <f>E2885/O2885</f>
        <v>381.6</v>
      </c>
      <c r="T2885" s="11" t="s">
        <v>8317</v>
      </c>
      <c r="U2885" t="s">
        <v>8318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5">
        <f t="shared" si="135"/>
        <v>41978.727256944447</v>
      </c>
      <c r="K2886">
        <v>1415208435</v>
      </c>
      <c r="L2886" s="16">
        <f t="shared" si="136"/>
        <v>41948.727256944447</v>
      </c>
      <c r="M2886" s="16" t="str">
        <f t="shared" si="137"/>
        <v>2014</v>
      </c>
      <c r="N2886" t="b">
        <v>0</v>
      </c>
      <c r="O2886">
        <v>4</v>
      </c>
      <c r="P2886" t="b">
        <v>0</v>
      </c>
      <c r="Q2886" t="s">
        <v>8271</v>
      </c>
      <c r="R2886" s="10">
        <f>E2886/D2886*100</f>
        <v>0.41111111111111115</v>
      </c>
      <c r="S2886" s="7">
        <f>E2886/O2886</f>
        <v>46.25</v>
      </c>
      <c r="T2886" s="11" t="s">
        <v>8317</v>
      </c>
      <c r="U2886" t="s">
        <v>8318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5">
        <f t="shared" si="135"/>
        <v>42077.034733796296</v>
      </c>
      <c r="K2887">
        <v>1423705801</v>
      </c>
      <c r="L2887" s="16">
        <f t="shared" si="136"/>
        <v>42047.07640046296</v>
      </c>
      <c r="M2887" s="16" t="str">
        <f t="shared" si="137"/>
        <v>2015</v>
      </c>
      <c r="N2887" t="b">
        <v>0</v>
      </c>
      <c r="O2887">
        <v>5</v>
      </c>
      <c r="P2887" t="b">
        <v>0</v>
      </c>
      <c r="Q2887" t="s">
        <v>8271</v>
      </c>
      <c r="R2887" s="10">
        <f>E2887/D2887*100</f>
        <v>32.5</v>
      </c>
      <c r="S2887" s="7">
        <f>E2887/O2887</f>
        <v>26</v>
      </c>
      <c r="T2887" s="11" t="s">
        <v>8317</v>
      </c>
      <c r="U2887" t="s">
        <v>8318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5">
        <f t="shared" si="135"/>
        <v>42266.165972222225</v>
      </c>
      <c r="K2888">
        <v>1442243484</v>
      </c>
      <c r="L2888" s="16">
        <f t="shared" si="136"/>
        <v>42261.632916666669</v>
      </c>
      <c r="M2888" s="16" t="str">
        <f t="shared" si="137"/>
        <v>2015</v>
      </c>
      <c r="N2888" t="b">
        <v>0</v>
      </c>
      <c r="O2888">
        <v>1</v>
      </c>
      <c r="P2888" t="b">
        <v>0</v>
      </c>
      <c r="Q2888" t="s">
        <v>8271</v>
      </c>
      <c r="R2888" s="10">
        <f>E2888/D2888*100</f>
        <v>5</v>
      </c>
      <c r="S2888" s="7">
        <f>E2888/O2888</f>
        <v>10</v>
      </c>
      <c r="T2888" s="11" t="s">
        <v>8317</v>
      </c>
      <c r="U2888" t="s">
        <v>8318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5">
        <f t="shared" si="135"/>
        <v>42015.427361111113</v>
      </c>
      <c r="K2889">
        <v>1418379324</v>
      </c>
      <c r="L2889" s="16">
        <f t="shared" si="136"/>
        <v>41985.427361111113</v>
      </c>
      <c r="M2889" s="16" t="str">
        <f t="shared" si="137"/>
        <v>2014</v>
      </c>
      <c r="N2889" t="b">
        <v>0</v>
      </c>
      <c r="O2889">
        <v>1</v>
      </c>
      <c r="P2889" t="b">
        <v>0</v>
      </c>
      <c r="Q2889" t="s">
        <v>8271</v>
      </c>
      <c r="R2889" s="10">
        <f>E2889/D2889*100</f>
        <v>0.16666666666666669</v>
      </c>
      <c r="S2889" s="7">
        <f>E2889/O2889</f>
        <v>5</v>
      </c>
      <c r="T2889" s="11" t="s">
        <v>8317</v>
      </c>
      <c r="U2889" t="s">
        <v>8318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5">
        <f t="shared" si="135"/>
        <v>41930.207638888889</v>
      </c>
      <c r="K2890">
        <v>1412945440</v>
      </c>
      <c r="L2890" s="16">
        <f t="shared" si="136"/>
        <v>41922.535185185188</v>
      </c>
      <c r="M2890" s="16" t="str">
        <f t="shared" si="137"/>
        <v>2014</v>
      </c>
      <c r="N2890" t="b">
        <v>0</v>
      </c>
      <c r="O2890">
        <v>0</v>
      </c>
      <c r="P2890" t="b">
        <v>0</v>
      </c>
      <c r="Q2890" t="s">
        <v>8271</v>
      </c>
      <c r="R2890" s="10">
        <f>E2890/D2890*100</f>
        <v>0</v>
      </c>
      <c r="S2890" s="7" t="e">
        <f>E2890/O2890</f>
        <v>#DIV/0!</v>
      </c>
      <c r="T2890" s="11" t="s">
        <v>8317</v>
      </c>
      <c r="U2890" t="s">
        <v>8318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5">
        <f t="shared" si="135"/>
        <v>41880.863252314812</v>
      </c>
      <c r="K2891">
        <v>1406752985</v>
      </c>
      <c r="L2891" s="16">
        <f t="shared" si="136"/>
        <v>41850.863252314812</v>
      </c>
      <c r="M2891" s="16" t="str">
        <f t="shared" si="137"/>
        <v>2014</v>
      </c>
      <c r="N2891" t="b">
        <v>0</v>
      </c>
      <c r="O2891">
        <v>14</v>
      </c>
      <c r="P2891" t="b">
        <v>0</v>
      </c>
      <c r="Q2891" t="s">
        <v>8271</v>
      </c>
      <c r="R2891" s="10">
        <f>E2891/D2891*100</f>
        <v>38.066666666666663</v>
      </c>
      <c r="S2891" s="7">
        <f>E2891/O2891</f>
        <v>81.571428571428569</v>
      </c>
      <c r="T2891" s="11" t="s">
        <v>8317</v>
      </c>
      <c r="U2891" t="s">
        <v>8318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5">
        <f t="shared" si="135"/>
        <v>41860.125</v>
      </c>
      <c r="K2892">
        <v>1405100992</v>
      </c>
      <c r="L2892" s="16">
        <f t="shared" si="136"/>
        <v>41831.742962962962</v>
      </c>
      <c r="M2892" s="16" t="str">
        <f t="shared" si="137"/>
        <v>2014</v>
      </c>
      <c r="N2892" t="b">
        <v>0</v>
      </c>
      <c r="O2892">
        <v>3</v>
      </c>
      <c r="P2892" t="b">
        <v>0</v>
      </c>
      <c r="Q2892" t="s">
        <v>8271</v>
      </c>
      <c r="R2892" s="10">
        <f>E2892/D2892*100</f>
        <v>1.05</v>
      </c>
      <c r="S2892" s="7">
        <f>E2892/O2892</f>
        <v>7</v>
      </c>
      <c r="T2892" s="11" t="s">
        <v>8317</v>
      </c>
      <c r="U2892" t="s">
        <v>8318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5">
        <f t="shared" si="135"/>
        <v>42475.84175925926</v>
      </c>
      <c r="K2893">
        <v>1455570728</v>
      </c>
      <c r="L2893" s="16">
        <f t="shared" si="136"/>
        <v>42415.883425925931</v>
      </c>
      <c r="M2893" s="16" t="str">
        <f t="shared" si="137"/>
        <v>2016</v>
      </c>
      <c r="N2893" t="b">
        <v>0</v>
      </c>
      <c r="O2893">
        <v>10</v>
      </c>
      <c r="P2893" t="b">
        <v>0</v>
      </c>
      <c r="Q2893" t="s">
        <v>8271</v>
      </c>
      <c r="R2893" s="10">
        <f>E2893/D2893*100</f>
        <v>2.73</v>
      </c>
      <c r="S2893" s="7">
        <f>E2893/O2893</f>
        <v>27.3</v>
      </c>
      <c r="T2893" s="11" t="s">
        <v>8317</v>
      </c>
      <c r="U2893" t="s">
        <v>8318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5">
        <f t="shared" si="135"/>
        <v>41876.875</v>
      </c>
      <c r="K2894">
        <v>1408381704</v>
      </c>
      <c r="L2894" s="16">
        <f t="shared" si="136"/>
        <v>41869.714166666665</v>
      </c>
      <c r="M2894" s="16" t="str">
        <f t="shared" si="137"/>
        <v>2014</v>
      </c>
      <c r="N2894" t="b">
        <v>0</v>
      </c>
      <c r="O2894">
        <v>17</v>
      </c>
      <c r="P2894" t="b">
        <v>0</v>
      </c>
      <c r="Q2894" t="s">
        <v>8271</v>
      </c>
      <c r="R2894" s="10">
        <f>E2894/D2894*100</f>
        <v>9.0909090909090917</v>
      </c>
      <c r="S2894" s="7">
        <f>E2894/O2894</f>
        <v>29.411764705882351</v>
      </c>
      <c r="T2894" s="11" t="s">
        <v>8317</v>
      </c>
      <c r="U2894" t="s">
        <v>8318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5">
        <f t="shared" si="135"/>
        <v>42013.083333333328</v>
      </c>
      <c r="K2895">
        <v>1415644395</v>
      </c>
      <c r="L2895" s="16">
        <f t="shared" si="136"/>
        <v>41953.773090277777</v>
      </c>
      <c r="M2895" s="16" t="str">
        <f t="shared" si="137"/>
        <v>2014</v>
      </c>
      <c r="N2895" t="b">
        <v>0</v>
      </c>
      <c r="O2895">
        <v>2</v>
      </c>
      <c r="P2895" t="b">
        <v>0</v>
      </c>
      <c r="Q2895" t="s">
        <v>8271</v>
      </c>
      <c r="R2895" s="10">
        <f>E2895/D2895*100</f>
        <v>0.5</v>
      </c>
      <c r="S2895" s="7">
        <f>E2895/O2895</f>
        <v>12.5</v>
      </c>
      <c r="T2895" s="11" t="s">
        <v>8317</v>
      </c>
      <c r="U2895" t="s">
        <v>8318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5">
        <f t="shared" si="135"/>
        <v>42097.944618055553</v>
      </c>
      <c r="K2896">
        <v>1422920415</v>
      </c>
      <c r="L2896" s="16">
        <f t="shared" si="136"/>
        <v>42037.986284722225</v>
      </c>
      <c r="M2896" s="16" t="str">
        <f t="shared" si="137"/>
        <v>2015</v>
      </c>
      <c r="N2896" t="b">
        <v>0</v>
      </c>
      <c r="O2896">
        <v>0</v>
      </c>
      <c r="P2896" t="b">
        <v>0</v>
      </c>
      <c r="Q2896" t="s">
        <v>8271</v>
      </c>
      <c r="R2896" s="10">
        <f>E2896/D2896*100</f>
        <v>0</v>
      </c>
      <c r="S2896" s="7" t="e">
        <f>E2896/O2896</f>
        <v>#DIV/0!</v>
      </c>
      <c r="T2896" s="11" t="s">
        <v>8317</v>
      </c>
      <c r="U2896" t="s">
        <v>8318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5">
        <f t="shared" si="135"/>
        <v>41812.875</v>
      </c>
      <c r="K2897">
        <v>1403356792</v>
      </c>
      <c r="L2897" s="16">
        <f t="shared" si="136"/>
        <v>41811.555462962962</v>
      </c>
      <c r="M2897" s="16" t="str">
        <f t="shared" si="137"/>
        <v>2014</v>
      </c>
      <c r="N2897" t="b">
        <v>0</v>
      </c>
      <c r="O2897">
        <v>4</v>
      </c>
      <c r="P2897" t="b">
        <v>0</v>
      </c>
      <c r="Q2897" t="s">
        <v>8271</v>
      </c>
      <c r="R2897" s="10">
        <f>E2897/D2897*100</f>
        <v>4.5999999999999996</v>
      </c>
      <c r="S2897" s="7">
        <f>E2897/O2897</f>
        <v>5.75</v>
      </c>
      <c r="T2897" s="11" t="s">
        <v>8317</v>
      </c>
      <c r="U2897" t="s">
        <v>8318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5">
        <f t="shared" si="135"/>
        <v>42716.25</v>
      </c>
      <c r="K2898">
        <v>1480283321</v>
      </c>
      <c r="L2898" s="16">
        <f t="shared" si="136"/>
        <v>42701.908807870372</v>
      </c>
      <c r="M2898" s="16" t="str">
        <f t="shared" si="137"/>
        <v>2016</v>
      </c>
      <c r="N2898" t="b">
        <v>0</v>
      </c>
      <c r="O2898">
        <v>12</v>
      </c>
      <c r="P2898" t="b">
        <v>0</v>
      </c>
      <c r="Q2898" t="s">
        <v>8271</v>
      </c>
      <c r="R2898" s="10">
        <f>E2898/D2898*100</f>
        <v>20.833333333333336</v>
      </c>
      <c r="S2898" s="7">
        <f>E2898/O2898</f>
        <v>52.083333333333336</v>
      </c>
      <c r="T2898" s="11" t="s">
        <v>8317</v>
      </c>
      <c r="U2898" t="s">
        <v>8318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5">
        <f t="shared" si="135"/>
        <v>42288.645196759258</v>
      </c>
      <c r="K2899">
        <v>1441985458</v>
      </c>
      <c r="L2899" s="16">
        <f t="shared" si="136"/>
        <v>42258.646504629629</v>
      </c>
      <c r="M2899" s="16" t="str">
        <f t="shared" si="137"/>
        <v>2015</v>
      </c>
      <c r="N2899" t="b">
        <v>0</v>
      </c>
      <c r="O2899">
        <v>3</v>
      </c>
      <c r="P2899" t="b">
        <v>0</v>
      </c>
      <c r="Q2899" t="s">
        <v>8271</v>
      </c>
      <c r="R2899" s="10">
        <f>E2899/D2899*100</f>
        <v>4.583333333333333</v>
      </c>
      <c r="S2899" s="7">
        <f>E2899/O2899</f>
        <v>183.33333333333334</v>
      </c>
      <c r="T2899" s="11" t="s">
        <v>8317</v>
      </c>
      <c r="U2899" t="s">
        <v>8318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5">
        <f t="shared" si="135"/>
        <v>42308.664965277778</v>
      </c>
      <c r="K2900">
        <v>1443715053</v>
      </c>
      <c r="L2900" s="16">
        <f t="shared" si="136"/>
        <v>42278.664965277778</v>
      </c>
      <c r="M2900" s="16" t="str">
        <f t="shared" si="137"/>
        <v>2015</v>
      </c>
      <c r="N2900" t="b">
        <v>0</v>
      </c>
      <c r="O2900">
        <v>12</v>
      </c>
      <c r="P2900" t="b">
        <v>0</v>
      </c>
      <c r="Q2900" t="s">
        <v>8271</v>
      </c>
      <c r="R2900" s="10">
        <f>E2900/D2900*100</f>
        <v>4.2133333333333338</v>
      </c>
      <c r="S2900" s="7">
        <f>E2900/O2900</f>
        <v>26.333333333333332</v>
      </c>
      <c r="T2900" s="11" t="s">
        <v>8317</v>
      </c>
      <c r="U2900" t="s">
        <v>8318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5">
        <f t="shared" si="135"/>
        <v>42575.078217592592</v>
      </c>
      <c r="K2901">
        <v>1464141158</v>
      </c>
      <c r="L2901" s="16">
        <f t="shared" si="136"/>
        <v>42515.078217592592</v>
      </c>
      <c r="M2901" s="16" t="str">
        <f t="shared" si="137"/>
        <v>2016</v>
      </c>
      <c r="N2901" t="b">
        <v>0</v>
      </c>
      <c r="O2901">
        <v>0</v>
      </c>
      <c r="P2901" t="b">
        <v>0</v>
      </c>
      <c r="Q2901" t="s">
        <v>8271</v>
      </c>
      <c r="R2901" s="10">
        <f>E2901/D2901*100</f>
        <v>0</v>
      </c>
      <c r="S2901" s="7" t="e">
        <f>E2901/O2901</f>
        <v>#DIV/0!</v>
      </c>
      <c r="T2901" s="11" t="s">
        <v>8317</v>
      </c>
      <c r="U2901" t="s">
        <v>8318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5">
        <f t="shared" si="135"/>
        <v>41860.234166666669</v>
      </c>
      <c r="K2902">
        <v>1404970632</v>
      </c>
      <c r="L2902" s="16">
        <f t="shared" si="136"/>
        <v>41830.234166666669</v>
      </c>
      <c r="M2902" s="16" t="str">
        <f t="shared" si="137"/>
        <v>2014</v>
      </c>
      <c r="N2902" t="b">
        <v>0</v>
      </c>
      <c r="O2902">
        <v>7</v>
      </c>
      <c r="P2902" t="b">
        <v>0</v>
      </c>
      <c r="Q2902" t="s">
        <v>8271</v>
      </c>
      <c r="R2902" s="10">
        <f>E2902/D2902*100</f>
        <v>61.909090909090914</v>
      </c>
      <c r="S2902" s="7">
        <f>E2902/O2902</f>
        <v>486.42857142857144</v>
      </c>
      <c r="T2902" s="11" t="s">
        <v>8317</v>
      </c>
      <c r="U2902" t="s">
        <v>8318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5">
        <f t="shared" si="135"/>
        <v>42042.904386574075</v>
      </c>
      <c r="K2903">
        <v>1418161339</v>
      </c>
      <c r="L2903" s="16">
        <f t="shared" si="136"/>
        <v>41982.904386574075</v>
      </c>
      <c r="M2903" s="16" t="str">
        <f t="shared" si="137"/>
        <v>2014</v>
      </c>
      <c r="N2903" t="b">
        <v>0</v>
      </c>
      <c r="O2903">
        <v>2</v>
      </c>
      <c r="P2903" t="b">
        <v>0</v>
      </c>
      <c r="Q2903" t="s">
        <v>8271</v>
      </c>
      <c r="R2903" s="10">
        <f>E2903/D2903*100</f>
        <v>0.8</v>
      </c>
      <c r="S2903" s="7">
        <f>E2903/O2903</f>
        <v>3</v>
      </c>
      <c r="T2903" s="11" t="s">
        <v>8317</v>
      </c>
      <c r="U2903" t="s">
        <v>8318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5">
        <f t="shared" si="135"/>
        <v>42240.439768518518</v>
      </c>
      <c r="K2904">
        <v>1437820396</v>
      </c>
      <c r="L2904" s="16">
        <f t="shared" si="136"/>
        <v>42210.439768518518</v>
      </c>
      <c r="M2904" s="16" t="str">
        <f t="shared" si="137"/>
        <v>2015</v>
      </c>
      <c r="N2904" t="b">
        <v>0</v>
      </c>
      <c r="O2904">
        <v>1</v>
      </c>
      <c r="P2904" t="b">
        <v>0</v>
      </c>
      <c r="Q2904" t="s">
        <v>8271</v>
      </c>
      <c r="R2904" s="10">
        <f>E2904/D2904*100</f>
        <v>1.6666666666666666E-2</v>
      </c>
      <c r="S2904" s="7">
        <f>E2904/O2904</f>
        <v>25</v>
      </c>
      <c r="T2904" s="11" t="s">
        <v>8317</v>
      </c>
      <c r="U2904" t="s">
        <v>8318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5">
        <f t="shared" si="135"/>
        <v>42256.166874999995</v>
      </c>
      <c r="K2905">
        <v>1436587218</v>
      </c>
      <c r="L2905" s="16">
        <f t="shared" si="136"/>
        <v>42196.166874999995</v>
      </c>
      <c r="M2905" s="16" t="str">
        <f t="shared" si="137"/>
        <v>2015</v>
      </c>
      <c r="N2905" t="b">
        <v>0</v>
      </c>
      <c r="O2905">
        <v>4</v>
      </c>
      <c r="P2905" t="b">
        <v>0</v>
      </c>
      <c r="Q2905" t="s">
        <v>8271</v>
      </c>
      <c r="R2905" s="10">
        <f>E2905/D2905*100</f>
        <v>0.77999999999999992</v>
      </c>
      <c r="S2905" s="7">
        <f>E2905/O2905</f>
        <v>9.75</v>
      </c>
      <c r="T2905" s="11" t="s">
        <v>8317</v>
      </c>
      <c r="U2905" t="s">
        <v>8318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5">
        <f t="shared" si="135"/>
        <v>41952.5</v>
      </c>
      <c r="K2906">
        <v>1414538031</v>
      </c>
      <c r="L2906" s="16">
        <f t="shared" si="136"/>
        <v>41940.967951388891</v>
      </c>
      <c r="M2906" s="16" t="str">
        <f t="shared" si="137"/>
        <v>2014</v>
      </c>
      <c r="N2906" t="b">
        <v>0</v>
      </c>
      <c r="O2906">
        <v>4</v>
      </c>
      <c r="P2906" t="b">
        <v>0</v>
      </c>
      <c r="Q2906" t="s">
        <v>8271</v>
      </c>
      <c r="R2906" s="10">
        <f>E2906/D2906*100</f>
        <v>5</v>
      </c>
      <c r="S2906" s="7">
        <f>E2906/O2906</f>
        <v>18.75</v>
      </c>
      <c r="T2906" s="11" t="s">
        <v>8317</v>
      </c>
      <c r="U2906" t="s">
        <v>8318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5">
        <f t="shared" si="135"/>
        <v>42620.056863425925</v>
      </c>
      <c r="K2907">
        <v>1472001713</v>
      </c>
      <c r="L2907" s="16">
        <f t="shared" si="136"/>
        <v>42606.056863425925</v>
      </c>
      <c r="M2907" s="16" t="str">
        <f t="shared" si="137"/>
        <v>2016</v>
      </c>
      <c r="N2907" t="b">
        <v>0</v>
      </c>
      <c r="O2907">
        <v>17</v>
      </c>
      <c r="P2907" t="b">
        <v>0</v>
      </c>
      <c r="Q2907" t="s">
        <v>8271</v>
      </c>
      <c r="R2907" s="10">
        <f>E2907/D2907*100</f>
        <v>17.771428571428572</v>
      </c>
      <c r="S2907" s="7">
        <f>E2907/O2907</f>
        <v>36.588235294117645</v>
      </c>
      <c r="T2907" s="11" t="s">
        <v>8317</v>
      </c>
      <c r="U2907" t="s">
        <v>8318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5">
        <f t="shared" si="135"/>
        <v>42217.041666666672</v>
      </c>
      <c r="K2908">
        <v>1436888066</v>
      </c>
      <c r="L2908" s="16">
        <f t="shared" si="136"/>
        <v>42199.648912037039</v>
      </c>
      <c r="M2908" s="16" t="str">
        <f t="shared" si="137"/>
        <v>2015</v>
      </c>
      <c r="N2908" t="b">
        <v>0</v>
      </c>
      <c r="O2908">
        <v>7</v>
      </c>
      <c r="P2908" t="b">
        <v>0</v>
      </c>
      <c r="Q2908" t="s">
        <v>8271</v>
      </c>
      <c r="R2908" s="10">
        <f>E2908/D2908*100</f>
        <v>9.4166666666666661</v>
      </c>
      <c r="S2908" s="7">
        <f>E2908/O2908</f>
        <v>80.714285714285708</v>
      </c>
      <c r="T2908" s="11" t="s">
        <v>8317</v>
      </c>
      <c r="U2908" t="s">
        <v>8318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5">
        <f t="shared" si="135"/>
        <v>42504.877743055549</v>
      </c>
      <c r="K2909">
        <v>1458075837</v>
      </c>
      <c r="L2909" s="16">
        <f t="shared" si="136"/>
        <v>42444.877743055549</v>
      </c>
      <c r="M2909" s="16" t="str">
        <f t="shared" si="137"/>
        <v>2016</v>
      </c>
      <c r="N2909" t="b">
        <v>0</v>
      </c>
      <c r="O2909">
        <v>2</v>
      </c>
      <c r="P2909" t="b">
        <v>0</v>
      </c>
      <c r="Q2909" t="s">
        <v>8271</v>
      </c>
      <c r="R2909" s="10">
        <f>E2909/D2909*100</f>
        <v>0.08</v>
      </c>
      <c r="S2909" s="7">
        <f>E2909/O2909</f>
        <v>1</v>
      </c>
      <c r="T2909" s="11" t="s">
        <v>8317</v>
      </c>
      <c r="U2909" t="s">
        <v>8318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5">
        <f t="shared" si="135"/>
        <v>42529.731701388882</v>
      </c>
      <c r="K2910">
        <v>1462815219</v>
      </c>
      <c r="L2910" s="16">
        <f t="shared" si="136"/>
        <v>42499.731701388882</v>
      </c>
      <c r="M2910" s="16" t="str">
        <f t="shared" si="137"/>
        <v>2016</v>
      </c>
      <c r="N2910" t="b">
        <v>0</v>
      </c>
      <c r="O2910">
        <v>5</v>
      </c>
      <c r="P2910" t="b">
        <v>0</v>
      </c>
      <c r="Q2910" t="s">
        <v>8271</v>
      </c>
      <c r="R2910" s="10">
        <f>E2910/D2910*100</f>
        <v>2.75</v>
      </c>
      <c r="S2910" s="7">
        <f>E2910/O2910</f>
        <v>52.8</v>
      </c>
      <c r="T2910" s="11" t="s">
        <v>8317</v>
      </c>
      <c r="U2910" t="s">
        <v>8318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5">
        <f t="shared" si="135"/>
        <v>41968.823611111111</v>
      </c>
      <c r="K2911">
        <v>1413527001</v>
      </c>
      <c r="L2911" s="16">
        <f t="shared" si="136"/>
        <v>41929.266215277778</v>
      </c>
      <c r="M2911" s="16" t="str">
        <f t="shared" si="137"/>
        <v>2014</v>
      </c>
      <c r="N2911" t="b">
        <v>0</v>
      </c>
      <c r="O2911">
        <v>1</v>
      </c>
      <c r="P2911" t="b">
        <v>0</v>
      </c>
      <c r="Q2911" t="s">
        <v>8271</v>
      </c>
      <c r="R2911" s="10">
        <f>E2911/D2911*100</f>
        <v>1.1111111111111112E-2</v>
      </c>
      <c r="S2911" s="7">
        <f>E2911/O2911</f>
        <v>20</v>
      </c>
      <c r="T2911" s="11" t="s">
        <v>8317</v>
      </c>
      <c r="U2911" t="s">
        <v>8318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5">
        <f t="shared" si="135"/>
        <v>42167.841284722221</v>
      </c>
      <c r="K2912">
        <v>1428955887</v>
      </c>
      <c r="L2912" s="16">
        <f t="shared" si="136"/>
        <v>42107.841284722221</v>
      </c>
      <c r="M2912" s="16" t="str">
        <f t="shared" si="137"/>
        <v>2015</v>
      </c>
      <c r="N2912" t="b">
        <v>0</v>
      </c>
      <c r="O2912">
        <v>1</v>
      </c>
      <c r="P2912" t="b">
        <v>0</v>
      </c>
      <c r="Q2912" t="s">
        <v>8271</v>
      </c>
      <c r="R2912" s="10">
        <f>E2912/D2912*100</f>
        <v>3.3333333333333335E-3</v>
      </c>
      <c r="S2912" s="7">
        <f>E2912/O2912</f>
        <v>1</v>
      </c>
      <c r="T2912" s="11" t="s">
        <v>8317</v>
      </c>
      <c r="U2912" t="s">
        <v>8318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5">
        <f t="shared" si="135"/>
        <v>42182.768819444449</v>
      </c>
      <c r="K2913">
        <v>1431973626</v>
      </c>
      <c r="L2913" s="16">
        <f t="shared" si="136"/>
        <v>42142.768819444449</v>
      </c>
      <c r="M2913" s="16" t="str">
        <f t="shared" si="137"/>
        <v>2015</v>
      </c>
      <c r="N2913" t="b">
        <v>0</v>
      </c>
      <c r="O2913">
        <v>14</v>
      </c>
      <c r="P2913" t="b">
        <v>0</v>
      </c>
      <c r="Q2913" t="s">
        <v>8271</v>
      </c>
      <c r="R2913" s="10">
        <f>E2913/D2913*100</f>
        <v>36.5</v>
      </c>
      <c r="S2913" s="7">
        <f>E2913/O2913</f>
        <v>46.928571428571431</v>
      </c>
      <c r="T2913" s="11" t="s">
        <v>8317</v>
      </c>
      <c r="U2913" t="s">
        <v>8318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5">
        <f t="shared" si="135"/>
        <v>42384.131643518514</v>
      </c>
      <c r="K2914">
        <v>1450235374</v>
      </c>
      <c r="L2914" s="16">
        <f t="shared" si="136"/>
        <v>42354.131643518514</v>
      </c>
      <c r="M2914" s="16" t="str">
        <f t="shared" si="137"/>
        <v>2015</v>
      </c>
      <c r="N2914" t="b">
        <v>0</v>
      </c>
      <c r="O2914">
        <v>26</v>
      </c>
      <c r="P2914" t="b">
        <v>0</v>
      </c>
      <c r="Q2914" t="s">
        <v>8271</v>
      </c>
      <c r="R2914" s="10">
        <f>E2914/D2914*100</f>
        <v>14.058171745152354</v>
      </c>
      <c r="S2914" s="7">
        <f>E2914/O2914</f>
        <v>78.07692307692308</v>
      </c>
      <c r="T2914" s="11" t="s">
        <v>8317</v>
      </c>
      <c r="U2914" t="s">
        <v>8318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5">
        <f t="shared" si="135"/>
        <v>41888.922905092593</v>
      </c>
      <c r="K2915">
        <v>1404857339</v>
      </c>
      <c r="L2915" s="16">
        <f t="shared" si="136"/>
        <v>41828.922905092593</v>
      </c>
      <c r="M2915" s="16" t="str">
        <f t="shared" si="137"/>
        <v>2014</v>
      </c>
      <c r="N2915" t="b">
        <v>0</v>
      </c>
      <c r="O2915">
        <v>2</v>
      </c>
      <c r="P2915" t="b">
        <v>0</v>
      </c>
      <c r="Q2915" t="s">
        <v>8271</v>
      </c>
      <c r="R2915" s="10">
        <f>E2915/D2915*100</f>
        <v>0.02</v>
      </c>
      <c r="S2915" s="7">
        <f>E2915/O2915</f>
        <v>1</v>
      </c>
      <c r="T2915" s="11" t="s">
        <v>8317</v>
      </c>
      <c r="U2915" t="s">
        <v>8318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5">
        <f t="shared" si="135"/>
        <v>42077.865671296298</v>
      </c>
      <c r="K2916">
        <v>1421185594</v>
      </c>
      <c r="L2916" s="16">
        <f t="shared" si="136"/>
        <v>42017.907337962963</v>
      </c>
      <c r="M2916" s="16" t="str">
        <f t="shared" si="137"/>
        <v>2015</v>
      </c>
      <c r="N2916" t="b">
        <v>0</v>
      </c>
      <c r="O2916">
        <v>1</v>
      </c>
      <c r="P2916" t="b">
        <v>0</v>
      </c>
      <c r="Q2916" t="s">
        <v>8271</v>
      </c>
      <c r="R2916" s="10">
        <f>E2916/D2916*100</f>
        <v>4.0000000000000001E-3</v>
      </c>
      <c r="S2916" s="7">
        <f>E2916/O2916</f>
        <v>1</v>
      </c>
      <c r="T2916" s="11" t="s">
        <v>8317</v>
      </c>
      <c r="U2916" t="s">
        <v>8318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5">
        <f t="shared" si="135"/>
        <v>42445.356365740736</v>
      </c>
      <c r="K2917">
        <v>1455528790</v>
      </c>
      <c r="L2917" s="16">
        <f t="shared" si="136"/>
        <v>42415.398032407407</v>
      </c>
      <c r="M2917" s="16" t="str">
        <f t="shared" si="137"/>
        <v>2016</v>
      </c>
      <c r="N2917" t="b">
        <v>0</v>
      </c>
      <c r="O2917">
        <v>3</v>
      </c>
      <c r="P2917" t="b">
        <v>0</v>
      </c>
      <c r="Q2917" t="s">
        <v>8271</v>
      </c>
      <c r="R2917" s="10">
        <f>E2917/D2917*100</f>
        <v>61.1</v>
      </c>
      <c r="S2917" s="7">
        <f>E2917/O2917</f>
        <v>203.66666666666666</v>
      </c>
      <c r="T2917" s="11" t="s">
        <v>8317</v>
      </c>
      <c r="U2917" t="s">
        <v>8318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5">
        <f t="shared" si="135"/>
        <v>41778.476724537039</v>
      </c>
      <c r="K2918">
        <v>1398511589</v>
      </c>
      <c r="L2918" s="16">
        <f t="shared" si="136"/>
        <v>41755.476724537039</v>
      </c>
      <c r="M2918" s="16" t="str">
        <f t="shared" si="137"/>
        <v>2014</v>
      </c>
      <c r="N2918" t="b">
        <v>0</v>
      </c>
      <c r="O2918">
        <v>7</v>
      </c>
      <c r="P2918" t="b">
        <v>0</v>
      </c>
      <c r="Q2918" t="s">
        <v>8271</v>
      </c>
      <c r="R2918" s="10">
        <f>E2918/D2918*100</f>
        <v>7.8378378378378386</v>
      </c>
      <c r="S2918" s="7">
        <f>E2918/O2918</f>
        <v>20.714285714285715</v>
      </c>
      <c r="T2918" s="11" t="s">
        <v>8317</v>
      </c>
      <c r="U2918" t="s">
        <v>8318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5">
        <f t="shared" si="135"/>
        <v>42263.234340277777</v>
      </c>
      <c r="K2919">
        <v>1440826647</v>
      </c>
      <c r="L2919" s="16">
        <f t="shared" si="136"/>
        <v>42245.234340277777</v>
      </c>
      <c r="M2919" s="16" t="str">
        <f t="shared" si="137"/>
        <v>2015</v>
      </c>
      <c r="N2919" t="b">
        <v>0</v>
      </c>
      <c r="O2919">
        <v>9</v>
      </c>
      <c r="P2919" t="b">
        <v>0</v>
      </c>
      <c r="Q2919" t="s">
        <v>8271</v>
      </c>
      <c r="R2919" s="10">
        <f>E2919/D2919*100</f>
        <v>21.85</v>
      </c>
      <c r="S2919" s="7">
        <f>E2919/O2919</f>
        <v>48.555555555555557</v>
      </c>
      <c r="T2919" s="11" t="s">
        <v>8317</v>
      </c>
      <c r="U2919" t="s">
        <v>8318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5">
        <f t="shared" si="135"/>
        <v>42306.629710648151</v>
      </c>
      <c r="K2920">
        <v>1443712007</v>
      </c>
      <c r="L2920" s="16">
        <f t="shared" si="136"/>
        <v>42278.629710648151</v>
      </c>
      <c r="M2920" s="16" t="str">
        <f t="shared" si="137"/>
        <v>2015</v>
      </c>
      <c r="N2920" t="b">
        <v>0</v>
      </c>
      <c r="O2920">
        <v>20</v>
      </c>
      <c r="P2920" t="b">
        <v>0</v>
      </c>
      <c r="Q2920" t="s">
        <v>8271</v>
      </c>
      <c r="R2920" s="10">
        <f>E2920/D2920*100</f>
        <v>27.24</v>
      </c>
      <c r="S2920" s="7">
        <f>E2920/O2920</f>
        <v>68.099999999999994</v>
      </c>
      <c r="T2920" s="11" t="s">
        <v>8317</v>
      </c>
      <c r="U2920" t="s">
        <v>8318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5">
        <f t="shared" si="135"/>
        <v>41856.61954861111</v>
      </c>
      <c r="K2921">
        <v>1404658329</v>
      </c>
      <c r="L2921" s="16">
        <f t="shared" si="136"/>
        <v>41826.61954861111</v>
      </c>
      <c r="M2921" s="16" t="str">
        <f t="shared" si="137"/>
        <v>2014</v>
      </c>
      <c r="N2921" t="b">
        <v>0</v>
      </c>
      <c r="O2921">
        <v>6</v>
      </c>
      <c r="P2921" t="b">
        <v>0</v>
      </c>
      <c r="Q2921" t="s">
        <v>8271</v>
      </c>
      <c r="R2921" s="10">
        <f>E2921/D2921*100</f>
        <v>8.5</v>
      </c>
      <c r="S2921" s="7">
        <f>E2921/O2921</f>
        <v>8.5</v>
      </c>
      <c r="T2921" s="11" t="s">
        <v>8317</v>
      </c>
      <c r="U2921" t="s">
        <v>8318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5">
        <f t="shared" si="135"/>
        <v>42088.750810185185</v>
      </c>
      <c r="K2922">
        <v>1424718070</v>
      </c>
      <c r="L2922" s="16">
        <f t="shared" si="136"/>
        <v>42058.792476851857</v>
      </c>
      <c r="M2922" s="16" t="str">
        <f t="shared" si="137"/>
        <v>2015</v>
      </c>
      <c r="N2922" t="b">
        <v>0</v>
      </c>
      <c r="O2922">
        <v>13</v>
      </c>
      <c r="P2922" t="b">
        <v>0</v>
      </c>
      <c r="Q2922" t="s">
        <v>8271</v>
      </c>
      <c r="R2922" s="10">
        <f>E2922/D2922*100</f>
        <v>26.840000000000003</v>
      </c>
      <c r="S2922" s="7">
        <f>E2922/O2922</f>
        <v>51.615384615384613</v>
      </c>
      <c r="T2922" s="11" t="s">
        <v>8317</v>
      </c>
      <c r="U2922" t="s">
        <v>8318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5">
        <f t="shared" si="135"/>
        <v>41907.886620370373</v>
      </c>
      <c r="K2923">
        <v>1409087804</v>
      </c>
      <c r="L2923" s="16">
        <f t="shared" si="136"/>
        <v>41877.886620370373</v>
      </c>
      <c r="M2923" s="16" t="str">
        <f t="shared" si="137"/>
        <v>2014</v>
      </c>
      <c r="N2923" t="b">
        <v>0</v>
      </c>
      <c r="O2923">
        <v>3</v>
      </c>
      <c r="P2923" t="b">
        <v>1</v>
      </c>
      <c r="Q2923" t="s">
        <v>8305</v>
      </c>
      <c r="R2923" s="10">
        <f>E2923/D2923*100</f>
        <v>129</v>
      </c>
      <c r="S2923" s="7">
        <f>E2923/O2923</f>
        <v>43</v>
      </c>
      <c r="T2923" s="11" t="s">
        <v>8317</v>
      </c>
      <c r="U2923" t="s">
        <v>8359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5">
        <f t="shared" si="135"/>
        <v>42142.874155092592</v>
      </c>
      <c r="K2924">
        <v>1428094727</v>
      </c>
      <c r="L2924" s="16">
        <f t="shared" si="136"/>
        <v>42097.874155092592</v>
      </c>
      <c r="M2924" s="16" t="str">
        <f t="shared" si="137"/>
        <v>2015</v>
      </c>
      <c r="N2924" t="b">
        <v>0</v>
      </c>
      <c r="O2924">
        <v>6</v>
      </c>
      <c r="P2924" t="b">
        <v>1</v>
      </c>
      <c r="Q2924" t="s">
        <v>8305</v>
      </c>
      <c r="R2924" s="10">
        <f>E2924/D2924*100</f>
        <v>100</v>
      </c>
      <c r="S2924" s="7">
        <f>E2924/O2924</f>
        <v>83.333333333333329</v>
      </c>
      <c r="T2924" s="11" t="s">
        <v>8317</v>
      </c>
      <c r="U2924" t="s">
        <v>8359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5">
        <f t="shared" si="135"/>
        <v>42028.125</v>
      </c>
      <c r="K2925">
        <v>1420774779</v>
      </c>
      <c r="L2925" s="16">
        <f t="shared" si="136"/>
        <v>42013.15253472222</v>
      </c>
      <c r="M2925" s="16" t="str">
        <f t="shared" si="137"/>
        <v>2015</v>
      </c>
      <c r="N2925" t="b">
        <v>0</v>
      </c>
      <c r="O2925">
        <v>10</v>
      </c>
      <c r="P2925" t="b">
        <v>1</v>
      </c>
      <c r="Q2925" t="s">
        <v>8305</v>
      </c>
      <c r="R2925" s="10">
        <f>E2925/D2925*100</f>
        <v>100</v>
      </c>
      <c r="S2925" s="7">
        <f>E2925/O2925</f>
        <v>30</v>
      </c>
      <c r="T2925" s="11" t="s">
        <v>8317</v>
      </c>
      <c r="U2925" t="s">
        <v>8359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5">
        <f t="shared" si="135"/>
        <v>42133.165972222225</v>
      </c>
      <c r="K2926">
        <v>1428585710</v>
      </c>
      <c r="L2926" s="16">
        <f t="shared" si="136"/>
        <v>42103.556828703702</v>
      </c>
      <c r="M2926" s="16" t="str">
        <f t="shared" si="137"/>
        <v>2015</v>
      </c>
      <c r="N2926" t="b">
        <v>0</v>
      </c>
      <c r="O2926">
        <v>147</v>
      </c>
      <c r="P2926" t="b">
        <v>1</v>
      </c>
      <c r="Q2926" t="s">
        <v>8305</v>
      </c>
      <c r="R2926" s="10">
        <f>E2926/D2926*100</f>
        <v>103.2</v>
      </c>
      <c r="S2926" s="7">
        <f>E2926/O2926</f>
        <v>175.51020408163265</v>
      </c>
      <c r="T2926" s="11" t="s">
        <v>8317</v>
      </c>
      <c r="U2926" t="s">
        <v>8359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5">
        <f t="shared" si="135"/>
        <v>41893.584120370368</v>
      </c>
      <c r="K2927">
        <v>1407852068</v>
      </c>
      <c r="L2927" s="16">
        <f t="shared" si="136"/>
        <v>41863.584120370368</v>
      </c>
      <c r="M2927" s="16" t="str">
        <f t="shared" si="137"/>
        <v>2014</v>
      </c>
      <c r="N2927" t="b">
        <v>0</v>
      </c>
      <c r="O2927">
        <v>199</v>
      </c>
      <c r="P2927" t="b">
        <v>1</v>
      </c>
      <c r="Q2927" t="s">
        <v>8305</v>
      </c>
      <c r="R2927" s="10">
        <f>E2927/D2927*100</f>
        <v>102.44597777777777</v>
      </c>
      <c r="S2927" s="7">
        <f>E2927/O2927</f>
        <v>231.66175879396985</v>
      </c>
      <c r="T2927" s="11" t="s">
        <v>8317</v>
      </c>
      <c r="U2927" t="s">
        <v>8359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5">
        <f t="shared" si="135"/>
        <v>42058.765960648147</v>
      </c>
      <c r="K2928">
        <v>1423506179</v>
      </c>
      <c r="L2928" s="16">
        <f t="shared" si="136"/>
        <v>42044.765960648147</v>
      </c>
      <c r="M2928" s="16" t="str">
        <f t="shared" si="137"/>
        <v>2015</v>
      </c>
      <c r="N2928" t="b">
        <v>0</v>
      </c>
      <c r="O2928">
        <v>50</v>
      </c>
      <c r="P2928" t="b">
        <v>1</v>
      </c>
      <c r="Q2928" t="s">
        <v>8305</v>
      </c>
      <c r="R2928" s="10">
        <f>E2928/D2928*100</f>
        <v>125</v>
      </c>
      <c r="S2928" s="7">
        <f>E2928/O2928</f>
        <v>75</v>
      </c>
      <c r="T2928" s="11" t="s">
        <v>8317</v>
      </c>
      <c r="U2928" t="s">
        <v>8359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5">
        <f t="shared" si="135"/>
        <v>41835.208333333336</v>
      </c>
      <c r="K2929">
        <v>1402934629</v>
      </c>
      <c r="L2929" s="16">
        <f t="shared" si="136"/>
        <v>41806.669317129628</v>
      </c>
      <c r="M2929" s="16" t="str">
        <f t="shared" si="137"/>
        <v>2014</v>
      </c>
      <c r="N2929" t="b">
        <v>0</v>
      </c>
      <c r="O2929">
        <v>21</v>
      </c>
      <c r="P2929" t="b">
        <v>1</v>
      </c>
      <c r="Q2929" t="s">
        <v>8305</v>
      </c>
      <c r="R2929" s="10">
        <f>E2929/D2929*100</f>
        <v>130.83333333333334</v>
      </c>
      <c r="S2929" s="7">
        <f>E2929/O2929</f>
        <v>112.14285714285714</v>
      </c>
      <c r="T2929" s="11" t="s">
        <v>8317</v>
      </c>
      <c r="U2929" t="s">
        <v>8359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5">
        <f t="shared" si="135"/>
        <v>42433.998217592598</v>
      </c>
      <c r="K2930">
        <v>1454543846</v>
      </c>
      <c r="L2930" s="16">
        <f t="shared" si="136"/>
        <v>42403.998217592598</v>
      </c>
      <c r="M2930" s="16" t="str">
        <f t="shared" si="137"/>
        <v>2016</v>
      </c>
      <c r="N2930" t="b">
        <v>0</v>
      </c>
      <c r="O2930">
        <v>24</v>
      </c>
      <c r="P2930" t="b">
        <v>1</v>
      </c>
      <c r="Q2930" t="s">
        <v>8305</v>
      </c>
      <c r="R2930" s="10">
        <f>E2930/D2930*100</f>
        <v>100</v>
      </c>
      <c r="S2930" s="7">
        <f>E2930/O2930</f>
        <v>41.666666666666664</v>
      </c>
      <c r="T2930" s="11" t="s">
        <v>8317</v>
      </c>
      <c r="U2930" t="s">
        <v>8359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5">
        <f t="shared" si="135"/>
        <v>41784.564328703702</v>
      </c>
      <c r="K2931">
        <v>1398432758</v>
      </c>
      <c r="L2931" s="16">
        <f t="shared" si="136"/>
        <v>41754.564328703702</v>
      </c>
      <c r="M2931" s="16" t="str">
        <f t="shared" si="137"/>
        <v>2014</v>
      </c>
      <c r="N2931" t="b">
        <v>0</v>
      </c>
      <c r="O2931">
        <v>32</v>
      </c>
      <c r="P2931" t="b">
        <v>1</v>
      </c>
      <c r="Q2931" t="s">
        <v>8305</v>
      </c>
      <c r="R2931" s="10">
        <f>E2931/D2931*100</f>
        <v>102.06937499999999</v>
      </c>
      <c r="S2931" s="7">
        <f>E2931/O2931</f>
        <v>255.17343750000001</v>
      </c>
      <c r="T2931" s="11" t="s">
        <v>8317</v>
      </c>
      <c r="U2931" t="s">
        <v>8359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5">
        <f t="shared" si="135"/>
        <v>42131.584074074075</v>
      </c>
      <c r="K2932">
        <v>1428415264</v>
      </c>
      <c r="L2932" s="16">
        <f t="shared" si="136"/>
        <v>42101.584074074075</v>
      </c>
      <c r="M2932" s="16" t="str">
        <f t="shared" si="137"/>
        <v>2015</v>
      </c>
      <c r="N2932" t="b">
        <v>0</v>
      </c>
      <c r="O2932">
        <v>62</v>
      </c>
      <c r="P2932" t="b">
        <v>1</v>
      </c>
      <c r="Q2932" t="s">
        <v>8305</v>
      </c>
      <c r="R2932" s="10">
        <f>E2932/D2932*100</f>
        <v>100.92000000000002</v>
      </c>
      <c r="S2932" s="7">
        <f>E2932/O2932</f>
        <v>162.7741935483871</v>
      </c>
      <c r="T2932" s="11" t="s">
        <v>8317</v>
      </c>
      <c r="U2932" t="s">
        <v>8359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5">
        <f t="shared" si="135"/>
        <v>41897.255555555559</v>
      </c>
      <c r="K2933">
        <v>1408604363</v>
      </c>
      <c r="L2933" s="16">
        <f t="shared" si="136"/>
        <v>41872.291238425925</v>
      </c>
      <c r="M2933" s="16" t="str">
        <f t="shared" si="137"/>
        <v>2014</v>
      </c>
      <c r="N2933" t="b">
        <v>0</v>
      </c>
      <c r="O2933">
        <v>9</v>
      </c>
      <c r="P2933" t="b">
        <v>1</v>
      </c>
      <c r="Q2933" t="s">
        <v>8305</v>
      </c>
      <c r="R2933" s="10">
        <f>E2933/D2933*100</f>
        <v>106</v>
      </c>
      <c r="S2933" s="7">
        <f>E2933/O2933</f>
        <v>88.333333333333329</v>
      </c>
      <c r="T2933" s="11" t="s">
        <v>8317</v>
      </c>
      <c r="U2933" t="s">
        <v>8359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5">
        <f t="shared" si="135"/>
        <v>42056.458333333328</v>
      </c>
      <c r="K2934">
        <v>1421812637</v>
      </c>
      <c r="L2934" s="16">
        <f t="shared" si="136"/>
        <v>42025.164780092593</v>
      </c>
      <c r="M2934" s="16" t="str">
        <f t="shared" si="137"/>
        <v>2015</v>
      </c>
      <c r="N2934" t="b">
        <v>0</v>
      </c>
      <c r="O2934">
        <v>38</v>
      </c>
      <c r="P2934" t="b">
        <v>1</v>
      </c>
      <c r="Q2934" t="s">
        <v>8305</v>
      </c>
      <c r="R2934" s="10">
        <f>E2934/D2934*100</f>
        <v>105.0967741935484</v>
      </c>
      <c r="S2934" s="7">
        <f>E2934/O2934</f>
        <v>85.736842105263165</v>
      </c>
      <c r="T2934" s="11" t="s">
        <v>8317</v>
      </c>
      <c r="U2934" t="s">
        <v>8359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5">
        <f t="shared" si="135"/>
        <v>42525.956631944442</v>
      </c>
      <c r="K2935">
        <v>1462489053</v>
      </c>
      <c r="L2935" s="16">
        <f t="shared" si="136"/>
        <v>42495.956631944442</v>
      </c>
      <c r="M2935" s="16" t="str">
        <f t="shared" si="137"/>
        <v>2016</v>
      </c>
      <c r="N2935" t="b">
        <v>0</v>
      </c>
      <c r="O2935">
        <v>54</v>
      </c>
      <c r="P2935" t="b">
        <v>1</v>
      </c>
      <c r="Q2935" t="s">
        <v>8305</v>
      </c>
      <c r="R2935" s="10">
        <f>E2935/D2935*100</f>
        <v>102.76</v>
      </c>
      <c r="S2935" s="7">
        <f>E2935/O2935</f>
        <v>47.574074074074076</v>
      </c>
      <c r="T2935" s="11" t="s">
        <v>8317</v>
      </c>
      <c r="U2935" t="s">
        <v>8359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5">
        <f t="shared" si="135"/>
        <v>41805.636157407411</v>
      </c>
      <c r="K2936">
        <v>1400253364</v>
      </c>
      <c r="L2936" s="16">
        <f t="shared" si="136"/>
        <v>41775.636157407411</v>
      </c>
      <c r="M2936" s="16" t="str">
        <f t="shared" si="137"/>
        <v>2014</v>
      </c>
      <c r="N2936" t="b">
        <v>0</v>
      </c>
      <c r="O2936">
        <v>37</v>
      </c>
      <c r="P2936" t="b">
        <v>1</v>
      </c>
      <c r="Q2936" t="s">
        <v>8305</v>
      </c>
      <c r="R2936" s="10">
        <f>E2936/D2936*100</f>
        <v>108</v>
      </c>
      <c r="S2936" s="7">
        <f>E2936/O2936</f>
        <v>72.972972972972968</v>
      </c>
      <c r="T2936" s="11" t="s">
        <v>8317</v>
      </c>
      <c r="U2936" t="s">
        <v>8359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5">
        <f t="shared" si="135"/>
        <v>42611.708333333328</v>
      </c>
      <c r="K2937">
        <v>1467468008</v>
      </c>
      <c r="L2937" s="16">
        <f t="shared" si="136"/>
        <v>42553.583425925928</v>
      </c>
      <c r="M2937" s="16" t="str">
        <f t="shared" si="137"/>
        <v>2016</v>
      </c>
      <c r="N2937" t="b">
        <v>0</v>
      </c>
      <c r="O2937">
        <v>39</v>
      </c>
      <c r="P2937" t="b">
        <v>1</v>
      </c>
      <c r="Q2937" t="s">
        <v>8305</v>
      </c>
      <c r="R2937" s="10">
        <f>E2937/D2937*100</f>
        <v>100.88571428571429</v>
      </c>
      <c r="S2937" s="7">
        <f>E2937/O2937</f>
        <v>90.538461538461533</v>
      </c>
      <c r="T2937" s="11" t="s">
        <v>8317</v>
      </c>
      <c r="U2937" t="s">
        <v>8359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5">
        <f t="shared" si="135"/>
        <v>41925.207638888889</v>
      </c>
      <c r="K2938">
        <v>1412091423</v>
      </c>
      <c r="L2938" s="16">
        <f t="shared" si="136"/>
        <v>41912.650729166664</v>
      </c>
      <c r="M2938" s="16" t="str">
        <f t="shared" si="137"/>
        <v>2014</v>
      </c>
      <c r="N2938" t="b">
        <v>0</v>
      </c>
      <c r="O2938">
        <v>34</v>
      </c>
      <c r="P2938" t="b">
        <v>1</v>
      </c>
      <c r="Q2938" t="s">
        <v>8305</v>
      </c>
      <c r="R2938" s="10">
        <f>E2938/D2938*100</f>
        <v>128</v>
      </c>
      <c r="S2938" s="7">
        <f>E2938/O2938</f>
        <v>37.647058823529413</v>
      </c>
      <c r="T2938" s="11" t="s">
        <v>8317</v>
      </c>
      <c r="U2938" t="s">
        <v>8359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5">
        <f t="shared" si="135"/>
        <v>41833.457326388889</v>
      </c>
      <c r="K2939">
        <v>1402657113</v>
      </c>
      <c r="L2939" s="16">
        <f t="shared" si="136"/>
        <v>41803.457326388889</v>
      </c>
      <c r="M2939" s="16" t="str">
        <f t="shared" si="137"/>
        <v>2014</v>
      </c>
      <c r="N2939" t="b">
        <v>0</v>
      </c>
      <c r="O2939">
        <v>55</v>
      </c>
      <c r="P2939" t="b">
        <v>1</v>
      </c>
      <c r="Q2939" t="s">
        <v>8305</v>
      </c>
      <c r="R2939" s="10">
        <f>E2939/D2939*100</f>
        <v>133.33333333333331</v>
      </c>
      <c r="S2939" s="7">
        <f>E2939/O2939</f>
        <v>36.363636363636367</v>
      </c>
      <c r="T2939" s="11" t="s">
        <v>8317</v>
      </c>
      <c r="U2939" t="s">
        <v>8359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5">
        <f t="shared" si="135"/>
        <v>42034.703865740739</v>
      </c>
      <c r="K2940">
        <v>1420044814</v>
      </c>
      <c r="L2940" s="16">
        <f t="shared" si="136"/>
        <v>42004.703865740739</v>
      </c>
      <c r="M2940" s="16" t="str">
        <f t="shared" si="137"/>
        <v>2014</v>
      </c>
      <c r="N2940" t="b">
        <v>0</v>
      </c>
      <c r="O2940">
        <v>32</v>
      </c>
      <c r="P2940" t="b">
        <v>1</v>
      </c>
      <c r="Q2940" t="s">
        <v>8305</v>
      </c>
      <c r="R2940" s="10">
        <f>E2940/D2940*100</f>
        <v>101.375</v>
      </c>
      <c r="S2940" s="7">
        <f>E2940/O2940</f>
        <v>126.71875</v>
      </c>
      <c r="T2940" s="11" t="s">
        <v>8317</v>
      </c>
      <c r="U2940" t="s">
        <v>8359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5">
        <f t="shared" si="135"/>
        <v>41879.041666666664</v>
      </c>
      <c r="K2941">
        <v>1406316312</v>
      </c>
      <c r="L2941" s="16">
        <f t="shared" si="136"/>
        <v>41845.809166666666</v>
      </c>
      <c r="M2941" s="16" t="str">
        <f t="shared" si="137"/>
        <v>2014</v>
      </c>
      <c r="N2941" t="b">
        <v>0</v>
      </c>
      <c r="O2941">
        <v>25</v>
      </c>
      <c r="P2941" t="b">
        <v>1</v>
      </c>
      <c r="Q2941" t="s">
        <v>8305</v>
      </c>
      <c r="R2941" s="10">
        <f>E2941/D2941*100</f>
        <v>102.875</v>
      </c>
      <c r="S2941" s="7">
        <f>E2941/O2941</f>
        <v>329.2</v>
      </c>
      <c r="T2941" s="11" t="s">
        <v>8317</v>
      </c>
      <c r="U2941" t="s">
        <v>8359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5">
        <f t="shared" si="135"/>
        <v>42022.773356481484</v>
      </c>
      <c r="K2942">
        <v>1418150018</v>
      </c>
      <c r="L2942" s="16">
        <f t="shared" si="136"/>
        <v>41982.773356481484</v>
      </c>
      <c r="M2942" s="16" t="str">
        <f t="shared" si="137"/>
        <v>2014</v>
      </c>
      <c r="N2942" t="b">
        <v>0</v>
      </c>
      <c r="O2942">
        <v>33</v>
      </c>
      <c r="P2942" t="b">
        <v>1</v>
      </c>
      <c r="Q2942" t="s">
        <v>8305</v>
      </c>
      <c r="R2942" s="10">
        <f>E2942/D2942*100</f>
        <v>107.24000000000001</v>
      </c>
      <c r="S2942" s="7">
        <f>E2942/O2942</f>
        <v>81.242424242424249</v>
      </c>
      <c r="T2942" s="11" t="s">
        <v>8317</v>
      </c>
      <c r="U2942" t="s">
        <v>8359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5">
        <f t="shared" si="135"/>
        <v>42064.960127314815</v>
      </c>
      <c r="K2943">
        <v>1422658955</v>
      </c>
      <c r="L2943" s="16">
        <f t="shared" si="136"/>
        <v>42034.960127314815</v>
      </c>
      <c r="M2943" s="16" t="str">
        <f t="shared" si="137"/>
        <v>2015</v>
      </c>
      <c r="N2943" t="b">
        <v>0</v>
      </c>
      <c r="O2943">
        <v>1</v>
      </c>
      <c r="P2943" t="b">
        <v>0</v>
      </c>
      <c r="Q2943" t="s">
        <v>8303</v>
      </c>
      <c r="R2943" s="10">
        <f>E2943/D2943*100</f>
        <v>4.0000000000000001E-3</v>
      </c>
      <c r="S2943" s="7">
        <f>E2943/O2943</f>
        <v>1</v>
      </c>
      <c r="T2943" s="11" t="s">
        <v>8317</v>
      </c>
      <c r="U2943" t="s">
        <v>8357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5">
        <f t="shared" si="135"/>
        <v>42354.845833333333</v>
      </c>
      <c r="K2944">
        <v>1448565459</v>
      </c>
      <c r="L2944" s="16">
        <f t="shared" si="136"/>
        <v>42334.803923611107</v>
      </c>
      <c r="M2944" s="16" t="str">
        <f t="shared" si="137"/>
        <v>2015</v>
      </c>
      <c r="N2944" t="b">
        <v>0</v>
      </c>
      <c r="O2944">
        <v>202</v>
      </c>
      <c r="P2944" t="b">
        <v>0</v>
      </c>
      <c r="Q2944" t="s">
        <v>8303</v>
      </c>
      <c r="R2944" s="10">
        <f>E2944/D2944*100</f>
        <v>20.424999999999997</v>
      </c>
      <c r="S2944" s="7">
        <f>E2944/O2944</f>
        <v>202.22772277227722</v>
      </c>
      <c r="T2944" s="11" t="s">
        <v>8317</v>
      </c>
      <c r="U2944" t="s">
        <v>8357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5">
        <f t="shared" si="135"/>
        <v>42107.129398148143</v>
      </c>
      <c r="K2945">
        <v>1426302380</v>
      </c>
      <c r="L2945" s="16">
        <f t="shared" si="136"/>
        <v>42077.129398148143</v>
      </c>
      <c r="M2945" s="16" t="str">
        <f t="shared" si="137"/>
        <v>2015</v>
      </c>
      <c r="N2945" t="b">
        <v>0</v>
      </c>
      <c r="O2945">
        <v>0</v>
      </c>
      <c r="P2945" t="b">
        <v>0</v>
      </c>
      <c r="Q2945" t="s">
        <v>8303</v>
      </c>
      <c r="R2945" s="10">
        <f>E2945/D2945*100</f>
        <v>0</v>
      </c>
      <c r="S2945" s="7" t="e">
        <f>E2945/O2945</f>
        <v>#DIV/0!</v>
      </c>
      <c r="T2945" s="11" t="s">
        <v>8317</v>
      </c>
      <c r="U2945" t="s">
        <v>8357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5">
        <f t="shared" si="135"/>
        <v>42162.9143287037</v>
      </c>
      <c r="K2946">
        <v>1431122198</v>
      </c>
      <c r="L2946" s="16">
        <f t="shared" si="136"/>
        <v>42132.9143287037</v>
      </c>
      <c r="M2946" s="16" t="str">
        <f t="shared" si="137"/>
        <v>2015</v>
      </c>
      <c r="N2946" t="b">
        <v>0</v>
      </c>
      <c r="O2946">
        <v>1</v>
      </c>
      <c r="P2946" t="b">
        <v>0</v>
      </c>
      <c r="Q2946" t="s">
        <v>8303</v>
      </c>
      <c r="R2946" s="10">
        <f>E2946/D2946*100</f>
        <v>1</v>
      </c>
      <c r="S2946" s="7">
        <f>E2946/O2946</f>
        <v>100</v>
      </c>
      <c r="T2946" s="11" t="s">
        <v>8317</v>
      </c>
      <c r="U2946" t="s">
        <v>8357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5">
        <f t="shared" ref="J2947:J3010" si="138">(((I2947/60)/60)/24)+DATE(1970,1,1)</f>
        <v>42148.139583333337</v>
      </c>
      <c r="K2947">
        <v>1429845660</v>
      </c>
      <c r="L2947" s="16">
        <f t="shared" ref="L2947:L3010" si="139">(((K2947/60)/60)/24)+DATE(1970,1,1)</f>
        <v>42118.139583333337</v>
      </c>
      <c r="M2947" s="16" t="str">
        <f t="shared" ref="M2947:M3010" si="140">TEXT(L2947,"yyyy")</f>
        <v>2015</v>
      </c>
      <c r="N2947" t="b">
        <v>0</v>
      </c>
      <c r="O2947">
        <v>0</v>
      </c>
      <c r="P2947" t="b">
        <v>0</v>
      </c>
      <c r="Q2947" t="s">
        <v>8303</v>
      </c>
      <c r="R2947" s="10">
        <f>E2947/D2947*100</f>
        <v>0</v>
      </c>
      <c r="S2947" s="7" t="e">
        <f>E2947/O2947</f>
        <v>#DIV/0!</v>
      </c>
      <c r="T2947" s="11" t="s">
        <v>8317</v>
      </c>
      <c r="U2947" t="s">
        <v>8357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5">
        <f t="shared" si="138"/>
        <v>42597.531157407408</v>
      </c>
      <c r="K2948">
        <v>1468673092</v>
      </c>
      <c r="L2948" s="16">
        <f t="shared" si="139"/>
        <v>42567.531157407408</v>
      </c>
      <c r="M2948" s="16" t="str">
        <f t="shared" si="140"/>
        <v>2016</v>
      </c>
      <c r="N2948" t="b">
        <v>0</v>
      </c>
      <c r="O2948">
        <v>2</v>
      </c>
      <c r="P2948" t="b">
        <v>0</v>
      </c>
      <c r="Q2948" t="s">
        <v>8303</v>
      </c>
      <c r="R2948" s="10">
        <f>E2948/D2948*100</f>
        <v>0.1</v>
      </c>
      <c r="S2948" s="7">
        <f>E2948/O2948</f>
        <v>1</v>
      </c>
      <c r="T2948" s="11" t="s">
        <v>8317</v>
      </c>
      <c r="U2948" t="s">
        <v>8357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5">
        <f t="shared" si="138"/>
        <v>42698.715972222228</v>
      </c>
      <c r="K2949">
        <v>1475760567</v>
      </c>
      <c r="L2949" s="16">
        <f t="shared" si="139"/>
        <v>42649.562118055561</v>
      </c>
      <c r="M2949" s="16" t="str">
        <f t="shared" si="140"/>
        <v>2016</v>
      </c>
      <c r="N2949" t="b">
        <v>0</v>
      </c>
      <c r="O2949">
        <v>13</v>
      </c>
      <c r="P2949" t="b">
        <v>0</v>
      </c>
      <c r="Q2949" t="s">
        <v>8303</v>
      </c>
      <c r="R2949" s="10">
        <f>E2949/D2949*100</f>
        <v>4.2880000000000003</v>
      </c>
      <c r="S2949" s="7">
        <f>E2949/O2949</f>
        <v>82.461538461538467</v>
      </c>
      <c r="T2949" s="11" t="s">
        <v>8317</v>
      </c>
      <c r="U2949" t="s">
        <v>8357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5">
        <f t="shared" si="138"/>
        <v>42157.649224537032</v>
      </c>
      <c r="K2950">
        <v>1428075293</v>
      </c>
      <c r="L2950" s="16">
        <f t="shared" si="139"/>
        <v>42097.649224537032</v>
      </c>
      <c r="M2950" s="16" t="str">
        <f t="shared" si="140"/>
        <v>2015</v>
      </c>
      <c r="N2950" t="b">
        <v>0</v>
      </c>
      <c r="O2950">
        <v>9</v>
      </c>
      <c r="P2950" t="b">
        <v>0</v>
      </c>
      <c r="Q2950" t="s">
        <v>8303</v>
      </c>
      <c r="R2950" s="10">
        <f>E2950/D2950*100</f>
        <v>4.8000000000000004E-3</v>
      </c>
      <c r="S2950" s="7">
        <f>E2950/O2950</f>
        <v>2.6666666666666665</v>
      </c>
      <c r="T2950" s="11" t="s">
        <v>8317</v>
      </c>
      <c r="U2950" t="s">
        <v>8357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5">
        <f t="shared" si="138"/>
        <v>42327.864780092597</v>
      </c>
      <c r="K2951">
        <v>1445370317</v>
      </c>
      <c r="L2951" s="16">
        <f t="shared" si="139"/>
        <v>42297.823113425926</v>
      </c>
      <c r="M2951" s="16" t="str">
        <f t="shared" si="140"/>
        <v>2015</v>
      </c>
      <c r="N2951" t="b">
        <v>0</v>
      </c>
      <c r="O2951">
        <v>2</v>
      </c>
      <c r="P2951" t="b">
        <v>0</v>
      </c>
      <c r="Q2951" t="s">
        <v>8303</v>
      </c>
      <c r="R2951" s="10">
        <f>E2951/D2951*100</f>
        <v>2.5</v>
      </c>
      <c r="S2951" s="7">
        <f>E2951/O2951</f>
        <v>12.5</v>
      </c>
      <c r="T2951" s="11" t="s">
        <v>8317</v>
      </c>
      <c r="U2951" t="s">
        <v>8357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5">
        <f t="shared" si="138"/>
        <v>42392.36518518519</v>
      </c>
      <c r="K2952">
        <v>1450946752</v>
      </c>
      <c r="L2952" s="16">
        <f t="shared" si="139"/>
        <v>42362.36518518519</v>
      </c>
      <c r="M2952" s="16" t="str">
        <f t="shared" si="140"/>
        <v>2015</v>
      </c>
      <c r="N2952" t="b">
        <v>0</v>
      </c>
      <c r="O2952">
        <v>0</v>
      </c>
      <c r="P2952" t="b">
        <v>0</v>
      </c>
      <c r="Q2952" t="s">
        <v>8303</v>
      </c>
      <c r="R2952" s="10">
        <f>E2952/D2952*100</f>
        <v>0</v>
      </c>
      <c r="S2952" s="7" t="e">
        <f>E2952/O2952</f>
        <v>#DIV/0!</v>
      </c>
      <c r="T2952" s="11" t="s">
        <v>8317</v>
      </c>
      <c r="U2952" t="s">
        <v>8357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5">
        <f t="shared" si="138"/>
        <v>41917.802928240737</v>
      </c>
      <c r="K2953">
        <v>1408648573</v>
      </c>
      <c r="L2953" s="16">
        <f t="shared" si="139"/>
        <v>41872.802928240737</v>
      </c>
      <c r="M2953" s="16" t="str">
        <f t="shared" si="140"/>
        <v>2014</v>
      </c>
      <c r="N2953" t="b">
        <v>0</v>
      </c>
      <c r="O2953">
        <v>58</v>
      </c>
      <c r="P2953" t="b">
        <v>0</v>
      </c>
      <c r="Q2953" t="s">
        <v>8303</v>
      </c>
      <c r="R2953" s="10">
        <f>E2953/D2953*100</f>
        <v>2.1919999999999997</v>
      </c>
      <c r="S2953" s="7">
        <f>E2953/O2953</f>
        <v>18.896551724137932</v>
      </c>
      <c r="T2953" s="11" t="s">
        <v>8317</v>
      </c>
      <c r="U2953" t="s">
        <v>8357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5">
        <f t="shared" si="138"/>
        <v>42660.166666666672</v>
      </c>
      <c r="K2954">
        <v>1473957239</v>
      </c>
      <c r="L2954" s="16">
        <f t="shared" si="139"/>
        <v>42628.690266203703</v>
      </c>
      <c r="M2954" s="16" t="str">
        <f t="shared" si="140"/>
        <v>2016</v>
      </c>
      <c r="N2954" t="b">
        <v>0</v>
      </c>
      <c r="O2954">
        <v>8</v>
      </c>
      <c r="P2954" t="b">
        <v>0</v>
      </c>
      <c r="Q2954" t="s">
        <v>8303</v>
      </c>
      <c r="R2954" s="10">
        <f>E2954/D2954*100</f>
        <v>8.0250000000000004</v>
      </c>
      <c r="S2954" s="7">
        <f>E2954/O2954</f>
        <v>200.625</v>
      </c>
      <c r="T2954" s="11" t="s">
        <v>8317</v>
      </c>
      <c r="U2954" t="s">
        <v>8357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5">
        <f t="shared" si="138"/>
        <v>42285.791909722218</v>
      </c>
      <c r="K2955">
        <v>1441738821</v>
      </c>
      <c r="L2955" s="16">
        <f t="shared" si="139"/>
        <v>42255.791909722218</v>
      </c>
      <c r="M2955" s="16" t="str">
        <f t="shared" si="140"/>
        <v>2015</v>
      </c>
      <c r="N2955" t="b">
        <v>0</v>
      </c>
      <c r="O2955">
        <v>3</v>
      </c>
      <c r="P2955" t="b">
        <v>0</v>
      </c>
      <c r="Q2955" t="s">
        <v>8303</v>
      </c>
      <c r="R2955" s="10">
        <f>E2955/D2955*100</f>
        <v>0.15125</v>
      </c>
      <c r="S2955" s="7">
        <f>E2955/O2955</f>
        <v>201.66666666666666</v>
      </c>
      <c r="T2955" s="11" t="s">
        <v>8317</v>
      </c>
      <c r="U2955" t="s">
        <v>8357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5">
        <f t="shared" si="138"/>
        <v>42810.541701388895</v>
      </c>
      <c r="K2956">
        <v>1487944803</v>
      </c>
      <c r="L2956" s="16">
        <f t="shared" si="139"/>
        <v>42790.583368055552</v>
      </c>
      <c r="M2956" s="16" t="str">
        <f t="shared" si="140"/>
        <v>2017</v>
      </c>
      <c r="N2956" t="b">
        <v>0</v>
      </c>
      <c r="O2956">
        <v>0</v>
      </c>
      <c r="P2956" t="b">
        <v>0</v>
      </c>
      <c r="Q2956" t="s">
        <v>8303</v>
      </c>
      <c r="R2956" s="10">
        <f>E2956/D2956*100</f>
        <v>0</v>
      </c>
      <c r="S2956" s="7" t="e">
        <f>E2956/O2956</f>
        <v>#DIV/0!</v>
      </c>
      <c r="T2956" s="11" t="s">
        <v>8317</v>
      </c>
      <c r="U2956" t="s">
        <v>8357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5">
        <f t="shared" si="138"/>
        <v>42171.741307870368</v>
      </c>
      <c r="K2957">
        <v>1431884849</v>
      </c>
      <c r="L2957" s="16">
        <f t="shared" si="139"/>
        <v>42141.741307870368</v>
      </c>
      <c r="M2957" s="16" t="str">
        <f t="shared" si="140"/>
        <v>2015</v>
      </c>
      <c r="N2957" t="b">
        <v>0</v>
      </c>
      <c r="O2957">
        <v>11</v>
      </c>
      <c r="P2957" t="b">
        <v>0</v>
      </c>
      <c r="Q2957" t="s">
        <v>8303</v>
      </c>
      <c r="R2957" s="10">
        <f>E2957/D2957*100</f>
        <v>59.583333333333336</v>
      </c>
      <c r="S2957" s="7">
        <f>E2957/O2957</f>
        <v>65</v>
      </c>
      <c r="T2957" s="11" t="s">
        <v>8317</v>
      </c>
      <c r="U2957" t="s">
        <v>8357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5">
        <f t="shared" si="138"/>
        <v>42494.958912037036</v>
      </c>
      <c r="K2958">
        <v>1459810850</v>
      </c>
      <c r="L2958" s="16">
        <f t="shared" si="139"/>
        <v>42464.958912037036</v>
      </c>
      <c r="M2958" s="16" t="str">
        <f t="shared" si="140"/>
        <v>2016</v>
      </c>
      <c r="N2958" t="b">
        <v>0</v>
      </c>
      <c r="O2958">
        <v>20</v>
      </c>
      <c r="P2958" t="b">
        <v>0</v>
      </c>
      <c r="Q2958" t="s">
        <v>8303</v>
      </c>
      <c r="R2958" s="10">
        <f>E2958/D2958*100</f>
        <v>16.734177215189874</v>
      </c>
      <c r="S2958" s="7">
        <f>E2958/O2958</f>
        <v>66.099999999999994</v>
      </c>
      <c r="T2958" s="11" t="s">
        <v>8317</v>
      </c>
      <c r="U2958" t="s">
        <v>8357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5">
        <f t="shared" si="138"/>
        <v>42090.969583333332</v>
      </c>
      <c r="K2959">
        <v>1422317772</v>
      </c>
      <c r="L2959" s="16">
        <f t="shared" si="139"/>
        <v>42031.011249999996</v>
      </c>
      <c r="M2959" s="16" t="str">
        <f t="shared" si="140"/>
        <v>2015</v>
      </c>
      <c r="N2959" t="b">
        <v>0</v>
      </c>
      <c r="O2959">
        <v>3</v>
      </c>
      <c r="P2959" t="b">
        <v>0</v>
      </c>
      <c r="Q2959" t="s">
        <v>8303</v>
      </c>
      <c r="R2959" s="10">
        <f>E2959/D2959*100</f>
        <v>1.8666666666666669</v>
      </c>
      <c r="S2959" s="7">
        <f>E2959/O2959</f>
        <v>93.333333333333329</v>
      </c>
      <c r="T2959" s="11" t="s">
        <v>8317</v>
      </c>
      <c r="U2959" t="s">
        <v>8357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5">
        <f t="shared" si="138"/>
        <v>42498.73746527778</v>
      </c>
      <c r="K2960">
        <v>1457548917</v>
      </c>
      <c r="L2960" s="16">
        <f t="shared" si="139"/>
        <v>42438.779131944444</v>
      </c>
      <c r="M2960" s="16" t="str">
        <f t="shared" si="140"/>
        <v>2016</v>
      </c>
      <c r="N2960" t="b">
        <v>0</v>
      </c>
      <c r="O2960">
        <v>0</v>
      </c>
      <c r="P2960" t="b">
        <v>0</v>
      </c>
      <c r="Q2960" t="s">
        <v>8303</v>
      </c>
      <c r="R2960" s="10">
        <f>E2960/D2960*100</f>
        <v>0</v>
      </c>
      <c r="S2960" s="7" t="e">
        <f>E2960/O2960</f>
        <v>#DIV/0!</v>
      </c>
      <c r="T2960" s="11" t="s">
        <v>8317</v>
      </c>
      <c r="U2960" t="s">
        <v>8357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5">
        <f t="shared" si="138"/>
        <v>42528.008391203708</v>
      </c>
      <c r="K2961">
        <v>1462666325</v>
      </c>
      <c r="L2961" s="16">
        <f t="shared" si="139"/>
        <v>42498.008391203708</v>
      </c>
      <c r="M2961" s="16" t="str">
        <f t="shared" si="140"/>
        <v>2016</v>
      </c>
      <c r="N2961" t="b">
        <v>0</v>
      </c>
      <c r="O2961">
        <v>0</v>
      </c>
      <c r="P2961" t="b">
        <v>0</v>
      </c>
      <c r="Q2961" t="s">
        <v>8303</v>
      </c>
      <c r="R2961" s="10">
        <f>E2961/D2961*100</f>
        <v>0</v>
      </c>
      <c r="S2961" s="7" t="e">
        <f>E2961/O2961</f>
        <v>#DIV/0!</v>
      </c>
      <c r="T2961" s="11" t="s">
        <v>8317</v>
      </c>
      <c r="U2961" t="s">
        <v>8357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5">
        <f t="shared" si="138"/>
        <v>41893.757210648146</v>
      </c>
      <c r="K2962">
        <v>1407867023</v>
      </c>
      <c r="L2962" s="16">
        <f t="shared" si="139"/>
        <v>41863.757210648146</v>
      </c>
      <c r="M2962" s="16" t="str">
        <f t="shared" si="140"/>
        <v>2014</v>
      </c>
      <c r="N2962" t="b">
        <v>0</v>
      </c>
      <c r="O2962">
        <v>0</v>
      </c>
      <c r="P2962" t="b">
        <v>0</v>
      </c>
      <c r="Q2962" t="s">
        <v>8303</v>
      </c>
      <c r="R2962" s="10">
        <f>E2962/D2962*100</f>
        <v>0</v>
      </c>
      <c r="S2962" s="7" t="e">
        <f>E2962/O2962</f>
        <v>#DIV/0!</v>
      </c>
      <c r="T2962" s="11" t="s">
        <v>8317</v>
      </c>
      <c r="U2962" t="s">
        <v>8357</v>
      </c>
    </row>
    <row r="2963" spans="1:21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5">
        <f t="shared" si="138"/>
        <v>42089.166666666672</v>
      </c>
      <c r="K2963">
        <v>1424927159</v>
      </c>
      <c r="L2963" s="16">
        <f t="shared" si="139"/>
        <v>42061.212488425925</v>
      </c>
      <c r="M2963" s="16" t="str">
        <f t="shared" si="140"/>
        <v>2015</v>
      </c>
      <c r="N2963" t="b">
        <v>0</v>
      </c>
      <c r="O2963">
        <v>108</v>
      </c>
      <c r="P2963" t="b">
        <v>1</v>
      </c>
      <c r="Q2963" t="s">
        <v>8271</v>
      </c>
      <c r="R2963" s="10">
        <f>E2963/D2963*100</f>
        <v>109.62</v>
      </c>
      <c r="S2963" s="7">
        <f>E2963/O2963</f>
        <v>50.75</v>
      </c>
      <c r="T2963" s="11" t="s">
        <v>8317</v>
      </c>
      <c r="U2963" t="s">
        <v>8318</v>
      </c>
    </row>
    <row r="2964" spans="1:21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5">
        <f t="shared" si="138"/>
        <v>42064.290972222225</v>
      </c>
      <c r="K2964">
        <v>1422769906</v>
      </c>
      <c r="L2964" s="16">
        <f t="shared" si="139"/>
        <v>42036.24428240741</v>
      </c>
      <c r="M2964" s="16" t="str">
        <f t="shared" si="140"/>
        <v>2015</v>
      </c>
      <c r="N2964" t="b">
        <v>0</v>
      </c>
      <c r="O2964">
        <v>20</v>
      </c>
      <c r="P2964" t="b">
        <v>1</v>
      </c>
      <c r="Q2964" t="s">
        <v>8271</v>
      </c>
      <c r="R2964" s="10">
        <f>E2964/D2964*100</f>
        <v>121.8</v>
      </c>
      <c r="S2964" s="7">
        <f>E2964/O2964</f>
        <v>60.9</v>
      </c>
      <c r="T2964" s="11" t="s">
        <v>8317</v>
      </c>
      <c r="U2964" t="s">
        <v>8318</v>
      </c>
    </row>
    <row r="2965" spans="1:21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5">
        <f t="shared" si="138"/>
        <v>42187.470185185186</v>
      </c>
      <c r="K2965">
        <v>1433243824</v>
      </c>
      <c r="L2965" s="16">
        <f t="shared" si="139"/>
        <v>42157.470185185186</v>
      </c>
      <c r="M2965" s="16" t="str">
        <f t="shared" si="140"/>
        <v>2015</v>
      </c>
      <c r="N2965" t="b">
        <v>0</v>
      </c>
      <c r="O2965">
        <v>98</v>
      </c>
      <c r="P2965" t="b">
        <v>1</v>
      </c>
      <c r="Q2965" t="s">
        <v>8271</v>
      </c>
      <c r="R2965" s="10">
        <f>E2965/D2965*100</f>
        <v>106.85</v>
      </c>
      <c r="S2965" s="7">
        <f>E2965/O2965</f>
        <v>109.03061224489795</v>
      </c>
      <c r="T2965" s="11" t="s">
        <v>8317</v>
      </c>
      <c r="U2965" t="s">
        <v>8318</v>
      </c>
    </row>
    <row r="2966" spans="1:21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5">
        <f t="shared" si="138"/>
        <v>41857.897222222222</v>
      </c>
      <c r="K2966">
        <v>1404769819</v>
      </c>
      <c r="L2966" s="16">
        <f t="shared" si="139"/>
        <v>41827.909942129627</v>
      </c>
      <c r="M2966" s="16" t="str">
        <f t="shared" si="140"/>
        <v>2014</v>
      </c>
      <c r="N2966" t="b">
        <v>0</v>
      </c>
      <c r="O2966">
        <v>196</v>
      </c>
      <c r="P2966" t="b">
        <v>1</v>
      </c>
      <c r="Q2966" t="s">
        <v>8271</v>
      </c>
      <c r="R2966" s="10">
        <f>E2966/D2966*100</f>
        <v>100.71379999999999</v>
      </c>
      <c r="S2966" s="7">
        <f>E2966/O2966</f>
        <v>25.692295918367346</v>
      </c>
      <c r="T2966" s="11" t="s">
        <v>8317</v>
      </c>
      <c r="U2966" t="s">
        <v>8318</v>
      </c>
    </row>
    <row r="2967" spans="1:21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5">
        <f t="shared" si="138"/>
        <v>42192.729548611111</v>
      </c>
      <c r="K2967">
        <v>1433698233</v>
      </c>
      <c r="L2967" s="16">
        <f t="shared" si="139"/>
        <v>42162.729548611111</v>
      </c>
      <c r="M2967" s="16" t="str">
        <f t="shared" si="140"/>
        <v>2015</v>
      </c>
      <c r="N2967" t="b">
        <v>0</v>
      </c>
      <c r="O2967">
        <v>39</v>
      </c>
      <c r="P2967" t="b">
        <v>1</v>
      </c>
      <c r="Q2967" t="s">
        <v>8271</v>
      </c>
      <c r="R2967" s="10">
        <f>E2967/D2967*100</f>
        <v>109.00000000000001</v>
      </c>
      <c r="S2967" s="7">
        <f>E2967/O2967</f>
        <v>41.92307692307692</v>
      </c>
      <c r="T2967" s="11" t="s">
        <v>8317</v>
      </c>
      <c r="U2967" t="s">
        <v>8318</v>
      </c>
    </row>
    <row r="2968" spans="1:21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5">
        <f t="shared" si="138"/>
        <v>42263.738564814819</v>
      </c>
      <c r="K2968">
        <v>1439833412</v>
      </c>
      <c r="L2968" s="16">
        <f t="shared" si="139"/>
        <v>42233.738564814819</v>
      </c>
      <c r="M2968" s="16" t="str">
        <f t="shared" si="140"/>
        <v>2015</v>
      </c>
      <c r="N2968" t="b">
        <v>0</v>
      </c>
      <c r="O2968">
        <v>128</v>
      </c>
      <c r="P2968" t="b">
        <v>1</v>
      </c>
      <c r="Q2968" t="s">
        <v>8271</v>
      </c>
      <c r="R2968" s="10">
        <f>E2968/D2968*100</f>
        <v>113.63000000000001</v>
      </c>
      <c r="S2968" s="7">
        <f>E2968/O2968</f>
        <v>88.7734375</v>
      </c>
      <c r="T2968" s="11" t="s">
        <v>8317</v>
      </c>
      <c r="U2968" t="s">
        <v>8318</v>
      </c>
    </row>
    <row r="2969" spans="1:21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5">
        <f t="shared" si="138"/>
        <v>42072.156157407408</v>
      </c>
      <c r="K2969">
        <v>1423284292</v>
      </c>
      <c r="L2969" s="16">
        <f t="shared" si="139"/>
        <v>42042.197824074072</v>
      </c>
      <c r="M2969" s="16" t="str">
        <f t="shared" si="140"/>
        <v>2015</v>
      </c>
      <c r="N2969" t="b">
        <v>0</v>
      </c>
      <c r="O2969">
        <v>71</v>
      </c>
      <c r="P2969" t="b">
        <v>1</v>
      </c>
      <c r="Q2969" t="s">
        <v>8271</v>
      </c>
      <c r="R2969" s="10">
        <f>E2969/D2969*100</f>
        <v>113.92</v>
      </c>
      <c r="S2969" s="7">
        <f>E2969/O2969</f>
        <v>80.225352112676063</v>
      </c>
      <c r="T2969" s="11" t="s">
        <v>8317</v>
      </c>
      <c r="U2969" t="s">
        <v>8318</v>
      </c>
    </row>
    <row r="2970" spans="1:21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5">
        <f t="shared" si="138"/>
        <v>42599.165972222225</v>
      </c>
      <c r="K2970">
        <v>1470227660</v>
      </c>
      <c r="L2970" s="16">
        <f t="shared" si="139"/>
        <v>42585.523842592593</v>
      </c>
      <c r="M2970" s="16" t="str">
        <f t="shared" si="140"/>
        <v>2016</v>
      </c>
      <c r="N2970" t="b">
        <v>0</v>
      </c>
      <c r="O2970">
        <v>47</v>
      </c>
      <c r="P2970" t="b">
        <v>1</v>
      </c>
      <c r="Q2970" t="s">
        <v>8271</v>
      </c>
      <c r="R2970" s="10">
        <f>E2970/D2970*100</f>
        <v>106</v>
      </c>
      <c r="S2970" s="7">
        <f>E2970/O2970</f>
        <v>78.936170212765958</v>
      </c>
      <c r="T2970" s="11" t="s">
        <v>8317</v>
      </c>
      <c r="U2970" t="s">
        <v>8318</v>
      </c>
    </row>
    <row r="2971" spans="1:21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5">
        <f t="shared" si="138"/>
        <v>42127.952083333337</v>
      </c>
      <c r="K2971">
        <v>1428087153</v>
      </c>
      <c r="L2971" s="16">
        <f t="shared" si="139"/>
        <v>42097.786493055552</v>
      </c>
      <c r="M2971" s="16" t="str">
        <f t="shared" si="140"/>
        <v>2015</v>
      </c>
      <c r="N2971" t="b">
        <v>0</v>
      </c>
      <c r="O2971">
        <v>17</v>
      </c>
      <c r="P2971" t="b">
        <v>1</v>
      </c>
      <c r="Q2971" t="s">
        <v>8271</v>
      </c>
      <c r="R2971" s="10">
        <f>E2971/D2971*100</f>
        <v>162.5</v>
      </c>
      <c r="S2971" s="7">
        <f>E2971/O2971</f>
        <v>95.588235294117652</v>
      </c>
      <c r="T2971" s="11" t="s">
        <v>8317</v>
      </c>
      <c r="U2971" t="s">
        <v>8318</v>
      </c>
    </row>
    <row r="2972" spans="1:21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5">
        <f t="shared" si="138"/>
        <v>41838.669571759259</v>
      </c>
      <c r="K2972">
        <v>1403107451</v>
      </c>
      <c r="L2972" s="16">
        <f t="shared" si="139"/>
        <v>41808.669571759259</v>
      </c>
      <c r="M2972" s="16" t="str">
        <f t="shared" si="140"/>
        <v>2014</v>
      </c>
      <c r="N2972" t="b">
        <v>0</v>
      </c>
      <c r="O2972">
        <v>91</v>
      </c>
      <c r="P2972" t="b">
        <v>1</v>
      </c>
      <c r="Q2972" t="s">
        <v>8271</v>
      </c>
      <c r="R2972" s="10">
        <f>E2972/D2972*100</f>
        <v>106</v>
      </c>
      <c r="S2972" s="7">
        <f>E2972/O2972</f>
        <v>69.890109890109883</v>
      </c>
      <c r="T2972" s="11" t="s">
        <v>8317</v>
      </c>
      <c r="U2972" t="s">
        <v>8318</v>
      </c>
    </row>
    <row r="2973" spans="1:21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5">
        <f t="shared" si="138"/>
        <v>41882.658310185187</v>
      </c>
      <c r="K2973">
        <v>1406908078</v>
      </c>
      <c r="L2973" s="16">
        <f t="shared" si="139"/>
        <v>41852.658310185187</v>
      </c>
      <c r="M2973" s="16" t="str">
        <f t="shared" si="140"/>
        <v>2014</v>
      </c>
      <c r="N2973" t="b">
        <v>0</v>
      </c>
      <c r="O2973">
        <v>43</v>
      </c>
      <c r="P2973" t="b">
        <v>1</v>
      </c>
      <c r="Q2973" t="s">
        <v>8271</v>
      </c>
      <c r="R2973" s="10">
        <f>E2973/D2973*100</f>
        <v>100.15624999999999</v>
      </c>
      <c r="S2973" s="7">
        <f>E2973/O2973</f>
        <v>74.534883720930239</v>
      </c>
      <c r="T2973" s="11" t="s">
        <v>8317</v>
      </c>
      <c r="U2973" t="s">
        <v>8318</v>
      </c>
    </row>
    <row r="2974" spans="1:21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5">
        <f t="shared" si="138"/>
        <v>42709.041666666672</v>
      </c>
      <c r="K2974">
        <v>1479609520</v>
      </c>
      <c r="L2974" s="16">
        <f t="shared" si="139"/>
        <v>42694.110185185185</v>
      </c>
      <c r="M2974" s="16" t="str">
        <f t="shared" si="140"/>
        <v>2016</v>
      </c>
      <c r="N2974" t="b">
        <v>0</v>
      </c>
      <c r="O2974">
        <v>17</v>
      </c>
      <c r="P2974" t="b">
        <v>1</v>
      </c>
      <c r="Q2974" t="s">
        <v>8271</v>
      </c>
      <c r="R2974" s="10">
        <f>E2974/D2974*100</f>
        <v>105.35000000000001</v>
      </c>
      <c r="S2974" s="7">
        <f>E2974/O2974</f>
        <v>123.94117647058823</v>
      </c>
      <c r="T2974" s="11" t="s">
        <v>8317</v>
      </c>
      <c r="U2974" t="s">
        <v>8318</v>
      </c>
    </row>
    <row r="2975" spans="1:21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5">
        <f t="shared" si="138"/>
        <v>42370.166666666672</v>
      </c>
      <c r="K2975">
        <v>1449171508</v>
      </c>
      <c r="L2975" s="16">
        <f t="shared" si="139"/>
        <v>42341.818379629629</v>
      </c>
      <c r="M2975" s="16" t="str">
        <f t="shared" si="140"/>
        <v>2015</v>
      </c>
      <c r="N2975" t="b">
        <v>0</v>
      </c>
      <c r="O2975">
        <v>33</v>
      </c>
      <c r="P2975" t="b">
        <v>1</v>
      </c>
      <c r="Q2975" t="s">
        <v>8271</v>
      </c>
      <c r="R2975" s="10">
        <f>E2975/D2975*100</f>
        <v>174.8</v>
      </c>
      <c r="S2975" s="7">
        <f>E2975/O2975</f>
        <v>264.84848484848487</v>
      </c>
      <c r="T2975" s="11" t="s">
        <v>8317</v>
      </c>
      <c r="U2975" t="s">
        <v>8318</v>
      </c>
    </row>
    <row r="2976" spans="1:21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5">
        <f t="shared" si="138"/>
        <v>41908.065972222219</v>
      </c>
      <c r="K2976">
        <v>1409275671</v>
      </c>
      <c r="L2976" s="16">
        <f t="shared" si="139"/>
        <v>41880.061006944445</v>
      </c>
      <c r="M2976" s="16" t="str">
        <f t="shared" si="140"/>
        <v>2014</v>
      </c>
      <c r="N2976" t="b">
        <v>0</v>
      </c>
      <c r="O2976">
        <v>87</v>
      </c>
      <c r="P2976" t="b">
        <v>1</v>
      </c>
      <c r="Q2976" t="s">
        <v>8271</v>
      </c>
      <c r="R2976" s="10">
        <f>E2976/D2976*100</f>
        <v>102</v>
      </c>
      <c r="S2976" s="7">
        <f>E2976/O2976</f>
        <v>58.620689655172413</v>
      </c>
      <c r="T2976" s="11" t="s">
        <v>8317</v>
      </c>
      <c r="U2976" t="s">
        <v>8318</v>
      </c>
    </row>
    <row r="2977" spans="1:21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5">
        <f t="shared" si="138"/>
        <v>41970.125</v>
      </c>
      <c r="K2977">
        <v>1414599886</v>
      </c>
      <c r="L2977" s="16">
        <f t="shared" si="139"/>
        <v>41941.683865740742</v>
      </c>
      <c r="M2977" s="16" t="str">
        <f t="shared" si="140"/>
        <v>2014</v>
      </c>
      <c r="N2977" t="b">
        <v>0</v>
      </c>
      <c r="O2977">
        <v>113</v>
      </c>
      <c r="P2977" t="b">
        <v>1</v>
      </c>
      <c r="Q2977" t="s">
        <v>8271</v>
      </c>
      <c r="R2977" s="10">
        <f>E2977/D2977*100</f>
        <v>100.125</v>
      </c>
      <c r="S2977" s="7">
        <f>E2977/O2977</f>
        <v>70.884955752212392</v>
      </c>
      <c r="T2977" s="11" t="s">
        <v>8317</v>
      </c>
      <c r="U2977" t="s">
        <v>8318</v>
      </c>
    </row>
    <row r="2978" spans="1:21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5">
        <f t="shared" si="138"/>
        <v>42442.5</v>
      </c>
      <c r="K2978">
        <v>1456421530</v>
      </c>
      <c r="L2978" s="16">
        <f t="shared" si="139"/>
        <v>42425.730671296296</v>
      </c>
      <c r="M2978" s="16" t="str">
        <f t="shared" si="140"/>
        <v>2016</v>
      </c>
      <c r="N2978" t="b">
        <v>0</v>
      </c>
      <c r="O2978">
        <v>14</v>
      </c>
      <c r="P2978" t="b">
        <v>1</v>
      </c>
      <c r="Q2978" t="s">
        <v>8271</v>
      </c>
      <c r="R2978" s="10">
        <f>E2978/D2978*100</f>
        <v>171.42857142857142</v>
      </c>
      <c r="S2978" s="7">
        <f>E2978/O2978</f>
        <v>8.5714285714285712</v>
      </c>
      <c r="T2978" s="11" t="s">
        <v>8317</v>
      </c>
      <c r="U2978" t="s">
        <v>8318</v>
      </c>
    </row>
    <row r="2979" spans="1:21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5">
        <f t="shared" si="138"/>
        <v>42086.093055555553</v>
      </c>
      <c r="K2979">
        <v>1421960934</v>
      </c>
      <c r="L2979" s="16">
        <f t="shared" si="139"/>
        <v>42026.88118055556</v>
      </c>
      <c r="M2979" s="16" t="str">
        <f t="shared" si="140"/>
        <v>2015</v>
      </c>
      <c r="N2979" t="b">
        <v>0</v>
      </c>
      <c r="O2979">
        <v>30</v>
      </c>
      <c r="P2979" t="b">
        <v>1</v>
      </c>
      <c r="Q2979" t="s">
        <v>8271</v>
      </c>
      <c r="R2979" s="10">
        <f>E2979/D2979*100</f>
        <v>113.56666666666666</v>
      </c>
      <c r="S2979" s="7">
        <f>E2979/O2979</f>
        <v>113.56666666666666</v>
      </c>
      <c r="T2979" s="11" t="s">
        <v>8317</v>
      </c>
      <c r="U2979" t="s">
        <v>8318</v>
      </c>
    </row>
    <row r="2980" spans="1:21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5">
        <f t="shared" si="138"/>
        <v>41932.249305555553</v>
      </c>
      <c r="K2980">
        <v>1412954547</v>
      </c>
      <c r="L2980" s="16">
        <f t="shared" si="139"/>
        <v>41922.640590277777</v>
      </c>
      <c r="M2980" s="16" t="str">
        <f t="shared" si="140"/>
        <v>2014</v>
      </c>
      <c r="N2980" t="b">
        <v>0</v>
      </c>
      <c r="O2980">
        <v>16</v>
      </c>
      <c r="P2980" t="b">
        <v>1</v>
      </c>
      <c r="Q2980" t="s">
        <v>8271</v>
      </c>
      <c r="R2980" s="10">
        <f>E2980/D2980*100</f>
        <v>129.46666666666667</v>
      </c>
      <c r="S2980" s="7">
        <f>E2980/O2980</f>
        <v>60.6875</v>
      </c>
      <c r="T2980" s="11" t="s">
        <v>8317</v>
      </c>
      <c r="U2980" t="s">
        <v>8318</v>
      </c>
    </row>
    <row r="2981" spans="1:21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5">
        <f t="shared" si="138"/>
        <v>42010.25</v>
      </c>
      <c r="K2981">
        <v>1419104823</v>
      </c>
      <c r="L2981" s="16">
        <f t="shared" si="139"/>
        <v>41993.824340277773</v>
      </c>
      <c r="M2981" s="16" t="str">
        <f t="shared" si="140"/>
        <v>2014</v>
      </c>
      <c r="N2981" t="b">
        <v>0</v>
      </c>
      <c r="O2981">
        <v>46</v>
      </c>
      <c r="P2981" t="b">
        <v>1</v>
      </c>
      <c r="Q2981" t="s">
        <v>8271</v>
      </c>
      <c r="R2981" s="10">
        <f>E2981/D2981*100</f>
        <v>101.4</v>
      </c>
      <c r="S2981" s="7">
        <f>E2981/O2981</f>
        <v>110.21739130434783</v>
      </c>
      <c r="T2981" s="11" t="s">
        <v>8317</v>
      </c>
      <c r="U2981" t="s">
        <v>8318</v>
      </c>
    </row>
    <row r="2982" spans="1:21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5">
        <f t="shared" si="138"/>
        <v>42240.083333333328</v>
      </c>
      <c r="K2982">
        <v>1438639130</v>
      </c>
      <c r="L2982" s="16">
        <f t="shared" si="139"/>
        <v>42219.915856481486</v>
      </c>
      <c r="M2982" s="16" t="str">
        <f t="shared" si="140"/>
        <v>2015</v>
      </c>
      <c r="N2982" t="b">
        <v>0</v>
      </c>
      <c r="O2982">
        <v>24</v>
      </c>
      <c r="P2982" t="b">
        <v>1</v>
      </c>
      <c r="Q2982" t="s">
        <v>8271</v>
      </c>
      <c r="R2982" s="10">
        <f>E2982/D2982*100</f>
        <v>109.16666666666666</v>
      </c>
      <c r="S2982" s="7">
        <f>E2982/O2982</f>
        <v>136.45833333333334</v>
      </c>
      <c r="T2982" s="11" t="s">
        <v>8317</v>
      </c>
      <c r="U2982" t="s">
        <v>8318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5">
        <f t="shared" si="138"/>
        <v>42270.559675925921</v>
      </c>
      <c r="K2983">
        <v>1439126756</v>
      </c>
      <c r="L2983" s="16">
        <f t="shared" si="139"/>
        <v>42225.559675925921</v>
      </c>
      <c r="M2983" s="16" t="str">
        <f t="shared" si="140"/>
        <v>2015</v>
      </c>
      <c r="N2983" t="b">
        <v>1</v>
      </c>
      <c r="O2983">
        <v>97</v>
      </c>
      <c r="P2983" t="b">
        <v>1</v>
      </c>
      <c r="Q2983" t="s">
        <v>8303</v>
      </c>
      <c r="R2983" s="10">
        <f>E2983/D2983*100</f>
        <v>128.92500000000001</v>
      </c>
      <c r="S2983" s="7">
        <f>E2983/O2983</f>
        <v>53.164948453608247</v>
      </c>
      <c r="T2983" s="11" t="s">
        <v>8317</v>
      </c>
      <c r="U2983" t="s">
        <v>8357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5">
        <f t="shared" si="138"/>
        <v>42411.686840277776</v>
      </c>
      <c r="K2984">
        <v>1452616143</v>
      </c>
      <c r="L2984" s="16">
        <f t="shared" si="139"/>
        <v>42381.686840277776</v>
      </c>
      <c r="M2984" s="16" t="str">
        <f t="shared" si="140"/>
        <v>2016</v>
      </c>
      <c r="N2984" t="b">
        <v>1</v>
      </c>
      <c r="O2984">
        <v>59</v>
      </c>
      <c r="P2984" t="b">
        <v>1</v>
      </c>
      <c r="Q2984" t="s">
        <v>8303</v>
      </c>
      <c r="R2984" s="10">
        <f>E2984/D2984*100</f>
        <v>102.06</v>
      </c>
      <c r="S2984" s="7">
        <f>E2984/O2984</f>
        <v>86.491525423728817</v>
      </c>
      <c r="T2984" s="11" t="s">
        <v>8317</v>
      </c>
      <c r="U2984" t="s">
        <v>8357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5">
        <f t="shared" si="138"/>
        <v>41954.674027777779</v>
      </c>
      <c r="K2985">
        <v>1410534636</v>
      </c>
      <c r="L2985" s="16">
        <f t="shared" si="139"/>
        <v>41894.632361111115</v>
      </c>
      <c r="M2985" s="16" t="str">
        <f t="shared" si="140"/>
        <v>2014</v>
      </c>
      <c r="N2985" t="b">
        <v>1</v>
      </c>
      <c r="O2985">
        <v>1095</v>
      </c>
      <c r="P2985" t="b">
        <v>1</v>
      </c>
      <c r="Q2985" t="s">
        <v>8303</v>
      </c>
      <c r="R2985" s="10">
        <f>E2985/D2985*100</f>
        <v>146.53957758620692</v>
      </c>
      <c r="S2985" s="7">
        <f>E2985/O2985</f>
        <v>155.23827397260274</v>
      </c>
      <c r="T2985" s="11" t="s">
        <v>8317</v>
      </c>
      <c r="U2985" t="s">
        <v>8357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5">
        <f t="shared" si="138"/>
        <v>42606.278715277775</v>
      </c>
      <c r="K2986">
        <v>1469428881</v>
      </c>
      <c r="L2986" s="16">
        <f t="shared" si="139"/>
        <v>42576.278715277775</v>
      </c>
      <c r="M2986" s="16" t="str">
        <f t="shared" si="140"/>
        <v>2016</v>
      </c>
      <c r="N2986" t="b">
        <v>1</v>
      </c>
      <c r="O2986">
        <v>218</v>
      </c>
      <c r="P2986" t="b">
        <v>1</v>
      </c>
      <c r="Q2986" t="s">
        <v>8303</v>
      </c>
      <c r="R2986" s="10">
        <f>E2986/D2986*100</f>
        <v>100.352</v>
      </c>
      <c r="S2986" s="7">
        <f>E2986/O2986</f>
        <v>115.08256880733946</v>
      </c>
      <c r="T2986" s="11" t="s">
        <v>8317</v>
      </c>
      <c r="U2986" t="s">
        <v>8357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5">
        <f t="shared" si="138"/>
        <v>42674.166666666672</v>
      </c>
      <c r="K2987">
        <v>1476228128</v>
      </c>
      <c r="L2987" s="16">
        <f t="shared" si="139"/>
        <v>42654.973703703698</v>
      </c>
      <c r="M2987" s="16" t="str">
        <f t="shared" si="140"/>
        <v>2016</v>
      </c>
      <c r="N2987" t="b">
        <v>0</v>
      </c>
      <c r="O2987">
        <v>111</v>
      </c>
      <c r="P2987" t="b">
        <v>1</v>
      </c>
      <c r="Q2987" t="s">
        <v>8303</v>
      </c>
      <c r="R2987" s="10">
        <f>E2987/D2987*100</f>
        <v>121.64999999999999</v>
      </c>
      <c r="S2987" s="7">
        <f>E2987/O2987</f>
        <v>109.5945945945946</v>
      </c>
      <c r="T2987" s="11" t="s">
        <v>8317</v>
      </c>
      <c r="U2987" t="s">
        <v>8357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5">
        <f t="shared" si="138"/>
        <v>42491.458402777775</v>
      </c>
      <c r="K2988">
        <v>1456920006</v>
      </c>
      <c r="L2988" s="16">
        <f t="shared" si="139"/>
        <v>42431.500069444446</v>
      </c>
      <c r="M2988" s="16" t="str">
        <f t="shared" si="140"/>
        <v>2016</v>
      </c>
      <c r="N2988" t="b">
        <v>0</v>
      </c>
      <c r="O2988">
        <v>56</v>
      </c>
      <c r="P2988" t="b">
        <v>1</v>
      </c>
      <c r="Q2988" t="s">
        <v>8303</v>
      </c>
      <c r="R2988" s="10">
        <f>E2988/D2988*100</f>
        <v>105.5</v>
      </c>
      <c r="S2988" s="7">
        <f>E2988/O2988</f>
        <v>45.214285714285715</v>
      </c>
      <c r="T2988" s="11" t="s">
        <v>8317</v>
      </c>
      <c r="U2988" t="s">
        <v>8357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5">
        <f t="shared" si="138"/>
        <v>42656</v>
      </c>
      <c r="K2989">
        <v>1473837751</v>
      </c>
      <c r="L2989" s="16">
        <f t="shared" si="139"/>
        <v>42627.307303240741</v>
      </c>
      <c r="M2989" s="16" t="str">
        <f t="shared" si="140"/>
        <v>2016</v>
      </c>
      <c r="N2989" t="b">
        <v>0</v>
      </c>
      <c r="O2989">
        <v>265</v>
      </c>
      <c r="P2989" t="b">
        <v>1</v>
      </c>
      <c r="Q2989" t="s">
        <v>8303</v>
      </c>
      <c r="R2989" s="10">
        <f>E2989/D2989*100</f>
        <v>110.4008</v>
      </c>
      <c r="S2989" s="7">
        <f>E2989/O2989</f>
        <v>104.15169811320754</v>
      </c>
      <c r="T2989" s="11" t="s">
        <v>8317</v>
      </c>
      <c r="U2989" t="s">
        <v>8357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5">
        <f t="shared" si="138"/>
        <v>42541.362048611118</v>
      </c>
      <c r="K2990">
        <v>1463820081</v>
      </c>
      <c r="L2990" s="16">
        <f t="shared" si="139"/>
        <v>42511.362048611118</v>
      </c>
      <c r="M2990" s="16" t="str">
        <f t="shared" si="140"/>
        <v>2016</v>
      </c>
      <c r="N2990" t="b">
        <v>0</v>
      </c>
      <c r="O2990">
        <v>28</v>
      </c>
      <c r="P2990" t="b">
        <v>1</v>
      </c>
      <c r="Q2990" t="s">
        <v>8303</v>
      </c>
      <c r="R2990" s="10">
        <f>E2990/D2990*100</f>
        <v>100</v>
      </c>
      <c r="S2990" s="7">
        <f>E2990/O2990</f>
        <v>35.714285714285715</v>
      </c>
      <c r="T2990" s="11" t="s">
        <v>8317</v>
      </c>
      <c r="U2990" t="s">
        <v>8357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5">
        <f t="shared" si="138"/>
        <v>42359.207638888889</v>
      </c>
      <c r="K2991">
        <v>1448756962</v>
      </c>
      <c r="L2991" s="16">
        <f t="shared" si="139"/>
        <v>42337.02039351852</v>
      </c>
      <c r="M2991" s="16" t="str">
        <f t="shared" si="140"/>
        <v>2015</v>
      </c>
      <c r="N2991" t="b">
        <v>0</v>
      </c>
      <c r="O2991">
        <v>364</v>
      </c>
      <c r="P2991" t="b">
        <v>1</v>
      </c>
      <c r="Q2991" t="s">
        <v>8303</v>
      </c>
      <c r="R2991" s="10">
        <f>E2991/D2991*100</f>
        <v>176.535</v>
      </c>
      <c r="S2991" s="7">
        <f>E2991/O2991</f>
        <v>96.997252747252745</v>
      </c>
      <c r="T2991" s="11" t="s">
        <v>8317</v>
      </c>
      <c r="U2991" t="s">
        <v>8357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5">
        <f t="shared" si="138"/>
        <v>42376.57430555555</v>
      </c>
      <c r="K2992">
        <v>1449150420</v>
      </c>
      <c r="L2992" s="16">
        <f t="shared" si="139"/>
        <v>42341.57430555555</v>
      </c>
      <c r="M2992" s="16" t="str">
        <f t="shared" si="140"/>
        <v>2015</v>
      </c>
      <c r="N2992" t="b">
        <v>0</v>
      </c>
      <c r="O2992">
        <v>27</v>
      </c>
      <c r="P2992" t="b">
        <v>1</v>
      </c>
      <c r="Q2992" t="s">
        <v>8303</v>
      </c>
      <c r="R2992" s="10">
        <f>E2992/D2992*100</f>
        <v>100</v>
      </c>
      <c r="S2992" s="7">
        <f>E2992/O2992</f>
        <v>370.37037037037038</v>
      </c>
      <c r="T2992" s="11" t="s">
        <v>8317</v>
      </c>
      <c r="U2992" t="s">
        <v>8357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5">
        <f t="shared" si="138"/>
        <v>42762.837152777778</v>
      </c>
      <c r="K2993">
        <v>1483646730</v>
      </c>
      <c r="L2993" s="16">
        <f t="shared" si="139"/>
        <v>42740.837152777778</v>
      </c>
      <c r="M2993" s="16" t="str">
        <f t="shared" si="140"/>
        <v>2017</v>
      </c>
      <c r="N2993" t="b">
        <v>0</v>
      </c>
      <c r="O2993">
        <v>93</v>
      </c>
      <c r="P2993" t="b">
        <v>1</v>
      </c>
      <c r="Q2993" t="s">
        <v>8303</v>
      </c>
      <c r="R2993" s="10">
        <f>E2993/D2993*100</f>
        <v>103.29411764705883</v>
      </c>
      <c r="S2993" s="7">
        <f>E2993/O2993</f>
        <v>94.408602150537632</v>
      </c>
      <c r="T2993" s="11" t="s">
        <v>8317</v>
      </c>
      <c r="U2993" t="s">
        <v>8357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5">
        <f t="shared" si="138"/>
        <v>42652.767476851848</v>
      </c>
      <c r="K2994">
        <v>1473445510</v>
      </c>
      <c r="L2994" s="16">
        <f t="shared" si="139"/>
        <v>42622.767476851848</v>
      </c>
      <c r="M2994" s="16" t="str">
        <f t="shared" si="140"/>
        <v>2016</v>
      </c>
      <c r="N2994" t="b">
        <v>0</v>
      </c>
      <c r="O2994">
        <v>64</v>
      </c>
      <c r="P2994" t="b">
        <v>1</v>
      </c>
      <c r="Q2994" t="s">
        <v>8303</v>
      </c>
      <c r="R2994" s="10">
        <f>E2994/D2994*100</f>
        <v>104.5</v>
      </c>
      <c r="S2994" s="7">
        <f>E2994/O2994</f>
        <v>48.984375</v>
      </c>
      <c r="T2994" s="11" t="s">
        <v>8317</v>
      </c>
      <c r="U2994" t="s">
        <v>8357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5">
        <f t="shared" si="138"/>
        <v>42420.838738425926</v>
      </c>
      <c r="K2995">
        <v>1453406867</v>
      </c>
      <c r="L2995" s="16">
        <f t="shared" si="139"/>
        <v>42390.838738425926</v>
      </c>
      <c r="M2995" s="16" t="str">
        <f t="shared" si="140"/>
        <v>2016</v>
      </c>
      <c r="N2995" t="b">
        <v>0</v>
      </c>
      <c r="O2995">
        <v>22</v>
      </c>
      <c r="P2995" t="b">
        <v>1</v>
      </c>
      <c r="Q2995" t="s">
        <v>8303</v>
      </c>
      <c r="R2995" s="10">
        <f>E2995/D2995*100</f>
        <v>100.29999999999998</v>
      </c>
      <c r="S2995" s="7">
        <f>E2995/O2995</f>
        <v>45.590909090909093</v>
      </c>
      <c r="T2995" s="11" t="s">
        <v>8317</v>
      </c>
      <c r="U2995" t="s">
        <v>8357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5">
        <f t="shared" si="138"/>
        <v>41915.478842592594</v>
      </c>
      <c r="K2996">
        <v>1409743772</v>
      </c>
      <c r="L2996" s="16">
        <f t="shared" si="139"/>
        <v>41885.478842592594</v>
      </c>
      <c r="M2996" s="16" t="str">
        <f t="shared" si="140"/>
        <v>2014</v>
      </c>
      <c r="N2996" t="b">
        <v>0</v>
      </c>
      <c r="O2996">
        <v>59</v>
      </c>
      <c r="P2996" t="b">
        <v>1</v>
      </c>
      <c r="Q2996" t="s">
        <v>8303</v>
      </c>
      <c r="R2996" s="10">
        <f>E2996/D2996*100</f>
        <v>457.74666666666673</v>
      </c>
      <c r="S2996" s="7">
        <f>E2996/O2996</f>
        <v>23.275254237288134</v>
      </c>
      <c r="T2996" s="11" t="s">
        <v>8317</v>
      </c>
      <c r="U2996" t="s">
        <v>8357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5">
        <f t="shared" si="138"/>
        <v>42754.665173611109</v>
      </c>
      <c r="K2997">
        <v>1482249471</v>
      </c>
      <c r="L2997" s="16">
        <f t="shared" si="139"/>
        <v>42724.665173611109</v>
      </c>
      <c r="M2997" s="16" t="str">
        <f t="shared" si="140"/>
        <v>2016</v>
      </c>
      <c r="N2997" t="b">
        <v>0</v>
      </c>
      <c r="O2997">
        <v>249</v>
      </c>
      <c r="P2997" t="b">
        <v>1</v>
      </c>
      <c r="Q2997" t="s">
        <v>8303</v>
      </c>
      <c r="R2997" s="10">
        <f>E2997/D2997*100</f>
        <v>104.96000000000001</v>
      </c>
      <c r="S2997" s="7">
        <f>E2997/O2997</f>
        <v>63.2289156626506</v>
      </c>
      <c r="T2997" s="11" t="s">
        <v>8317</v>
      </c>
      <c r="U2997" t="s">
        <v>8357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5">
        <f t="shared" si="138"/>
        <v>42150.912500000006</v>
      </c>
      <c r="K2998">
        <v>1427493240</v>
      </c>
      <c r="L2998" s="16">
        <f t="shared" si="139"/>
        <v>42090.912500000006</v>
      </c>
      <c r="M2998" s="16" t="str">
        <f t="shared" si="140"/>
        <v>2015</v>
      </c>
      <c r="N2998" t="b">
        <v>0</v>
      </c>
      <c r="O2998">
        <v>392</v>
      </c>
      <c r="P2998" t="b">
        <v>1</v>
      </c>
      <c r="Q2998" t="s">
        <v>8303</v>
      </c>
      <c r="R2998" s="10">
        <f>E2998/D2998*100</f>
        <v>171.94285714285715</v>
      </c>
      <c r="S2998" s="7">
        <f>E2998/O2998</f>
        <v>153.5204081632653</v>
      </c>
      <c r="T2998" s="11" t="s">
        <v>8317</v>
      </c>
      <c r="U2998" t="s">
        <v>8357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5">
        <f t="shared" si="138"/>
        <v>42793.207638888889</v>
      </c>
      <c r="K2999">
        <v>1486661793</v>
      </c>
      <c r="L2999" s="16">
        <f t="shared" si="139"/>
        <v>42775.733715277776</v>
      </c>
      <c r="M2999" s="16" t="str">
        <f t="shared" si="140"/>
        <v>2017</v>
      </c>
      <c r="N2999" t="b">
        <v>0</v>
      </c>
      <c r="O2999">
        <v>115</v>
      </c>
      <c r="P2999" t="b">
        <v>1</v>
      </c>
      <c r="Q2999" t="s">
        <v>8303</v>
      </c>
      <c r="R2999" s="10">
        <f>E2999/D2999*100</f>
        <v>103.73000000000002</v>
      </c>
      <c r="S2999" s="7">
        <f>E2999/O2999</f>
        <v>90.2</v>
      </c>
      <c r="T2999" s="11" t="s">
        <v>8317</v>
      </c>
      <c r="U2999" t="s">
        <v>8357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5">
        <f t="shared" si="138"/>
        <v>41806.184027777781</v>
      </c>
      <c r="K3000">
        <v>1400474329</v>
      </c>
      <c r="L3000" s="16">
        <f t="shared" si="139"/>
        <v>41778.193622685183</v>
      </c>
      <c r="M3000" s="16" t="str">
        <f t="shared" si="140"/>
        <v>2014</v>
      </c>
      <c r="N3000" t="b">
        <v>0</v>
      </c>
      <c r="O3000">
        <v>433</v>
      </c>
      <c r="P3000" t="b">
        <v>1</v>
      </c>
      <c r="Q3000" t="s">
        <v>8303</v>
      </c>
      <c r="R3000" s="10">
        <f>E3000/D3000*100</f>
        <v>103.029</v>
      </c>
      <c r="S3000" s="7">
        <f>E3000/O3000</f>
        <v>118.97113163972287</v>
      </c>
      <c r="T3000" s="11" t="s">
        <v>8317</v>
      </c>
      <c r="U3000" t="s">
        <v>8357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5">
        <f t="shared" si="138"/>
        <v>42795.083333333328</v>
      </c>
      <c r="K3001">
        <v>1487094360</v>
      </c>
      <c r="L3001" s="16">
        <f t="shared" si="139"/>
        <v>42780.740277777775</v>
      </c>
      <c r="M3001" s="16" t="str">
        <f t="shared" si="140"/>
        <v>2017</v>
      </c>
      <c r="N3001" t="b">
        <v>0</v>
      </c>
      <c r="O3001">
        <v>20</v>
      </c>
      <c r="P3001" t="b">
        <v>1</v>
      </c>
      <c r="Q3001" t="s">
        <v>8303</v>
      </c>
      <c r="R3001" s="10">
        <f>E3001/D3001*100</f>
        <v>118.88888888888889</v>
      </c>
      <c r="S3001" s="7">
        <f>E3001/O3001</f>
        <v>80.25</v>
      </c>
      <c r="T3001" s="11" t="s">
        <v>8317</v>
      </c>
      <c r="U3001" t="s">
        <v>8357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5">
        <f t="shared" si="138"/>
        <v>42766.75</v>
      </c>
      <c r="K3002">
        <v>1484682670</v>
      </c>
      <c r="L3002" s="16">
        <f t="shared" si="139"/>
        <v>42752.827199074076</v>
      </c>
      <c r="M3002" s="16" t="str">
        <f t="shared" si="140"/>
        <v>2017</v>
      </c>
      <c r="N3002" t="b">
        <v>0</v>
      </c>
      <c r="O3002">
        <v>8</v>
      </c>
      <c r="P3002" t="b">
        <v>1</v>
      </c>
      <c r="Q3002" t="s">
        <v>8303</v>
      </c>
      <c r="R3002" s="10">
        <f>E3002/D3002*100</f>
        <v>100</v>
      </c>
      <c r="S3002" s="7">
        <f>E3002/O3002</f>
        <v>62.5</v>
      </c>
      <c r="T3002" s="11" t="s">
        <v>8317</v>
      </c>
      <c r="U3002" t="s">
        <v>8357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5">
        <f t="shared" si="138"/>
        <v>42564.895625000005</v>
      </c>
      <c r="K3003">
        <v>1465853382</v>
      </c>
      <c r="L3003" s="16">
        <f t="shared" si="139"/>
        <v>42534.895625000005</v>
      </c>
      <c r="M3003" s="16" t="str">
        <f t="shared" si="140"/>
        <v>2016</v>
      </c>
      <c r="N3003" t="b">
        <v>0</v>
      </c>
      <c r="O3003">
        <v>175</v>
      </c>
      <c r="P3003" t="b">
        <v>1</v>
      </c>
      <c r="Q3003" t="s">
        <v>8303</v>
      </c>
      <c r="R3003" s="10">
        <f>E3003/D3003*100</f>
        <v>318.69988910451895</v>
      </c>
      <c r="S3003" s="7">
        <f>E3003/O3003</f>
        <v>131.37719999999999</v>
      </c>
      <c r="T3003" s="11" t="s">
        <v>8317</v>
      </c>
      <c r="U3003" t="s">
        <v>8357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5">
        <f t="shared" si="138"/>
        <v>41269.83625</v>
      </c>
      <c r="K3004">
        <v>1353960252</v>
      </c>
      <c r="L3004" s="16">
        <f t="shared" si="139"/>
        <v>41239.83625</v>
      </c>
      <c r="M3004" s="16" t="str">
        <f t="shared" si="140"/>
        <v>2012</v>
      </c>
      <c r="N3004" t="b">
        <v>0</v>
      </c>
      <c r="O3004">
        <v>104</v>
      </c>
      <c r="P3004" t="b">
        <v>1</v>
      </c>
      <c r="Q3004" t="s">
        <v>8303</v>
      </c>
      <c r="R3004" s="10">
        <f>E3004/D3004*100</f>
        <v>108.50614285714286</v>
      </c>
      <c r="S3004" s="7">
        <f>E3004/O3004</f>
        <v>73.032980769230775</v>
      </c>
      <c r="T3004" s="11" t="s">
        <v>8317</v>
      </c>
      <c r="U3004" t="s">
        <v>8357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5">
        <f t="shared" si="138"/>
        <v>42430.249305555553</v>
      </c>
      <c r="K3005">
        <v>1454098976</v>
      </c>
      <c r="L3005" s="16">
        <f t="shared" si="139"/>
        <v>42398.849259259259</v>
      </c>
      <c r="M3005" s="16" t="str">
        <f t="shared" si="140"/>
        <v>2016</v>
      </c>
      <c r="N3005" t="b">
        <v>0</v>
      </c>
      <c r="O3005">
        <v>17</v>
      </c>
      <c r="P3005" t="b">
        <v>1</v>
      </c>
      <c r="Q3005" t="s">
        <v>8303</v>
      </c>
      <c r="R3005" s="10">
        <f>E3005/D3005*100</f>
        <v>101.16666666666667</v>
      </c>
      <c r="S3005" s="7">
        <f>E3005/O3005</f>
        <v>178.52941176470588</v>
      </c>
      <c r="T3005" s="11" t="s">
        <v>8317</v>
      </c>
      <c r="U3005" t="s">
        <v>8357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5">
        <f t="shared" si="138"/>
        <v>41958.922731481478</v>
      </c>
      <c r="K3006">
        <v>1413493724</v>
      </c>
      <c r="L3006" s="16">
        <f t="shared" si="139"/>
        <v>41928.881064814814</v>
      </c>
      <c r="M3006" s="16" t="str">
        <f t="shared" si="140"/>
        <v>2014</v>
      </c>
      <c r="N3006" t="b">
        <v>0</v>
      </c>
      <c r="O3006">
        <v>277</v>
      </c>
      <c r="P3006" t="b">
        <v>1</v>
      </c>
      <c r="Q3006" t="s">
        <v>8303</v>
      </c>
      <c r="R3006" s="10">
        <f>E3006/D3006*100</f>
        <v>112.815</v>
      </c>
      <c r="S3006" s="7">
        <f>E3006/O3006</f>
        <v>162.90974729241879</v>
      </c>
      <c r="T3006" s="11" t="s">
        <v>8317</v>
      </c>
      <c r="U3006" t="s">
        <v>8357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5">
        <f t="shared" si="138"/>
        <v>41918.674826388888</v>
      </c>
      <c r="K3007">
        <v>1410019905</v>
      </c>
      <c r="L3007" s="16">
        <f t="shared" si="139"/>
        <v>41888.674826388888</v>
      </c>
      <c r="M3007" s="16" t="str">
        <f t="shared" si="140"/>
        <v>2014</v>
      </c>
      <c r="N3007" t="b">
        <v>0</v>
      </c>
      <c r="O3007">
        <v>118</v>
      </c>
      <c r="P3007" t="b">
        <v>1</v>
      </c>
      <c r="Q3007" t="s">
        <v>8303</v>
      </c>
      <c r="R3007" s="10">
        <f>E3007/D3007*100</f>
        <v>120.49622641509434</v>
      </c>
      <c r="S3007" s="7">
        <f>E3007/O3007</f>
        <v>108.24237288135593</v>
      </c>
      <c r="T3007" s="11" t="s">
        <v>8317</v>
      </c>
      <c r="U3007" t="s">
        <v>8357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5">
        <f t="shared" si="138"/>
        <v>41987.756840277783</v>
      </c>
      <c r="K3008">
        <v>1415988591</v>
      </c>
      <c r="L3008" s="16">
        <f t="shared" si="139"/>
        <v>41957.756840277783</v>
      </c>
      <c r="M3008" s="16" t="str">
        <f t="shared" si="140"/>
        <v>2014</v>
      </c>
      <c r="N3008" t="b">
        <v>0</v>
      </c>
      <c r="O3008">
        <v>97</v>
      </c>
      <c r="P3008" t="b">
        <v>1</v>
      </c>
      <c r="Q3008" t="s">
        <v>8303</v>
      </c>
      <c r="R3008" s="10">
        <f>E3008/D3008*100</f>
        <v>107.74999999999999</v>
      </c>
      <c r="S3008" s="7">
        <f>E3008/O3008</f>
        <v>88.865979381443296</v>
      </c>
      <c r="T3008" s="11" t="s">
        <v>8317</v>
      </c>
      <c r="U3008" t="s">
        <v>8357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5">
        <f t="shared" si="138"/>
        <v>42119.216238425928</v>
      </c>
      <c r="K3009">
        <v>1428124283</v>
      </c>
      <c r="L3009" s="16">
        <f t="shared" si="139"/>
        <v>42098.216238425928</v>
      </c>
      <c r="M3009" s="16" t="str">
        <f t="shared" si="140"/>
        <v>2015</v>
      </c>
      <c r="N3009" t="b">
        <v>0</v>
      </c>
      <c r="O3009">
        <v>20</v>
      </c>
      <c r="P3009" t="b">
        <v>1</v>
      </c>
      <c r="Q3009" t="s">
        <v>8303</v>
      </c>
      <c r="R3009" s="10">
        <f>E3009/D3009*100</f>
        <v>180</v>
      </c>
      <c r="S3009" s="7">
        <f>E3009/O3009</f>
        <v>54</v>
      </c>
      <c r="T3009" s="11" t="s">
        <v>8317</v>
      </c>
      <c r="U3009" t="s">
        <v>8357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5">
        <f t="shared" si="138"/>
        <v>42390.212025462963</v>
      </c>
      <c r="K3010">
        <v>1450760719</v>
      </c>
      <c r="L3010" s="16">
        <f t="shared" si="139"/>
        <v>42360.212025462963</v>
      </c>
      <c r="M3010" s="16" t="str">
        <f t="shared" si="140"/>
        <v>2015</v>
      </c>
      <c r="N3010" t="b">
        <v>0</v>
      </c>
      <c r="O3010">
        <v>26</v>
      </c>
      <c r="P3010" t="b">
        <v>1</v>
      </c>
      <c r="Q3010" t="s">
        <v>8303</v>
      </c>
      <c r="R3010" s="10">
        <f>E3010/D3010*100</f>
        <v>101.16666666666667</v>
      </c>
      <c r="S3010" s="7">
        <f>E3010/O3010</f>
        <v>116.73076923076923</v>
      </c>
      <c r="T3010" s="11" t="s">
        <v>8317</v>
      </c>
      <c r="U3010" t="s">
        <v>8357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5">
        <f t="shared" ref="J3011:J3074" si="141">(((I3011/60)/60)/24)+DATE(1970,1,1)</f>
        <v>41969.611574074079</v>
      </c>
      <c r="K3011">
        <v>1414417240</v>
      </c>
      <c r="L3011" s="16">
        <f t="shared" ref="L3011:L3074" si="142">(((K3011/60)/60)/24)+DATE(1970,1,1)</f>
        <v>41939.569907407407</v>
      </c>
      <c r="M3011" s="16" t="str">
        <f t="shared" ref="M3011:M3074" si="143">TEXT(L3011,"yyyy")</f>
        <v>2014</v>
      </c>
      <c r="N3011" t="b">
        <v>0</v>
      </c>
      <c r="O3011">
        <v>128</v>
      </c>
      <c r="P3011" t="b">
        <v>1</v>
      </c>
      <c r="Q3011" t="s">
        <v>8303</v>
      </c>
      <c r="R3011" s="10">
        <f>E3011/D3011*100</f>
        <v>119.756</v>
      </c>
      <c r="S3011" s="7">
        <f>E3011/O3011</f>
        <v>233.8984375</v>
      </c>
      <c r="T3011" s="11" t="s">
        <v>8317</v>
      </c>
      <c r="U3011" t="s">
        <v>8357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5">
        <f t="shared" si="141"/>
        <v>42056.832395833335</v>
      </c>
      <c r="K3012">
        <v>1419364719</v>
      </c>
      <c r="L3012" s="16">
        <f t="shared" si="142"/>
        <v>41996.832395833335</v>
      </c>
      <c r="M3012" s="16" t="str">
        <f t="shared" si="143"/>
        <v>2014</v>
      </c>
      <c r="N3012" t="b">
        <v>0</v>
      </c>
      <c r="O3012">
        <v>15</v>
      </c>
      <c r="P3012" t="b">
        <v>1</v>
      </c>
      <c r="Q3012" t="s">
        <v>8303</v>
      </c>
      <c r="R3012" s="10">
        <f>E3012/D3012*100</f>
        <v>158</v>
      </c>
      <c r="S3012" s="7">
        <f>E3012/O3012</f>
        <v>158</v>
      </c>
      <c r="T3012" s="11" t="s">
        <v>8317</v>
      </c>
      <c r="U3012" t="s">
        <v>8357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5">
        <f t="shared" si="141"/>
        <v>42361.957638888889</v>
      </c>
      <c r="K3013">
        <v>1448536516</v>
      </c>
      <c r="L3013" s="16">
        <f t="shared" si="142"/>
        <v>42334.468935185185</v>
      </c>
      <c r="M3013" s="16" t="str">
        <f t="shared" si="143"/>
        <v>2015</v>
      </c>
      <c r="N3013" t="b">
        <v>0</v>
      </c>
      <c r="O3013">
        <v>25</v>
      </c>
      <c r="P3013" t="b">
        <v>1</v>
      </c>
      <c r="Q3013" t="s">
        <v>8303</v>
      </c>
      <c r="R3013" s="10">
        <f>E3013/D3013*100</f>
        <v>123.66666666666666</v>
      </c>
      <c r="S3013" s="7">
        <f>E3013/O3013</f>
        <v>14.84</v>
      </c>
      <c r="T3013" s="11" t="s">
        <v>8317</v>
      </c>
      <c r="U3013" t="s">
        <v>8357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5">
        <f t="shared" si="141"/>
        <v>42045.702893518523</v>
      </c>
      <c r="K3014">
        <v>1421772730</v>
      </c>
      <c r="L3014" s="16">
        <f t="shared" si="142"/>
        <v>42024.702893518523</v>
      </c>
      <c r="M3014" s="16" t="str">
        <f t="shared" si="143"/>
        <v>2015</v>
      </c>
      <c r="N3014" t="b">
        <v>0</v>
      </c>
      <c r="O3014">
        <v>55</v>
      </c>
      <c r="P3014" t="b">
        <v>1</v>
      </c>
      <c r="Q3014" t="s">
        <v>8303</v>
      </c>
      <c r="R3014" s="10">
        <f>E3014/D3014*100</f>
        <v>117.12499999999999</v>
      </c>
      <c r="S3014" s="7">
        <f>E3014/O3014</f>
        <v>85.181818181818187</v>
      </c>
      <c r="T3014" s="11" t="s">
        <v>8317</v>
      </c>
      <c r="U3014" t="s">
        <v>8357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5">
        <f t="shared" si="141"/>
        <v>42176.836215277777</v>
      </c>
      <c r="K3015">
        <v>1432325049</v>
      </c>
      <c r="L3015" s="16">
        <f t="shared" si="142"/>
        <v>42146.836215277777</v>
      </c>
      <c r="M3015" s="16" t="str">
        <f t="shared" si="143"/>
        <v>2015</v>
      </c>
      <c r="N3015" t="b">
        <v>0</v>
      </c>
      <c r="O3015">
        <v>107</v>
      </c>
      <c r="P3015" t="b">
        <v>1</v>
      </c>
      <c r="Q3015" t="s">
        <v>8303</v>
      </c>
      <c r="R3015" s="10">
        <f>E3015/D3015*100</f>
        <v>156.96</v>
      </c>
      <c r="S3015" s="7">
        <f>E3015/O3015</f>
        <v>146.69158878504672</v>
      </c>
      <c r="T3015" s="11" t="s">
        <v>8317</v>
      </c>
      <c r="U3015" t="s">
        <v>8357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5">
        <f t="shared" si="141"/>
        <v>41948.208333333336</v>
      </c>
      <c r="K3016">
        <v>1412737080</v>
      </c>
      <c r="L3016" s="16">
        <f t="shared" si="142"/>
        <v>41920.123611111114</v>
      </c>
      <c r="M3016" s="16" t="str">
        <f t="shared" si="143"/>
        <v>2014</v>
      </c>
      <c r="N3016" t="b">
        <v>0</v>
      </c>
      <c r="O3016">
        <v>557</v>
      </c>
      <c r="P3016" t="b">
        <v>1</v>
      </c>
      <c r="Q3016" t="s">
        <v>8303</v>
      </c>
      <c r="R3016" s="10">
        <f>E3016/D3016*100</f>
        <v>113.104</v>
      </c>
      <c r="S3016" s="7">
        <f>E3016/O3016</f>
        <v>50.764811490125673</v>
      </c>
      <c r="T3016" s="11" t="s">
        <v>8317</v>
      </c>
      <c r="U3016" t="s">
        <v>8357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5">
        <f t="shared" si="141"/>
        <v>41801.166666666664</v>
      </c>
      <c r="K3017">
        <v>1401125238</v>
      </c>
      <c r="L3017" s="16">
        <f t="shared" si="142"/>
        <v>41785.72729166667</v>
      </c>
      <c r="M3017" s="16" t="str">
        <f t="shared" si="143"/>
        <v>2014</v>
      </c>
      <c r="N3017" t="b">
        <v>0</v>
      </c>
      <c r="O3017">
        <v>40</v>
      </c>
      <c r="P3017" t="b">
        <v>1</v>
      </c>
      <c r="Q3017" t="s">
        <v>8303</v>
      </c>
      <c r="R3017" s="10">
        <f>E3017/D3017*100</f>
        <v>103.17647058823529</v>
      </c>
      <c r="S3017" s="7">
        <f>E3017/O3017</f>
        <v>87.7</v>
      </c>
      <c r="T3017" s="11" t="s">
        <v>8317</v>
      </c>
      <c r="U3017" t="s">
        <v>8357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5">
        <f t="shared" si="141"/>
        <v>41838.548055555555</v>
      </c>
      <c r="K3018">
        <v>1400504952</v>
      </c>
      <c r="L3018" s="16">
        <f t="shared" si="142"/>
        <v>41778.548055555555</v>
      </c>
      <c r="M3018" s="16" t="str">
        <f t="shared" si="143"/>
        <v>2014</v>
      </c>
      <c r="N3018" t="b">
        <v>0</v>
      </c>
      <c r="O3018">
        <v>36</v>
      </c>
      <c r="P3018" t="b">
        <v>1</v>
      </c>
      <c r="Q3018" t="s">
        <v>8303</v>
      </c>
      <c r="R3018" s="10">
        <f>E3018/D3018*100</f>
        <v>102.61176470588236</v>
      </c>
      <c r="S3018" s="7">
        <f>E3018/O3018</f>
        <v>242.27777777777777</v>
      </c>
      <c r="T3018" s="11" t="s">
        <v>8317</v>
      </c>
      <c r="U3018" t="s">
        <v>8357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5">
        <f t="shared" si="141"/>
        <v>41871.850034722222</v>
      </c>
      <c r="K3019">
        <v>1405974243</v>
      </c>
      <c r="L3019" s="16">
        <f t="shared" si="142"/>
        <v>41841.850034722222</v>
      </c>
      <c r="M3019" s="16" t="str">
        <f t="shared" si="143"/>
        <v>2014</v>
      </c>
      <c r="N3019" t="b">
        <v>0</v>
      </c>
      <c r="O3019">
        <v>159</v>
      </c>
      <c r="P3019" t="b">
        <v>1</v>
      </c>
      <c r="Q3019" t="s">
        <v>8303</v>
      </c>
      <c r="R3019" s="10">
        <f>E3019/D3019*100</f>
        <v>105.84090909090908</v>
      </c>
      <c r="S3019" s="7">
        <f>E3019/O3019</f>
        <v>146.44654088050314</v>
      </c>
      <c r="T3019" s="11" t="s">
        <v>8317</v>
      </c>
      <c r="U3019" t="s">
        <v>8357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5">
        <f t="shared" si="141"/>
        <v>42205.916666666672</v>
      </c>
      <c r="K3020">
        <v>1433747376</v>
      </c>
      <c r="L3020" s="16">
        <f t="shared" si="142"/>
        <v>42163.29833333334</v>
      </c>
      <c r="M3020" s="16" t="str">
        <f t="shared" si="143"/>
        <v>2015</v>
      </c>
      <c r="N3020" t="b">
        <v>0</v>
      </c>
      <c r="O3020">
        <v>41</v>
      </c>
      <c r="P3020" t="b">
        <v>1</v>
      </c>
      <c r="Q3020" t="s">
        <v>8303</v>
      </c>
      <c r="R3020" s="10">
        <f>E3020/D3020*100</f>
        <v>100.71428571428571</v>
      </c>
      <c r="S3020" s="7">
        <f>E3020/O3020</f>
        <v>103.17073170731707</v>
      </c>
      <c r="T3020" s="11" t="s">
        <v>8317</v>
      </c>
      <c r="U3020" t="s">
        <v>8357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5">
        <f t="shared" si="141"/>
        <v>41786.125</v>
      </c>
      <c r="K3021">
        <v>1398801620</v>
      </c>
      <c r="L3021" s="16">
        <f t="shared" si="142"/>
        <v>41758.833564814813</v>
      </c>
      <c r="M3021" s="16" t="str">
        <f t="shared" si="143"/>
        <v>2014</v>
      </c>
      <c r="N3021" t="b">
        <v>0</v>
      </c>
      <c r="O3021">
        <v>226</v>
      </c>
      <c r="P3021" t="b">
        <v>1</v>
      </c>
      <c r="Q3021" t="s">
        <v>8303</v>
      </c>
      <c r="R3021" s="10">
        <f>E3021/D3021*100</f>
        <v>121.23333333333332</v>
      </c>
      <c r="S3021" s="7">
        <f>E3021/O3021</f>
        <v>80.464601769911511</v>
      </c>
      <c r="T3021" s="11" t="s">
        <v>8317</v>
      </c>
      <c r="U3021" t="s">
        <v>8357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5">
        <f t="shared" si="141"/>
        <v>42230.846446759257</v>
      </c>
      <c r="K3022">
        <v>1434399533</v>
      </c>
      <c r="L3022" s="16">
        <f t="shared" si="142"/>
        <v>42170.846446759257</v>
      </c>
      <c r="M3022" s="16" t="str">
        <f t="shared" si="143"/>
        <v>2015</v>
      </c>
      <c r="N3022" t="b">
        <v>0</v>
      </c>
      <c r="O3022">
        <v>30</v>
      </c>
      <c r="P3022" t="b">
        <v>1</v>
      </c>
      <c r="Q3022" t="s">
        <v>8303</v>
      </c>
      <c r="R3022" s="10">
        <f>E3022/D3022*100</f>
        <v>100.57142857142858</v>
      </c>
      <c r="S3022" s="7">
        <f>E3022/O3022</f>
        <v>234.66666666666666</v>
      </c>
      <c r="T3022" s="11" t="s">
        <v>8317</v>
      </c>
      <c r="U3022" t="s">
        <v>8357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5">
        <f t="shared" si="141"/>
        <v>42696.249305555553</v>
      </c>
      <c r="K3023">
        <v>1476715869</v>
      </c>
      <c r="L3023" s="16">
        <f t="shared" si="142"/>
        <v>42660.618854166663</v>
      </c>
      <c r="M3023" s="16" t="str">
        <f t="shared" si="143"/>
        <v>2016</v>
      </c>
      <c r="N3023" t="b">
        <v>0</v>
      </c>
      <c r="O3023">
        <v>103</v>
      </c>
      <c r="P3023" t="b">
        <v>1</v>
      </c>
      <c r="Q3023" t="s">
        <v>8303</v>
      </c>
      <c r="R3023" s="10">
        <f>E3023/D3023*100</f>
        <v>116.02222222222223</v>
      </c>
      <c r="S3023" s="7">
        <f>E3023/O3023</f>
        <v>50.689320388349515</v>
      </c>
      <c r="T3023" s="11" t="s">
        <v>8317</v>
      </c>
      <c r="U3023" t="s">
        <v>8357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5">
        <f t="shared" si="141"/>
        <v>42609.95380787037</v>
      </c>
      <c r="K3024">
        <v>1468450409</v>
      </c>
      <c r="L3024" s="16">
        <f t="shared" si="142"/>
        <v>42564.95380787037</v>
      </c>
      <c r="M3024" s="16" t="str">
        <f t="shared" si="143"/>
        <v>2016</v>
      </c>
      <c r="N3024" t="b">
        <v>0</v>
      </c>
      <c r="O3024">
        <v>62</v>
      </c>
      <c r="P3024" t="b">
        <v>1</v>
      </c>
      <c r="Q3024" t="s">
        <v>8303</v>
      </c>
      <c r="R3024" s="10">
        <f>E3024/D3024*100</f>
        <v>100.88</v>
      </c>
      <c r="S3024" s="7">
        <f>E3024/O3024</f>
        <v>162.70967741935485</v>
      </c>
      <c r="T3024" s="11" t="s">
        <v>8317</v>
      </c>
      <c r="U3024" t="s">
        <v>8357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5">
        <f t="shared" si="141"/>
        <v>42166.675763888896</v>
      </c>
      <c r="K3025">
        <v>1430151186</v>
      </c>
      <c r="L3025" s="16">
        <f t="shared" si="142"/>
        <v>42121.675763888896</v>
      </c>
      <c r="M3025" s="16" t="str">
        <f t="shared" si="143"/>
        <v>2015</v>
      </c>
      <c r="N3025" t="b">
        <v>0</v>
      </c>
      <c r="O3025">
        <v>6</v>
      </c>
      <c r="P3025" t="b">
        <v>1</v>
      </c>
      <c r="Q3025" t="s">
        <v>8303</v>
      </c>
      <c r="R3025" s="10">
        <f>E3025/D3025*100</f>
        <v>103</v>
      </c>
      <c r="S3025" s="7">
        <f>E3025/O3025</f>
        <v>120.16666666666667</v>
      </c>
      <c r="T3025" s="11" t="s">
        <v>8317</v>
      </c>
      <c r="U3025" t="s">
        <v>8357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5">
        <f t="shared" si="141"/>
        <v>41188.993923611109</v>
      </c>
      <c r="K3026">
        <v>1346975475</v>
      </c>
      <c r="L3026" s="16">
        <f t="shared" si="142"/>
        <v>41158.993923611109</v>
      </c>
      <c r="M3026" s="16" t="str">
        <f t="shared" si="143"/>
        <v>2012</v>
      </c>
      <c r="N3026" t="b">
        <v>0</v>
      </c>
      <c r="O3026">
        <v>182</v>
      </c>
      <c r="P3026" t="b">
        <v>1</v>
      </c>
      <c r="Q3026" t="s">
        <v>8303</v>
      </c>
      <c r="R3026" s="10">
        <f>E3026/D3026*100</f>
        <v>246.42</v>
      </c>
      <c r="S3026" s="7">
        <f>E3026/O3026</f>
        <v>67.697802197802204</v>
      </c>
      <c r="T3026" s="11" t="s">
        <v>8317</v>
      </c>
      <c r="U3026" t="s">
        <v>8357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5">
        <f t="shared" si="141"/>
        <v>41789.666666666664</v>
      </c>
      <c r="K3027">
        <v>1399032813</v>
      </c>
      <c r="L3027" s="16">
        <f t="shared" si="142"/>
        <v>41761.509409722225</v>
      </c>
      <c r="M3027" s="16" t="str">
        <f t="shared" si="143"/>
        <v>2014</v>
      </c>
      <c r="N3027" t="b">
        <v>0</v>
      </c>
      <c r="O3027">
        <v>145</v>
      </c>
      <c r="P3027" t="b">
        <v>1</v>
      </c>
      <c r="Q3027" t="s">
        <v>8303</v>
      </c>
      <c r="R3027" s="10">
        <f>E3027/D3027*100</f>
        <v>302.2</v>
      </c>
      <c r="S3027" s="7">
        <f>E3027/O3027</f>
        <v>52.103448275862071</v>
      </c>
      <c r="T3027" s="11" t="s">
        <v>8317</v>
      </c>
      <c r="U3027" t="s">
        <v>8357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5">
        <f t="shared" si="141"/>
        <v>42797.459398148145</v>
      </c>
      <c r="K3028">
        <v>1487329292</v>
      </c>
      <c r="L3028" s="16">
        <f t="shared" si="142"/>
        <v>42783.459398148145</v>
      </c>
      <c r="M3028" s="16" t="str">
        <f t="shared" si="143"/>
        <v>2017</v>
      </c>
      <c r="N3028" t="b">
        <v>0</v>
      </c>
      <c r="O3028">
        <v>25</v>
      </c>
      <c r="P3028" t="b">
        <v>1</v>
      </c>
      <c r="Q3028" t="s">
        <v>8303</v>
      </c>
      <c r="R3028" s="10">
        <f>E3028/D3028*100</f>
        <v>143.33333333333334</v>
      </c>
      <c r="S3028" s="7">
        <f>E3028/O3028</f>
        <v>51.6</v>
      </c>
      <c r="T3028" s="11" t="s">
        <v>8317</v>
      </c>
      <c r="U3028" t="s">
        <v>8357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5">
        <f t="shared" si="141"/>
        <v>42083.662627314814</v>
      </c>
      <c r="K3029">
        <v>1424278451</v>
      </c>
      <c r="L3029" s="16">
        <f t="shared" si="142"/>
        <v>42053.704293981486</v>
      </c>
      <c r="M3029" s="16" t="str">
        <f t="shared" si="143"/>
        <v>2015</v>
      </c>
      <c r="N3029" t="b">
        <v>0</v>
      </c>
      <c r="O3029">
        <v>320</v>
      </c>
      <c r="P3029" t="b">
        <v>1</v>
      </c>
      <c r="Q3029" t="s">
        <v>8303</v>
      </c>
      <c r="R3029" s="10">
        <f>E3029/D3029*100</f>
        <v>131.44</v>
      </c>
      <c r="S3029" s="7">
        <f>E3029/O3029</f>
        <v>164.3</v>
      </c>
      <c r="T3029" s="11" t="s">
        <v>8317</v>
      </c>
      <c r="U3029" t="s">
        <v>8357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5">
        <f t="shared" si="141"/>
        <v>42597.264178240745</v>
      </c>
      <c r="K3030">
        <v>1468650025</v>
      </c>
      <c r="L3030" s="16">
        <f t="shared" si="142"/>
        <v>42567.264178240745</v>
      </c>
      <c r="M3030" s="16" t="str">
        <f t="shared" si="143"/>
        <v>2016</v>
      </c>
      <c r="N3030" t="b">
        <v>0</v>
      </c>
      <c r="O3030">
        <v>99</v>
      </c>
      <c r="P3030" t="b">
        <v>1</v>
      </c>
      <c r="Q3030" t="s">
        <v>8303</v>
      </c>
      <c r="R3030" s="10">
        <f>E3030/D3030*100</f>
        <v>168.01999999999998</v>
      </c>
      <c r="S3030" s="7">
        <f>E3030/O3030</f>
        <v>84.858585858585855</v>
      </c>
      <c r="T3030" s="11" t="s">
        <v>8317</v>
      </c>
      <c r="U3030" t="s">
        <v>8357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5">
        <f t="shared" si="141"/>
        <v>41961.190972222219</v>
      </c>
      <c r="K3031">
        <v>1413824447</v>
      </c>
      <c r="L3031" s="16">
        <f t="shared" si="142"/>
        <v>41932.708877314813</v>
      </c>
      <c r="M3031" s="16" t="str">
        <f t="shared" si="143"/>
        <v>2014</v>
      </c>
      <c r="N3031" t="b">
        <v>0</v>
      </c>
      <c r="O3031">
        <v>348</v>
      </c>
      <c r="P3031" t="b">
        <v>1</v>
      </c>
      <c r="Q3031" t="s">
        <v>8303</v>
      </c>
      <c r="R3031" s="10">
        <f>E3031/D3031*100</f>
        <v>109.67666666666666</v>
      </c>
      <c r="S3031" s="7">
        <f>E3031/O3031</f>
        <v>94.548850574712645</v>
      </c>
      <c r="T3031" s="11" t="s">
        <v>8317</v>
      </c>
      <c r="U3031" t="s">
        <v>8357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5">
        <f t="shared" si="141"/>
        <v>42263.747349537036</v>
      </c>
      <c r="K3032">
        <v>1439834171</v>
      </c>
      <c r="L3032" s="16">
        <f t="shared" si="142"/>
        <v>42233.747349537036</v>
      </c>
      <c r="M3032" s="16" t="str">
        <f t="shared" si="143"/>
        <v>2015</v>
      </c>
      <c r="N3032" t="b">
        <v>0</v>
      </c>
      <c r="O3032">
        <v>41</v>
      </c>
      <c r="P3032" t="b">
        <v>1</v>
      </c>
      <c r="Q3032" t="s">
        <v>8303</v>
      </c>
      <c r="R3032" s="10">
        <f>E3032/D3032*100</f>
        <v>106.6857142857143</v>
      </c>
      <c r="S3032" s="7">
        <f>E3032/O3032</f>
        <v>45.536585365853661</v>
      </c>
      <c r="T3032" s="11" t="s">
        <v>8317</v>
      </c>
      <c r="U3032" t="s">
        <v>8357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5">
        <f t="shared" si="141"/>
        <v>42657.882488425923</v>
      </c>
      <c r="K3033">
        <v>1471295447</v>
      </c>
      <c r="L3033" s="16">
        <f t="shared" si="142"/>
        <v>42597.882488425923</v>
      </c>
      <c r="M3033" s="16" t="str">
        <f t="shared" si="143"/>
        <v>2016</v>
      </c>
      <c r="N3033" t="b">
        <v>0</v>
      </c>
      <c r="O3033">
        <v>29</v>
      </c>
      <c r="P3033" t="b">
        <v>1</v>
      </c>
      <c r="Q3033" t="s">
        <v>8303</v>
      </c>
      <c r="R3033" s="10">
        <f>E3033/D3033*100</f>
        <v>100</v>
      </c>
      <c r="S3033" s="7">
        <f>E3033/O3033</f>
        <v>51.724137931034484</v>
      </c>
      <c r="T3033" s="11" t="s">
        <v>8317</v>
      </c>
      <c r="U3033" t="s">
        <v>8357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5">
        <f t="shared" si="141"/>
        <v>42258.044664351852</v>
      </c>
      <c r="K3034">
        <v>1439341459</v>
      </c>
      <c r="L3034" s="16">
        <f t="shared" si="142"/>
        <v>42228.044664351852</v>
      </c>
      <c r="M3034" s="16" t="str">
        <f t="shared" si="143"/>
        <v>2015</v>
      </c>
      <c r="N3034" t="b">
        <v>0</v>
      </c>
      <c r="O3034">
        <v>25</v>
      </c>
      <c r="P3034" t="b">
        <v>1</v>
      </c>
      <c r="Q3034" t="s">
        <v>8303</v>
      </c>
      <c r="R3034" s="10">
        <f>E3034/D3034*100</f>
        <v>127.2</v>
      </c>
      <c r="S3034" s="7">
        <f>E3034/O3034</f>
        <v>50.88</v>
      </c>
      <c r="T3034" s="11" t="s">
        <v>8317</v>
      </c>
      <c r="U3034" t="s">
        <v>8357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5">
        <f t="shared" si="141"/>
        <v>42600.110243055555</v>
      </c>
      <c r="K3035">
        <v>1468895925</v>
      </c>
      <c r="L3035" s="16">
        <f t="shared" si="142"/>
        <v>42570.110243055555</v>
      </c>
      <c r="M3035" s="16" t="str">
        <f t="shared" si="143"/>
        <v>2016</v>
      </c>
      <c r="N3035" t="b">
        <v>0</v>
      </c>
      <c r="O3035">
        <v>23</v>
      </c>
      <c r="P3035" t="b">
        <v>1</v>
      </c>
      <c r="Q3035" t="s">
        <v>8303</v>
      </c>
      <c r="R3035" s="10">
        <f>E3035/D3035*100</f>
        <v>146.53333333333333</v>
      </c>
      <c r="S3035" s="7">
        <f>E3035/O3035</f>
        <v>191.13043478260869</v>
      </c>
      <c r="T3035" s="11" t="s">
        <v>8317</v>
      </c>
      <c r="U3035" t="s">
        <v>8357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5">
        <f t="shared" si="141"/>
        <v>42675.165972222225</v>
      </c>
      <c r="K3036">
        <v>1475326255</v>
      </c>
      <c r="L3036" s="16">
        <f t="shared" si="142"/>
        <v>42644.535358796296</v>
      </c>
      <c r="M3036" s="16" t="str">
        <f t="shared" si="143"/>
        <v>2016</v>
      </c>
      <c r="N3036" t="b">
        <v>0</v>
      </c>
      <c r="O3036">
        <v>1260</v>
      </c>
      <c r="P3036" t="b">
        <v>1</v>
      </c>
      <c r="Q3036" t="s">
        <v>8303</v>
      </c>
      <c r="R3036" s="10">
        <f>E3036/D3036*100</f>
        <v>112.53599999999999</v>
      </c>
      <c r="S3036" s="7">
        <f>E3036/O3036</f>
        <v>89.314285714285717</v>
      </c>
      <c r="T3036" s="11" t="s">
        <v>8317</v>
      </c>
      <c r="U3036" t="s">
        <v>8357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5">
        <f t="shared" si="141"/>
        <v>41398.560289351852</v>
      </c>
      <c r="K3037">
        <v>1365082009</v>
      </c>
      <c r="L3037" s="16">
        <f t="shared" si="142"/>
        <v>41368.560289351852</v>
      </c>
      <c r="M3037" s="16" t="str">
        <f t="shared" si="143"/>
        <v>2013</v>
      </c>
      <c r="N3037" t="b">
        <v>0</v>
      </c>
      <c r="O3037">
        <v>307</v>
      </c>
      <c r="P3037" t="b">
        <v>1</v>
      </c>
      <c r="Q3037" t="s">
        <v>8303</v>
      </c>
      <c r="R3037" s="10">
        <f>E3037/D3037*100</f>
        <v>108.78684000000001</v>
      </c>
      <c r="S3037" s="7">
        <f>E3037/O3037</f>
        <v>88.588631921824103</v>
      </c>
      <c r="T3037" s="11" t="s">
        <v>8317</v>
      </c>
      <c r="U3037" t="s">
        <v>8357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5">
        <f t="shared" si="141"/>
        <v>41502.499305555553</v>
      </c>
      <c r="K3038">
        <v>1373568644</v>
      </c>
      <c r="L3038" s="16">
        <f t="shared" si="142"/>
        <v>41466.785231481481</v>
      </c>
      <c r="M3038" s="16" t="str">
        <f t="shared" si="143"/>
        <v>2013</v>
      </c>
      <c r="N3038" t="b">
        <v>0</v>
      </c>
      <c r="O3038">
        <v>329</v>
      </c>
      <c r="P3038" t="b">
        <v>1</v>
      </c>
      <c r="Q3038" t="s">
        <v>8303</v>
      </c>
      <c r="R3038" s="10">
        <f>E3038/D3038*100</f>
        <v>126.732</v>
      </c>
      <c r="S3038" s="7">
        <f>E3038/O3038</f>
        <v>96.300911854103347</v>
      </c>
      <c r="T3038" s="11" t="s">
        <v>8317</v>
      </c>
      <c r="U3038" t="s">
        <v>8357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5">
        <f t="shared" si="141"/>
        <v>40453.207638888889</v>
      </c>
      <c r="K3039">
        <v>1279574773</v>
      </c>
      <c r="L3039" s="16">
        <f t="shared" si="142"/>
        <v>40378.893206018518</v>
      </c>
      <c r="M3039" s="16" t="str">
        <f t="shared" si="143"/>
        <v>2010</v>
      </c>
      <c r="N3039" t="b">
        <v>0</v>
      </c>
      <c r="O3039">
        <v>32</v>
      </c>
      <c r="P3039" t="b">
        <v>1</v>
      </c>
      <c r="Q3039" t="s">
        <v>8303</v>
      </c>
      <c r="R3039" s="10">
        <f>E3039/D3039*100</f>
        <v>213.20000000000002</v>
      </c>
      <c r="S3039" s="7">
        <f>E3039/O3039</f>
        <v>33.3125</v>
      </c>
      <c r="T3039" s="11" t="s">
        <v>8317</v>
      </c>
      <c r="U3039" t="s">
        <v>8357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5">
        <f t="shared" si="141"/>
        <v>42433.252280092594</v>
      </c>
      <c r="K3040">
        <v>1451887397</v>
      </c>
      <c r="L3040" s="16">
        <f t="shared" si="142"/>
        <v>42373.252280092594</v>
      </c>
      <c r="M3040" s="16" t="str">
        <f t="shared" si="143"/>
        <v>2016</v>
      </c>
      <c r="N3040" t="b">
        <v>0</v>
      </c>
      <c r="O3040">
        <v>27</v>
      </c>
      <c r="P3040" t="b">
        <v>1</v>
      </c>
      <c r="Q3040" t="s">
        <v>8303</v>
      </c>
      <c r="R3040" s="10">
        <f>E3040/D3040*100</f>
        <v>100.49999999999999</v>
      </c>
      <c r="S3040" s="7">
        <f>E3040/O3040</f>
        <v>37.222222222222221</v>
      </c>
      <c r="T3040" s="11" t="s">
        <v>8317</v>
      </c>
      <c r="U3040" t="s">
        <v>8357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5">
        <f t="shared" si="141"/>
        <v>41637.332638888889</v>
      </c>
      <c r="K3041">
        <v>1386011038</v>
      </c>
      <c r="L3041" s="16">
        <f t="shared" si="142"/>
        <v>41610.794421296298</v>
      </c>
      <c r="M3041" s="16" t="str">
        <f t="shared" si="143"/>
        <v>2013</v>
      </c>
      <c r="N3041" t="b">
        <v>0</v>
      </c>
      <c r="O3041">
        <v>236</v>
      </c>
      <c r="P3041" t="b">
        <v>1</v>
      </c>
      <c r="Q3041" t="s">
        <v>8303</v>
      </c>
      <c r="R3041" s="10">
        <f>E3041/D3041*100</f>
        <v>108.71389999999998</v>
      </c>
      <c r="S3041" s="7">
        <f>E3041/O3041</f>
        <v>92.130423728813554</v>
      </c>
      <c r="T3041" s="11" t="s">
        <v>8317</v>
      </c>
      <c r="U3041" t="s">
        <v>8357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5">
        <f t="shared" si="141"/>
        <v>42181.958333333328</v>
      </c>
      <c r="K3042">
        <v>1434999621</v>
      </c>
      <c r="L3042" s="16">
        <f t="shared" si="142"/>
        <v>42177.791909722218</v>
      </c>
      <c r="M3042" s="16" t="str">
        <f t="shared" si="143"/>
        <v>2015</v>
      </c>
      <c r="N3042" t="b">
        <v>0</v>
      </c>
      <c r="O3042">
        <v>42</v>
      </c>
      <c r="P3042" t="b">
        <v>1</v>
      </c>
      <c r="Q3042" t="s">
        <v>8303</v>
      </c>
      <c r="R3042" s="10">
        <f>E3042/D3042*100</f>
        <v>107.5</v>
      </c>
      <c r="S3042" s="7">
        <f>E3042/O3042</f>
        <v>76.785714285714292</v>
      </c>
      <c r="T3042" s="11" t="s">
        <v>8317</v>
      </c>
      <c r="U3042" t="s">
        <v>8357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5">
        <f t="shared" si="141"/>
        <v>42389.868611111116</v>
      </c>
      <c r="K3043">
        <v>1450731048</v>
      </c>
      <c r="L3043" s="16">
        <f t="shared" si="142"/>
        <v>42359.868611111116</v>
      </c>
      <c r="M3043" s="16" t="str">
        <f t="shared" si="143"/>
        <v>2015</v>
      </c>
      <c r="N3043" t="b">
        <v>0</v>
      </c>
      <c r="O3043">
        <v>95</v>
      </c>
      <c r="P3043" t="b">
        <v>1</v>
      </c>
      <c r="Q3043" t="s">
        <v>8303</v>
      </c>
      <c r="R3043" s="10">
        <f>E3043/D3043*100</f>
        <v>110.48192771084338</v>
      </c>
      <c r="S3043" s="7">
        <f>E3043/O3043</f>
        <v>96.526315789473685</v>
      </c>
      <c r="T3043" s="11" t="s">
        <v>8317</v>
      </c>
      <c r="U3043" t="s">
        <v>8357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5">
        <f t="shared" si="141"/>
        <v>42283.688043981485</v>
      </c>
      <c r="K3044">
        <v>1441557047</v>
      </c>
      <c r="L3044" s="16">
        <f t="shared" si="142"/>
        <v>42253.688043981485</v>
      </c>
      <c r="M3044" s="16" t="str">
        <f t="shared" si="143"/>
        <v>2015</v>
      </c>
      <c r="N3044" t="b">
        <v>0</v>
      </c>
      <c r="O3044">
        <v>37</v>
      </c>
      <c r="P3044" t="b">
        <v>1</v>
      </c>
      <c r="Q3044" t="s">
        <v>8303</v>
      </c>
      <c r="R3044" s="10">
        <f>E3044/D3044*100</f>
        <v>128</v>
      </c>
      <c r="S3044" s="7">
        <f>E3044/O3044</f>
        <v>51.891891891891895</v>
      </c>
      <c r="T3044" s="11" t="s">
        <v>8317</v>
      </c>
      <c r="U3044" t="s">
        <v>8357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5">
        <f t="shared" si="141"/>
        <v>42110.118055555555</v>
      </c>
      <c r="K3045">
        <v>1426815699</v>
      </c>
      <c r="L3045" s="16">
        <f t="shared" si="142"/>
        <v>42083.070590277777</v>
      </c>
      <c r="M3045" s="16" t="str">
        <f t="shared" si="143"/>
        <v>2015</v>
      </c>
      <c r="N3045" t="b">
        <v>0</v>
      </c>
      <c r="O3045">
        <v>128</v>
      </c>
      <c r="P3045" t="b">
        <v>1</v>
      </c>
      <c r="Q3045" t="s">
        <v>8303</v>
      </c>
      <c r="R3045" s="10">
        <f>E3045/D3045*100</f>
        <v>110.00666666666667</v>
      </c>
      <c r="S3045" s="7">
        <f>E3045/O3045</f>
        <v>128.9140625</v>
      </c>
      <c r="T3045" s="11" t="s">
        <v>8317</v>
      </c>
      <c r="U3045" t="s">
        <v>8357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5">
        <f t="shared" si="141"/>
        <v>42402.7268287037</v>
      </c>
      <c r="K3046">
        <v>1453137998</v>
      </c>
      <c r="L3046" s="16">
        <f t="shared" si="142"/>
        <v>42387.7268287037</v>
      </c>
      <c r="M3046" s="16" t="str">
        <f t="shared" si="143"/>
        <v>2016</v>
      </c>
      <c r="N3046" t="b">
        <v>0</v>
      </c>
      <c r="O3046">
        <v>156</v>
      </c>
      <c r="P3046" t="b">
        <v>1</v>
      </c>
      <c r="Q3046" t="s">
        <v>8303</v>
      </c>
      <c r="R3046" s="10">
        <f>E3046/D3046*100</f>
        <v>109.34166666666667</v>
      </c>
      <c r="S3046" s="7">
        <f>E3046/O3046</f>
        <v>84.108974358974365</v>
      </c>
      <c r="T3046" s="11" t="s">
        <v>8317</v>
      </c>
      <c r="U3046" t="s">
        <v>8357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5">
        <f t="shared" si="141"/>
        <v>41873.155729166669</v>
      </c>
      <c r="K3047">
        <v>1406087055</v>
      </c>
      <c r="L3047" s="16">
        <f t="shared" si="142"/>
        <v>41843.155729166669</v>
      </c>
      <c r="M3047" s="16" t="str">
        <f t="shared" si="143"/>
        <v>2014</v>
      </c>
      <c r="N3047" t="b">
        <v>0</v>
      </c>
      <c r="O3047">
        <v>64</v>
      </c>
      <c r="P3047" t="b">
        <v>1</v>
      </c>
      <c r="Q3047" t="s">
        <v>8303</v>
      </c>
      <c r="R3047" s="10">
        <f>E3047/D3047*100</f>
        <v>132.70650000000001</v>
      </c>
      <c r="S3047" s="7">
        <f>E3047/O3047</f>
        <v>82.941562500000003</v>
      </c>
      <c r="T3047" s="11" t="s">
        <v>8317</v>
      </c>
      <c r="U3047" t="s">
        <v>8357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5">
        <f t="shared" si="141"/>
        <v>41892.202777777777</v>
      </c>
      <c r="K3048">
        <v>1407784586</v>
      </c>
      <c r="L3048" s="16">
        <f t="shared" si="142"/>
        <v>41862.803078703706</v>
      </c>
      <c r="M3048" s="16" t="str">
        <f t="shared" si="143"/>
        <v>2014</v>
      </c>
      <c r="N3048" t="b">
        <v>0</v>
      </c>
      <c r="O3048">
        <v>58</v>
      </c>
      <c r="P3048" t="b">
        <v>1</v>
      </c>
      <c r="Q3048" t="s">
        <v>8303</v>
      </c>
      <c r="R3048" s="10">
        <f>E3048/D3048*100</f>
        <v>190.84810126582278</v>
      </c>
      <c r="S3048" s="7">
        <f>E3048/O3048</f>
        <v>259.94827586206895</v>
      </c>
      <c r="T3048" s="11" t="s">
        <v>8317</v>
      </c>
      <c r="U3048" t="s">
        <v>8357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5">
        <f t="shared" si="141"/>
        <v>42487.552777777775</v>
      </c>
      <c r="K3049">
        <v>1457999054</v>
      </c>
      <c r="L3049" s="16">
        <f t="shared" si="142"/>
        <v>42443.989050925928</v>
      </c>
      <c r="M3049" s="16" t="str">
        <f t="shared" si="143"/>
        <v>2016</v>
      </c>
      <c r="N3049" t="b">
        <v>0</v>
      </c>
      <c r="O3049">
        <v>20</v>
      </c>
      <c r="P3049" t="b">
        <v>1</v>
      </c>
      <c r="Q3049" t="s">
        <v>8303</v>
      </c>
      <c r="R3049" s="10">
        <f>E3049/D3049*100</f>
        <v>149</v>
      </c>
      <c r="S3049" s="7">
        <f>E3049/O3049</f>
        <v>37.25</v>
      </c>
      <c r="T3049" s="11" t="s">
        <v>8317</v>
      </c>
      <c r="U3049" t="s">
        <v>8357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5">
        <f t="shared" si="141"/>
        <v>42004.890277777777</v>
      </c>
      <c r="K3050">
        <v>1417556262</v>
      </c>
      <c r="L3050" s="16">
        <f t="shared" si="142"/>
        <v>41975.901180555549</v>
      </c>
      <c r="M3050" s="16" t="str">
        <f t="shared" si="143"/>
        <v>2014</v>
      </c>
      <c r="N3050" t="b">
        <v>0</v>
      </c>
      <c r="O3050">
        <v>47</v>
      </c>
      <c r="P3050" t="b">
        <v>1</v>
      </c>
      <c r="Q3050" t="s">
        <v>8303</v>
      </c>
      <c r="R3050" s="10">
        <f>E3050/D3050*100</f>
        <v>166.4</v>
      </c>
      <c r="S3050" s="7">
        <f>E3050/O3050</f>
        <v>177.02127659574469</v>
      </c>
      <c r="T3050" s="11" t="s">
        <v>8317</v>
      </c>
      <c r="U3050" t="s">
        <v>8357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5">
        <f t="shared" si="141"/>
        <v>42169.014525462961</v>
      </c>
      <c r="K3051">
        <v>1431649255</v>
      </c>
      <c r="L3051" s="16">
        <f t="shared" si="142"/>
        <v>42139.014525462961</v>
      </c>
      <c r="M3051" s="16" t="str">
        <f t="shared" si="143"/>
        <v>2015</v>
      </c>
      <c r="N3051" t="b">
        <v>0</v>
      </c>
      <c r="O3051">
        <v>54</v>
      </c>
      <c r="P3051" t="b">
        <v>1</v>
      </c>
      <c r="Q3051" t="s">
        <v>8303</v>
      </c>
      <c r="R3051" s="10">
        <f>E3051/D3051*100</f>
        <v>106.66666666666667</v>
      </c>
      <c r="S3051" s="7">
        <f>E3051/O3051</f>
        <v>74.074074074074076</v>
      </c>
      <c r="T3051" s="11" t="s">
        <v>8317</v>
      </c>
      <c r="U3051" t="s">
        <v>8357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5">
        <f t="shared" si="141"/>
        <v>42495.16851851852</v>
      </c>
      <c r="K3052">
        <v>1459828960</v>
      </c>
      <c r="L3052" s="16">
        <f t="shared" si="142"/>
        <v>42465.16851851852</v>
      </c>
      <c r="M3052" s="16" t="str">
        <f t="shared" si="143"/>
        <v>2016</v>
      </c>
      <c r="N3052" t="b">
        <v>0</v>
      </c>
      <c r="O3052">
        <v>9</v>
      </c>
      <c r="P3052" t="b">
        <v>1</v>
      </c>
      <c r="Q3052" t="s">
        <v>8303</v>
      </c>
      <c r="R3052" s="10">
        <f>E3052/D3052*100</f>
        <v>106</v>
      </c>
      <c r="S3052" s="7">
        <f>E3052/O3052</f>
        <v>70.666666666666671</v>
      </c>
      <c r="T3052" s="11" t="s">
        <v>8317</v>
      </c>
      <c r="U3052" t="s">
        <v>8357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5">
        <f t="shared" si="141"/>
        <v>42774.416030092587</v>
      </c>
      <c r="K3053">
        <v>1483955945</v>
      </c>
      <c r="L3053" s="16">
        <f t="shared" si="142"/>
        <v>42744.416030092587</v>
      </c>
      <c r="M3053" s="16" t="str">
        <f t="shared" si="143"/>
        <v>2017</v>
      </c>
      <c r="N3053" t="b">
        <v>1</v>
      </c>
      <c r="O3053">
        <v>35</v>
      </c>
      <c r="P3053" t="b">
        <v>0</v>
      </c>
      <c r="Q3053" t="s">
        <v>8303</v>
      </c>
      <c r="R3053" s="10">
        <f>E3053/D3053*100</f>
        <v>23.62857142857143</v>
      </c>
      <c r="S3053" s="7">
        <f>E3053/O3053</f>
        <v>23.62857142857143</v>
      </c>
      <c r="T3053" s="11" t="s">
        <v>8317</v>
      </c>
      <c r="U3053" t="s">
        <v>8357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5">
        <f t="shared" si="141"/>
        <v>42152.665972222225</v>
      </c>
      <c r="K3054">
        <v>1430237094</v>
      </c>
      <c r="L3054" s="16">
        <f t="shared" si="142"/>
        <v>42122.670069444444</v>
      </c>
      <c r="M3054" s="16" t="str">
        <f t="shared" si="143"/>
        <v>2015</v>
      </c>
      <c r="N3054" t="b">
        <v>0</v>
      </c>
      <c r="O3054">
        <v>2</v>
      </c>
      <c r="P3054" t="b">
        <v>0</v>
      </c>
      <c r="Q3054" t="s">
        <v>8303</v>
      </c>
      <c r="R3054" s="10">
        <f>E3054/D3054*100</f>
        <v>0.15</v>
      </c>
      <c r="S3054" s="7">
        <f>E3054/O3054</f>
        <v>37.5</v>
      </c>
      <c r="T3054" s="11" t="s">
        <v>8317</v>
      </c>
      <c r="U3054" t="s">
        <v>8357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5">
        <f t="shared" si="141"/>
        <v>41914.165972222225</v>
      </c>
      <c r="K3055">
        <v>1407781013</v>
      </c>
      <c r="L3055" s="16">
        <f t="shared" si="142"/>
        <v>41862.761724537035</v>
      </c>
      <c r="M3055" s="16" t="str">
        <f t="shared" si="143"/>
        <v>2014</v>
      </c>
      <c r="N3055" t="b">
        <v>0</v>
      </c>
      <c r="O3055">
        <v>3</v>
      </c>
      <c r="P3055" t="b">
        <v>0</v>
      </c>
      <c r="Q3055" t="s">
        <v>8303</v>
      </c>
      <c r="R3055" s="10">
        <f>E3055/D3055*100</f>
        <v>0.4</v>
      </c>
      <c r="S3055" s="7">
        <f>E3055/O3055</f>
        <v>13.333333333333334</v>
      </c>
      <c r="T3055" s="11" t="s">
        <v>8317</v>
      </c>
      <c r="U3055" t="s">
        <v>8357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5">
        <f t="shared" si="141"/>
        <v>42065.044444444444</v>
      </c>
      <c r="K3056">
        <v>1422043154</v>
      </c>
      <c r="L3056" s="16">
        <f t="shared" si="142"/>
        <v>42027.832800925928</v>
      </c>
      <c r="M3056" s="16" t="str">
        <f t="shared" si="143"/>
        <v>2015</v>
      </c>
      <c r="N3056" t="b">
        <v>0</v>
      </c>
      <c r="O3056">
        <v>0</v>
      </c>
      <c r="P3056" t="b">
        <v>0</v>
      </c>
      <c r="Q3056" t="s">
        <v>8303</v>
      </c>
      <c r="R3056" s="10">
        <f>E3056/D3056*100</f>
        <v>0</v>
      </c>
      <c r="S3056" s="7" t="e">
        <f>E3056/O3056</f>
        <v>#DIV/0!</v>
      </c>
      <c r="T3056" s="11" t="s">
        <v>8317</v>
      </c>
      <c r="U3056" t="s">
        <v>8357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5">
        <f t="shared" si="141"/>
        <v>42013.95821759259</v>
      </c>
      <c r="K3057">
        <v>1415660390</v>
      </c>
      <c r="L3057" s="16">
        <f t="shared" si="142"/>
        <v>41953.95821759259</v>
      </c>
      <c r="M3057" s="16" t="str">
        <f t="shared" si="143"/>
        <v>2014</v>
      </c>
      <c r="N3057" t="b">
        <v>0</v>
      </c>
      <c r="O3057">
        <v>1</v>
      </c>
      <c r="P3057" t="b">
        <v>0</v>
      </c>
      <c r="Q3057" t="s">
        <v>8303</v>
      </c>
      <c r="R3057" s="10">
        <f>E3057/D3057*100</f>
        <v>5.0000000000000001E-3</v>
      </c>
      <c r="S3057" s="7">
        <f>E3057/O3057</f>
        <v>1</v>
      </c>
      <c r="T3057" s="11" t="s">
        <v>8317</v>
      </c>
      <c r="U3057" t="s">
        <v>8357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5">
        <f t="shared" si="141"/>
        <v>41911.636388888888</v>
      </c>
      <c r="K3058">
        <v>1406819784</v>
      </c>
      <c r="L3058" s="16">
        <f t="shared" si="142"/>
        <v>41851.636388888888</v>
      </c>
      <c r="M3058" s="16" t="str">
        <f t="shared" si="143"/>
        <v>2014</v>
      </c>
      <c r="N3058" t="b">
        <v>0</v>
      </c>
      <c r="O3058">
        <v>0</v>
      </c>
      <c r="P3058" t="b">
        <v>0</v>
      </c>
      <c r="Q3058" t="s">
        <v>8303</v>
      </c>
      <c r="R3058" s="10">
        <f>E3058/D3058*100</f>
        <v>0</v>
      </c>
      <c r="S3058" s="7" t="e">
        <f>E3058/O3058</f>
        <v>#DIV/0!</v>
      </c>
      <c r="T3058" s="11" t="s">
        <v>8317</v>
      </c>
      <c r="U3058" t="s">
        <v>8357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5">
        <f t="shared" si="141"/>
        <v>42463.608923611115</v>
      </c>
      <c r="K3059">
        <v>1457105811</v>
      </c>
      <c r="L3059" s="16">
        <f t="shared" si="142"/>
        <v>42433.650590277779</v>
      </c>
      <c r="M3059" s="16" t="str">
        <f t="shared" si="143"/>
        <v>2016</v>
      </c>
      <c r="N3059" t="b">
        <v>0</v>
      </c>
      <c r="O3059">
        <v>0</v>
      </c>
      <c r="P3059" t="b">
        <v>0</v>
      </c>
      <c r="Q3059" t="s">
        <v>8303</v>
      </c>
      <c r="R3059" s="10">
        <f>E3059/D3059*100</f>
        <v>0</v>
      </c>
      <c r="S3059" s="7" t="e">
        <f>E3059/O3059</f>
        <v>#DIV/0!</v>
      </c>
      <c r="T3059" s="11" t="s">
        <v>8317</v>
      </c>
      <c r="U3059" t="s">
        <v>8357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5">
        <f t="shared" si="141"/>
        <v>42510.374305555553</v>
      </c>
      <c r="K3060">
        <v>1459414740</v>
      </c>
      <c r="L3060" s="16">
        <f t="shared" si="142"/>
        <v>42460.374305555553</v>
      </c>
      <c r="M3060" s="16" t="str">
        <f t="shared" si="143"/>
        <v>2016</v>
      </c>
      <c r="N3060" t="b">
        <v>0</v>
      </c>
      <c r="O3060">
        <v>3</v>
      </c>
      <c r="P3060" t="b">
        <v>0</v>
      </c>
      <c r="Q3060" t="s">
        <v>8303</v>
      </c>
      <c r="R3060" s="10">
        <f>E3060/D3060*100</f>
        <v>1.6666666666666666E-2</v>
      </c>
      <c r="S3060" s="7">
        <f>E3060/O3060</f>
        <v>1</v>
      </c>
      <c r="T3060" s="11" t="s">
        <v>8317</v>
      </c>
      <c r="U3060" t="s">
        <v>8357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5">
        <f t="shared" si="141"/>
        <v>41859.935717592591</v>
      </c>
      <c r="K3061">
        <v>1404944846</v>
      </c>
      <c r="L3061" s="16">
        <f t="shared" si="142"/>
        <v>41829.935717592591</v>
      </c>
      <c r="M3061" s="16" t="str">
        <f t="shared" si="143"/>
        <v>2014</v>
      </c>
      <c r="N3061" t="b">
        <v>0</v>
      </c>
      <c r="O3061">
        <v>11</v>
      </c>
      <c r="P3061" t="b">
        <v>0</v>
      </c>
      <c r="Q3061" t="s">
        <v>8303</v>
      </c>
      <c r="R3061" s="10">
        <f>E3061/D3061*100</f>
        <v>3.0066666666666664</v>
      </c>
      <c r="S3061" s="7">
        <f>E3061/O3061</f>
        <v>41</v>
      </c>
      <c r="T3061" s="11" t="s">
        <v>8317</v>
      </c>
      <c r="U3061" t="s">
        <v>8357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5">
        <f t="shared" si="141"/>
        <v>42275.274699074071</v>
      </c>
      <c r="K3062">
        <v>1440830134</v>
      </c>
      <c r="L3062" s="16">
        <f t="shared" si="142"/>
        <v>42245.274699074071</v>
      </c>
      <c r="M3062" s="16" t="str">
        <f t="shared" si="143"/>
        <v>2015</v>
      </c>
      <c r="N3062" t="b">
        <v>0</v>
      </c>
      <c r="O3062">
        <v>6</v>
      </c>
      <c r="P3062" t="b">
        <v>0</v>
      </c>
      <c r="Q3062" t="s">
        <v>8303</v>
      </c>
      <c r="R3062" s="10">
        <f>E3062/D3062*100</f>
        <v>0.15227272727272728</v>
      </c>
      <c r="S3062" s="7">
        <f>E3062/O3062</f>
        <v>55.833333333333336</v>
      </c>
      <c r="T3062" s="11" t="s">
        <v>8317</v>
      </c>
      <c r="U3062" t="s">
        <v>8357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5">
        <f t="shared" si="141"/>
        <v>41864.784120370372</v>
      </c>
      <c r="K3063">
        <v>1405363748</v>
      </c>
      <c r="L3063" s="16">
        <f t="shared" si="142"/>
        <v>41834.784120370372</v>
      </c>
      <c r="M3063" s="16" t="str">
        <f t="shared" si="143"/>
        <v>2014</v>
      </c>
      <c r="N3063" t="b">
        <v>0</v>
      </c>
      <c r="O3063">
        <v>0</v>
      </c>
      <c r="P3063" t="b">
        <v>0</v>
      </c>
      <c r="Q3063" t="s">
        <v>8303</v>
      </c>
      <c r="R3063" s="10">
        <f>E3063/D3063*100</f>
        <v>0</v>
      </c>
      <c r="S3063" s="7" t="e">
        <f>E3063/O3063</f>
        <v>#DIV/0!</v>
      </c>
      <c r="T3063" s="11" t="s">
        <v>8317</v>
      </c>
      <c r="U3063" t="s">
        <v>8357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5">
        <f t="shared" si="141"/>
        <v>42277.75</v>
      </c>
      <c r="K3064">
        <v>1441111892</v>
      </c>
      <c r="L3064" s="16">
        <f t="shared" si="142"/>
        <v>42248.535787037035</v>
      </c>
      <c r="M3064" s="16" t="str">
        <f t="shared" si="143"/>
        <v>2015</v>
      </c>
      <c r="N3064" t="b">
        <v>0</v>
      </c>
      <c r="O3064">
        <v>67</v>
      </c>
      <c r="P3064" t="b">
        <v>0</v>
      </c>
      <c r="Q3064" t="s">
        <v>8303</v>
      </c>
      <c r="R3064" s="10">
        <f>E3064/D3064*100</f>
        <v>66.84</v>
      </c>
      <c r="S3064" s="7">
        <f>E3064/O3064</f>
        <v>99.761194029850742</v>
      </c>
      <c r="T3064" s="11" t="s">
        <v>8317</v>
      </c>
      <c r="U3064" t="s">
        <v>8357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5">
        <f t="shared" si="141"/>
        <v>42665.922893518517</v>
      </c>
      <c r="K3065">
        <v>1474150138</v>
      </c>
      <c r="L3065" s="16">
        <f t="shared" si="142"/>
        <v>42630.922893518517</v>
      </c>
      <c r="M3065" s="16" t="str">
        <f t="shared" si="143"/>
        <v>2016</v>
      </c>
      <c r="N3065" t="b">
        <v>0</v>
      </c>
      <c r="O3065">
        <v>23</v>
      </c>
      <c r="P3065" t="b">
        <v>0</v>
      </c>
      <c r="Q3065" t="s">
        <v>8303</v>
      </c>
      <c r="R3065" s="10">
        <f>E3065/D3065*100</f>
        <v>19.566666666666666</v>
      </c>
      <c r="S3065" s="7">
        <f>E3065/O3065</f>
        <v>25.521739130434781</v>
      </c>
      <c r="T3065" s="11" t="s">
        <v>8317</v>
      </c>
      <c r="U3065" t="s">
        <v>8357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5">
        <f t="shared" si="141"/>
        <v>42330.290972222225</v>
      </c>
      <c r="K3066">
        <v>1445483246</v>
      </c>
      <c r="L3066" s="16">
        <f t="shared" si="142"/>
        <v>42299.130162037036</v>
      </c>
      <c r="M3066" s="16" t="str">
        <f t="shared" si="143"/>
        <v>2015</v>
      </c>
      <c r="N3066" t="b">
        <v>0</v>
      </c>
      <c r="O3066">
        <v>72</v>
      </c>
      <c r="P3066" t="b">
        <v>0</v>
      </c>
      <c r="Q3066" t="s">
        <v>8303</v>
      </c>
      <c r="R3066" s="10">
        <f>E3066/D3066*100</f>
        <v>11.294666666666666</v>
      </c>
      <c r="S3066" s="7">
        <f>E3066/O3066</f>
        <v>117.65277777777777</v>
      </c>
      <c r="T3066" s="11" t="s">
        <v>8317</v>
      </c>
      <c r="U3066" t="s">
        <v>8357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5">
        <f t="shared" si="141"/>
        <v>41850.055231481485</v>
      </c>
      <c r="K3067">
        <v>1404523172</v>
      </c>
      <c r="L3067" s="16">
        <f t="shared" si="142"/>
        <v>41825.055231481485</v>
      </c>
      <c r="M3067" s="16" t="str">
        <f t="shared" si="143"/>
        <v>2014</v>
      </c>
      <c r="N3067" t="b">
        <v>0</v>
      </c>
      <c r="O3067">
        <v>2</v>
      </c>
      <c r="P3067" t="b">
        <v>0</v>
      </c>
      <c r="Q3067" t="s">
        <v>8303</v>
      </c>
      <c r="R3067" s="10">
        <f>E3067/D3067*100</f>
        <v>0.04</v>
      </c>
      <c r="S3067" s="7">
        <f>E3067/O3067</f>
        <v>5</v>
      </c>
      <c r="T3067" s="11" t="s">
        <v>8317</v>
      </c>
      <c r="U3067" t="s">
        <v>8357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5">
        <f t="shared" si="141"/>
        <v>42561.228437500002</v>
      </c>
      <c r="K3068">
        <v>1465536537</v>
      </c>
      <c r="L3068" s="16">
        <f t="shared" si="142"/>
        <v>42531.228437500002</v>
      </c>
      <c r="M3068" s="16" t="str">
        <f t="shared" si="143"/>
        <v>2016</v>
      </c>
      <c r="N3068" t="b">
        <v>0</v>
      </c>
      <c r="O3068">
        <v>15</v>
      </c>
      <c r="P3068" t="b">
        <v>0</v>
      </c>
      <c r="Q3068" t="s">
        <v>8303</v>
      </c>
      <c r="R3068" s="10">
        <f>E3068/D3068*100</f>
        <v>11.985714285714286</v>
      </c>
      <c r="S3068" s="7">
        <f>E3068/O3068</f>
        <v>2796.6666666666665</v>
      </c>
      <c r="T3068" s="11" t="s">
        <v>8317</v>
      </c>
      <c r="U3068" t="s">
        <v>8357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5">
        <f t="shared" si="141"/>
        <v>42256.938414351855</v>
      </c>
      <c r="K3069">
        <v>1439245879</v>
      </c>
      <c r="L3069" s="16">
        <f t="shared" si="142"/>
        <v>42226.938414351855</v>
      </c>
      <c r="M3069" s="16" t="str">
        <f t="shared" si="143"/>
        <v>2015</v>
      </c>
      <c r="N3069" t="b">
        <v>0</v>
      </c>
      <c r="O3069">
        <v>1</v>
      </c>
      <c r="P3069" t="b">
        <v>0</v>
      </c>
      <c r="Q3069" t="s">
        <v>8303</v>
      </c>
      <c r="R3069" s="10">
        <f>E3069/D3069*100</f>
        <v>2.5</v>
      </c>
      <c r="S3069" s="7">
        <f>E3069/O3069</f>
        <v>200</v>
      </c>
      <c r="T3069" s="11" t="s">
        <v>8317</v>
      </c>
      <c r="U3069" t="s">
        <v>8357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5">
        <f t="shared" si="141"/>
        <v>42293.691574074073</v>
      </c>
      <c r="K3070">
        <v>1442421352</v>
      </c>
      <c r="L3070" s="16">
        <f t="shared" si="142"/>
        <v>42263.691574074073</v>
      </c>
      <c r="M3070" s="16" t="str">
        <f t="shared" si="143"/>
        <v>2015</v>
      </c>
      <c r="N3070" t="b">
        <v>0</v>
      </c>
      <c r="O3070">
        <v>2</v>
      </c>
      <c r="P3070" t="b">
        <v>0</v>
      </c>
      <c r="Q3070" t="s">
        <v>8303</v>
      </c>
      <c r="R3070" s="10">
        <f>E3070/D3070*100</f>
        <v>6.9999999999999993E-2</v>
      </c>
      <c r="S3070" s="7">
        <f>E3070/O3070</f>
        <v>87.5</v>
      </c>
      <c r="T3070" s="11" t="s">
        <v>8317</v>
      </c>
      <c r="U3070" t="s">
        <v>8357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5">
        <f t="shared" si="141"/>
        <v>41987.833726851852</v>
      </c>
      <c r="K3071">
        <v>1415995234</v>
      </c>
      <c r="L3071" s="16">
        <f t="shared" si="142"/>
        <v>41957.833726851852</v>
      </c>
      <c r="M3071" s="16" t="str">
        <f t="shared" si="143"/>
        <v>2014</v>
      </c>
      <c r="N3071" t="b">
        <v>0</v>
      </c>
      <c r="O3071">
        <v>7</v>
      </c>
      <c r="P3071" t="b">
        <v>0</v>
      </c>
      <c r="Q3071" t="s">
        <v>8303</v>
      </c>
      <c r="R3071" s="10">
        <f>E3071/D3071*100</f>
        <v>14.099999999999998</v>
      </c>
      <c r="S3071" s="7">
        <f>E3071/O3071</f>
        <v>20.142857142857142</v>
      </c>
      <c r="T3071" s="11" t="s">
        <v>8317</v>
      </c>
      <c r="U3071" t="s">
        <v>8357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5">
        <f t="shared" si="141"/>
        <v>42711.733437499999</v>
      </c>
      <c r="K3072">
        <v>1479317769</v>
      </c>
      <c r="L3072" s="16">
        <f t="shared" si="142"/>
        <v>42690.733437499999</v>
      </c>
      <c r="M3072" s="16" t="str">
        <f t="shared" si="143"/>
        <v>2016</v>
      </c>
      <c r="N3072" t="b">
        <v>0</v>
      </c>
      <c r="O3072">
        <v>16</v>
      </c>
      <c r="P3072" t="b">
        <v>0</v>
      </c>
      <c r="Q3072" t="s">
        <v>8303</v>
      </c>
      <c r="R3072" s="10">
        <f>E3072/D3072*100</f>
        <v>3.34</v>
      </c>
      <c r="S3072" s="7">
        <f>E3072/O3072</f>
        <v>20.875</v>
      </c>
      <c r="T3072" s="11" t="s">
        <v>8317</v>
      </c>
      <c r="U3072" t="s">
        <v>8357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5">
        <f t="shared" si="141"/>
        <v>42115.249305555553</v>
      </c>
      <c r="K3073">
        <v>1428082481</v>
      </c>
      <c r="L3073" s="16">
        <f t="shared" si="142"/>
        <v>42097.732418981483</v>
      </c>
      <c r="M3073" s="16" t="str">
        <f t="shared" si="143"/>
        <v>2015</v>
      </c>
      <c r="N3073" t="b">
        <v>0</v>
      </c>
      <c r="O3073">
        <v>117</v>
      </c>
      <c r="P3073" t="b">
        <v>0</v>
      </c>
      <c r="Q3073" t="s">
        <v>8303</v>
      </c>
      <c r="R3073" s="10">
        <f>E3073/D3073*100</f>
        <v>59.774999999999999</v>
      </c>
      <c r="S3073" s="7">
        <f>E3073/O3073</f>
        <v>61.307692307692307</v>
      </c>
      <c r="T3073" s="11" t="s">
        <v>8317</v>
      </c>
      <c r="U3073" t="s">
        <v>8357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5">
        <f t="shared" si="141"/>
        <v>42673.073611111111</v>
      </c>
      <c r="K3074">
        <v>1476549262</v>
      </c>
      <c r="L3074" s="16">
        <f t="shared" si="142"/>
        <v>42658.690532407403</v>
      </c>
      <c r="M3074" s="16" t="str">
        <f t="shared" si="143"/>
        <v>2016</v>
      </c>
      <c r="N3074" t="b">
        <v>0</v>
      </c>
      <c r="O3074">
        <v>2</v>
      </c>
      <c r="P3074" t="b">
        <v>0</v>
      </c>
      <c r="Q3074" t="s">
        <v>8303</v>
      </c>
      <c r="R3074" s="10">
        <f>E3074/D3074*100</f>
        <v>1.6666666666666666E-2</v>
      </c>
      <c r="S3074" s="7">
        <f>E3074/O3074</f>
        <v>1</v>
      </c>
      <c r="T3074" s="11" t="s">
        <v>8317</v>
      </c>
      <c r="U3074" t="s">
        <v>8357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5">
        <f t="shared" ref="J3075:J3138" si="144">(((I3075/60)/60)/24)+DATE(1970,1,1)</f>
        <v>42169.804861111115</v>
      </c>
      <c r="K3075">
        <v>1429287900</v>
      </c>
      <c r="L3075" s="16">
        <f t="shared" ref="L3075:L3138" si="145">(((K3075/60)/60)/24)+DATE(1970,1,1)</f>
        <v>42111.684027777781</v>
      </c>
      <c r="M3075" s="16" t="str">
        <f t="shared" ref="M3075:M3138" si="146">TEXT(L3075,"yyyy")</f>
        <v>2015</v>
      </c>
      <c r="N3075" t="b">
        <v>0</v>
      </c>
      <c r="O3075">
        <v>7</v>
      </c>
      <c r="P3075" t="b">
        <v>0</v>
      </c>
      <c r="Q3075" t="s">
        <v>8303</v>
      </c>
      <c r="R3075" s="10">
        <f>E3075/D3075*100</f>
        <v>2.3035714285714284E-2</v>
      </c>
      <c r="S3075" s="7">
        <f>E3075/O3075</f>
        <v>92.142857142857139</v>
      </c>
      <c r="T3075" s="11" t="s">
        <v>8317</v>
      </c>
      <c r="U3075" t="s">
        <v>8357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5">
        <f t="shared" si="144"/>
        <v>42439.571284722217</v>
      </c>
      <c r="K3076">
        <v>1455025359</v>
      </c>
      <c r="L3076" s="16">
        <f t="shared" si="145"/>
        <v>42409.571284722217</v>
      </c>
      <c r="M3076" s="16" t="str">
        <f t="shared" si="146"/>
        <v>2016</v>
      </c>
      <c r="N3076" t="b">
        <v>0</v>
      </c>
      <c r="O3076">
        <v>3</v>
      </c>
      <c r="P3076" t="b">
        <v>0</v>
      </c>
      <c r="Q3076" t="s">
        <v>8303</v>
      </c>
      <c r="R3076" s="10">
        <f>E3076/D3076*100</f>
        <v>8.8000000000000009E-2</v>
      </c>
      <c r="S3076" s="7">
        <f>E3076/O3076</f>
        <v>7.333333333333333</v>
      </c>
      <c r="T3076" s="11" t="s">
        <v>8317</v>
      </c>
      <c r="U3076" t="s">
        <v>8357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5">
        <f t="shared" si="144"/>
        <v>42601.102314814809</v>
      </c>
      <c r="K3077">
        <v>1467253640</v>
      </c>
      <c r="L3077" s="16">
        <f t="shared" si="145"/>
        <v>42551.102314814809</v>
      </c>
      <c r="M3077" s="16" t="str">
        <f t="shared" si="146"/>
        <v>2016</v>
      </c>
      <c r="N3077" t="b">
        <v>0</v>
      </c>
      <c r="O3077">
        <v>20</v>
      </c>
      <c r="P3077" t="b">
        <v>0</v>
      </c>
      <c r="Q3077" t="s">
        <v>8303</v>
      </c>
      <c r="R3077" s="10">
        <f>E3077/D3077*100</f>
        <v>8.64</v>
      </c>
      <c r="S3077" s="7">
        <f>E3077/O3077</f>
        <v>64.8</v>
      </c>
      <c r="T3077" s="11" t="s">
        <v>8317</v>
      </c>
      <c r="U3077" t="s">
        <v>8357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5">
        <f t="shared" si="144"/>
        <v>42286.651886574073</v>
      </c>
      <c r="K3078">
        <v>1439221123</v>
      </c>
      <c r="L3078" s="16">
        <f t="shared" si="145"/>
        <v>42226.651886574073</v>
      </c>
      <c r="M3078" s="16" t="str">
        <f t="shared" si="146"/>
        <v>2015</v>
      </c>
      <c r="N3078" t="b">
        <v>0</v>
      </c>
      <c r="O3078">
        <v>50</v>
      </c>
      <c r="P3078" t="b">
        <v>0</v>
      </c>
      <c r="Q3078" t="s">
        <v>8303</v>
      </c>
      <c r="R3078" s="10">
        <f>E3078/D3078*100</f>
        <v>15.06</v>
      </c>
      <c r="S3078" s="7">
        <f>E3078/O3078</f>
        <v>30.12</v>
      </c>
      <c r="T3078" s="11" t="s">
        <v>8317</v>
      </c>
      <c r="U3078" t="s">
        <v>8357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5">
        <f t="shared" si="144"/>
        <v>42796.956921296296</v>
      </c>
      <c r="K3079">
        <v>1485903478</v>
      </c>
      <c r="L3079" s="16">
        <f t="shared" si="145"/>
        <v>42766.956921296296</v>
      </c>
      <c r="M3079" s="16" t="str">
        <f t="shared" si="146"/>
        <v>2017</v>
      </c>
      <c r="N3079" t="b">
        <v>0</v>
      </c>
      <c r="O3079">
        <v>2</v>
      </c>
      <c r="P3079" t="b">
        <v>0</v>
      </c>
      <c r="Q3079" t="s">
        <v>8303</v>
      </c>
      <c r="R3079" s="10">
        <f>E3079/D3079*100</f>
        <v>0.47727272727272729</v>
      </c>
      <c r="S3079" s="7">
        <f>E3079/O3079</f>
        <v>52.5</v>
      </c>
      <c r="T3079" s="11" t="s">
        <v>8317</v>
      </c>
      <c r="U3079" t="s">
        <v>8357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5">
        <f t="shared" si="144"/>
        <v>42061.138831018514</v>
      </c>
      <c r="K3080">
        <v>1422328795</v>
      </c>
      <c r="L3080" s="16">
        <f t="shared" si="145"/>
        <v>42031.138831018514</v>
      </c>
      <c r="M3080" s="16" t="str">
        <f t="shared" si="146"/>
        <v>2015</v>
      </c>
      <c r="N3080" t="b">
        <v>0</v>
      </c>
      <c r="O3080">
        <v>3</v>
      </c>
      <c r="P3080" t="b">
        <v>0</v>
      </c>
      <c r="Q3080" t="s">
        <v>8303</v>
      </c>
      <c r="R3080" s="10">
        <f>E3080/D3080*100</f>
        <v>0.11833333333333333</v>
      </c>
      <c r="S3080" s="7">
        <f>E3080/O3080</f>
        <v>23.666666666666668</v>
      </c>
      <c r="T3080" s="11" t="s">
        <v>8317</v>
      </c>
      <c r="U3080" t="s">
        <v>8357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5">
        <f t="shared" si="144"/>
        <v>42085.671701388885</v>
      </c>
      <c r="K3081">
        <v>1424452035</v>
      </c>
      <c r="L3081" s="16">
        <f t="shared" si="145"/>
        <v>42055.713368055556</v>
      </c>
      <c r="M3081" s="16" t="str">
        <f t="shared" si="146"/>
        <v>2015</v>
      </c>
      <c r="N3081" t="b">
        <v>0</v>
      </c>
      <c r="O3081">
        <v>27</v>
      </c>
      <c r="P3081" t="b">
        <v>0</v>
      </c>
      <c r="Q3081" t="s">
        <v>8303</v>
      </c>
      <c r="R3081" s="10">
        <f>E3081/D3081*100</f>
        <v>0.8417399858735245</v>
      </c>
      <c r="S3081" s="7">
        <f>E3081/O3081</f>
        <v>415.77777777777777</v>
      </c>
      <c r="T3081" s="11" t="s">
        <v>8317</v>
      </c>
      <c r="U3081" t="s">
        <v>8357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5">
        <f t="shared" si="144"/>
        <v>42000.0699537037</v>
      </c>
      <c r="K3082">
        <v>1414456844</v>
      </c>
      <c r="L3082" s="16">
        <f t="shared" si="145"/>
        <v>41940.028287037036</v>
      </c>
      <c r="M3082" s="16" t="str">
        <f t="shared" si="146"/>
        <v>2014</v>
      </c>
      <c r="N3082" t="b">
        <v>0</v>
      </c>
      <c r="O3082">
        <v>7</v>
      </c>
      <c r="P3082" t="b">
        <v>0</v>
      </c>
      <c r="Q3082" t="s">
        <v>8303</v>
      </c>
      <c r="R3082" s="10">
        <f>E3082/D3082*100</f>
        <v>1.8799999999999997E-2</v>
      </c>
      <c r="S3082" s="7">
        <f>E3082/O3082</f>
        <v>53.714285714285715</v>
      </c>
      <c r="T3082" s="11" t="s">
        <v>8317</v>
      </c>
      <c r="U3082" t="s">
        <v>8357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5">
        <f t="shared" si="144"/>
        <v>42267.181608796294</v>
      </c>
      <c r="K3083">
        <v>1440130891</v>
      </c>
      <c r="L3083" s="16">
        <f t="shared" si="145"/>
        <v>42237.181608796294</v>
      </c>
      <c r="M3083" s="16" t="str">
        <f t="shared" si="146"/>
        <v>2015</v>
      </c>
      <c r="N3083" t="b">
        <v>0</v>
      </c>
      <c r="O3083">
        <v>5</v>
      </c>
      <c r="P3083" t="b">
        <v>0</v>
      </c>
      <c r="Q3083" t="s">
        <v>8303</v>
      </c>
      <c r="R3083" s="10">
        <f>E3083/D3083*100</f>
        <v>0.21029999999999999</v>
      </c>
      <c r="S3083" s="7">
        <f>E3083/O3083</f>
        <v>420.6</v>
      </c>
      <c r="T3083" s="11" t="s">
        <v>8317</v>
      </c>
      <c r="U3083" t="s">
        <v>8357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5">
        <f t="shared" si="144"/>
        <v>42323.96465277778</v>
      </c>
      <c r="K3084">
        <v>1445033346</v>
      </c>
      <c r="L3084" s="16">
        <f t="shared" si="145"/>
        <v>42293.922986111109</v>
      </c>
      <c r="M3084" s="16" t="str">
        <f t="shared" si="146"/>
        <v>2015</v>
      </c>
      <c r="N3084" t="b">
        <v>0</v>
      </c>
      <c r="O3084">
        <v>0</v>
      </c>
      <c r="P3084" t="b">
        <v>0</v>
      </c>
      <c r="Q3084" t="s">
        <v>8303</v>
      </c>
      <c r="R3084" s="10">
        <f>E3084/D3084*100</f>
        <v>0</v>
      </c>
      <c r="S3084" s="7" t="e">
        <f>E3084/O3084</f>
        <v>#DIV/0!</v>
      </c>
      <c r="T3084" s="11" t="s">
        <v>8317</v>
      </c>
      <c r="U3084" t="s">
        <v>8357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5">
        <f t="shared" si="144"/>
        <v>41883.208333333336</v>
      </c>
      <c r="K3085">
        <v>1406986278</v>
      </c>
      <c r="L3085" s="16">
        <f t="shared" si="145"/>
        <v>41853.563402777778</v>
      </c>
      <c r="M3085" s="16" t="str">
        <f t="shared" si="146"/>
        <v>2014</v>
      </c>
      <c r="N3085" t="b">
        <v>0</v>
      </c>
      <c r="O3085">
        <v>3</v>
      </c>
      <c r="P3085" t="b">
        <v>0</v>
      </c>
      <c r="Q3085" t="s">
        <v>8303</v>
      </c>
      <c r="R3085" s="10">
        <f>E3085/D3085*100</f>
        <v>0.27999999999999997</v>
      </c>
      <c r="S3085" s="7">
        <f>E3085/O3085</f>
        <v>18.666666666666668</v>
      </c>
      <c r="T3085" s="11" t="s">
        <v>8317</v>
      </c>
      <c r="U3085" t="s">
        <v>8357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5">
        <f t="shared" si="144"/>
        <v>42129.783333333333</v>
      </c>
      <c r="K3086">
        <v>1428340931</v>
      </c>
      <c r="L3086" s="16">
        <f t="shared" si="145"/>
        <v>42100.723738425921</v>
      </c>
      <c r="M3086" s="16" t="str">
        <f t="shared" si="146"/>
        <v>2015</v>
      </c>
      <c r="N3086" t="b">
        <v>0</v>
      </c>
      <c r="O3086">
        <v>6</v>
      </c>
      <c r="P3086" t="b">
        <v>0</v>
      </c>
      <c r="Q3086" t="s">
        <v>8303</v>
      </c>
      <c r="R3086" s="10">
        <f>E3086/D3086*100</f>
        <v>11.57920670115792</v>
      </c>
      <c r="S3086" s="7">
        <f>E3086/O3086</f>
        <v>78.333333333333329</v>
      </c>
      <c r="T3086" s="11" t="s">
        <v>8317</v>
      </c>
      <c r="U3086" t="s">
        <v>8357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5">
        <f t="shared" si="144"/>
        <v>42276.883784722217</v>
      </c>
      <c r="K3087">
        <v>1440969159</v>
      </c>
      <c r="L3087" s="16">
        <f t="shared" si="145"/>
        <v>42246.883784722217</v>
      </c>
      <c r="M3087" s="16" t="str">
        <f t="shared" si="146"/>
        <v>2015</v>
      </c>
      <c r="N3087" t="b">
        <v>0</v>
      </c>
      <c r="O3087">
        <v>9</v>
      </c>
      <c r="P3087" t="b">
        <v>0</v>
      </c>
      <c r="Q3087" t="s">
        <v>8303</v>
      </c>
      <c r="R3087" s="10">
        <f>E3087/D3087*100</f>
        <v>2.44</v>
      </c>
      <c r="S3087" s="7">
        <f>E3087/O3087</f>
        <v>67.777777777777771</v>
      </c>
      <c r="T3087" s="11" t="s">
        <v>8317</v>
      </c>
      <c r="U3087" t="s">
        <v>8357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5">
        <f t="shared" si="144"/>
        <v>42233.67082175926</v>
      </c>
      <c r="K3088">
        <v>1434643559</v>
      </c>
      <c r="L3088" s="16">
        <f t="shared" si="145"/>
        <v>42173.67082175926</v>
      </c>
      <c r="M3088" s="16" t="str">
        <f t="shared" si="146"/>
        <v>2015</v>
      </c>
      <c r="N3088" t="b">
        <v>0</v>
      </c>
      <c r="O3088">
        <v>3</v>
      </c>
      <c r="P3088" t="b">
        <v>0</v>
      </c>
      <c r="Q3088" t="s">
        <v>8303</v>
      </c>
      <c r="R3088" s="10">
        <f>E3088/D3088*100</f>
        <v>0.25</v>
      </c>
      <c r="S3088" s="7">
        <f>E3088/O3088</f>
        <v>16.666666666666668</v>
      </c>
      <c r="T3088" s="11" t="s">
        <v>8317</v>
      </c>
      <c r="U3088" t="s">
        <v>8357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5">
        <f t="shared" si="144"/>
        <v>42725.192013888889</v>
      </c>
      <c r="K3089">
        <v>1477107390</v>
      </c>
      <c r="L3089" s="16">
        <f t="shared" si="145"/>
        <v>42665.150347222225</v>
      </c>
      <c r="M3089" s="16" t="str">
        <f t="shared" si="146"/>
        <v>2016</v>
      </c>
      <c r="N3089" t="b">
        <v>0</v>
      </c>
      <c r="O3089">
        <v>2</v>
      </c>
      <c r="P3089" t="b">
        <v>0</v>
      </c>
      <c r="Q3089" t="s">
        <v>8303</v>
      </c>
      <c r="R3089" s="10">
        <f>E3089/D3089*100</f>
        <v>0.625</v>
      </c>
      <c r="S3089" s="7">
        <f>E3089/O3089</f>
        <v>62.5</v>
      </c>
      <c r="T3089" s="11" t="s">
        <v>8317</v>
      </c>
      <c r="U3089" t="s">
        <v>8357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5">
        <f t="shared" si="144"/>
        <v>42012.570138888885</v>
      </c>
      <c r="K3090">
        <v>1418046247</v>
      </c>
      <c r="L3090" s="16">
        <f t="shared" si="145"/>
        <v>41981.57230324074</v>
      </c>
      <c r="M3090" s="16" t="str">
        <f t="shared" si="146"/>
        <v>2014</v>
      </c>
      <c r="N3090" t="b">
        <v>0</v>
      </c>
      <c r="O3090">
        <v>3</v>
      </c>
      <c r="P3090" t="b">
        <v>0</v>
      </c>
      <c r="Q3090" t="s">
        <v>8303</v>
      </c>
      <c r="R3090" s="10">
        <f>E3090/D3090*100</f>
        <v>0.19384615384615383</v>
      </c>
      <c r="S3090" s="7">
        <f>E3090/O3090</f>
        <v>42</v>
      </c>
      <c r="T3090" s="11" t="s">
        <v>8317</v>
      </c>
      <c r="U3090" t="s">
        <v>8357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5">
        <f t="shared" si="144"/>
        <v>42560.082638888889</v>
      </c>
      <c r="K3091">
        <v>1465304483</v>
      </c>
      <c r="L3091" s="16">
        <f t="shared" si="145"/>
        <v>42528.542627314819</v>
      </c>
      <c r="M3091" s="16" t="str">
        <f t="shared" si="146"/>
        <v>2016</v>
      </c>
      <c r="N3091" t="b">
        <v>0</v>
      </c>
      <c r="O3091">
        <v>45</v>
      </c>
      <c r="P3091" t="b">
        <v>0</v>
      </c>
      <c r="Q3091" t="s">
        <v>8303</v>
      </c>
      <c r="R3091" s="10">
        <f>E3091/D3091*100</f>
        <v>23.416</v>
      </c>
      <c r="S3091" s="7">
        <f>E3091/O3091</f>
        <v>130.0888888888889</v>
      </c>
      <c r="T3091" s="11" t="s">
        <v>8317</v>
      </c>
      <c r="U3091" t="s">
        <v>8357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5">
        <f t="shared" si="144"/>
        <v>42125.777141203704</v>
      </c>
      <c r="K3092">
        <v>1425325145</v>
      </c>
      <c r="L3092" s="16">
        <f t="shared" si="145"/>
        <v>42065.818807870368</v>
      </c>
      <c r="M3092" s="16" t="str">
        <f t="shared" si="146"/>
        <v>2015</v>
      </c>
      <c r="N3092" t="b">
        <v>0</v>
      </c>
      <c r="O3092">
        <v>9</v>
      </c>
      <c r="P3092" t="b">
        <v>0</v>
      </c>
      <c r="Q3092" t="s">
        <v>8303</v>
      </c>
      <c r="R3092" s="10">
        <f>E3092/D3092*100</f>
        <v>5.0808888888888886</v>
      </c>
      <c r="S3092" s="7">
        <f>E3092/O3092</f>
        <v>1270.2222222222222</v>
      </c>
      <c r="T3092" s="11" t="s">
        <v>8317</v>
      </c>
      <c r="U3092" t="s">
        <v>8357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5">
        <f t="shared" si="144"/>
        <v>42596.948414351849</v>
      </c>
      <c r="K3093">
        <v>1468622743</v>
      </c>
      <c r="L3093" s="16">
        <f t="shared" si="145"/>
        <v>42566.948414351849</v>
      </c>
      <c r="M3093" s="16" t="str">
        <f t="shared" si="146"/>
        <v>2016</v>
      </c>
      <c r="N3093" t="b">
        <v>0</v>
      </c>
      <c r="O3093">
        <v>9</v>
      </c>
      <c r="P3093" t="b">
        <v>0</v>
      </c>
      <c r="Q3093" t="s">
        <v>8303</v>
      </c>
      <c r="R3093" s="10">
        <f>E3093/D3093*100</f>
        <v>15.920000000000002</v>
      </c>
      <c r="S3093" s="7">
        <f>E3093/O3093</f>
        <v>88.444444444444443</v>
      </c>
      <c r="T3093" s="11" t="s">
        <v>8317</v>
      </c>
      <c r="U3093" t="s">
        <v>8357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5">
        <f t="shared" si="144"/>
        <v>42292.916666666672</v>
      </c>
      <c r="K3094">
        <v>1441723912</v>
      </c>
      <c r="L3094" s="16">
        <f t="shared" si="145"/>
        <v>42255.619351851856</v>
      </c>
      <c r="M3094" s="16" t="str">
        <f t="shared" si="146"/>
        <v>2015</v>
      </c>
      <c r="N3094" t="b">
        <v>0</v>
      </c>
      <c r="O3094">
        <v>21</v>
      </c>
      <c r="P3094" t="b">
        <v>0</v>
      </c>
      <c r="Q3094" t="s">
        <v>8303</v>
      </c>
      <c r="R3094" s="10">
        <f>E3094/D3094*100</f>
        <v>1.1831900000000002</v>
      </c>
      <c r="S3094" s="7">
        <f>E3094/O3094</f>
        <v>56.342380952380957</v>
      </c>
      <c r="T3094" s="11" t="s">
        <v>8317</v>
      </c>
      <c r="U3094" t="s">
        <v>8357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5">
        <f t="shared" si="144"/>
        <v>41791.165972222225</v>
      </c>
      <c r="K3095">
        <v>1398980941</v>
      </c>
      <c r="L3095" s="16">
        <f t="shared" si="145"/>
        <v>41760.909039351849</v>
      </c>
      <c r="M3095" s="16" t="str">
        <f t="shared" si="146"/>
        <v>2014</v>
      </c>
      <c r="N3095" t="b">
        <v>0</v>
      </c>
      <c r="O3095">
        <v>17</v>
      </c>
      <c r="P3095" t="b">
        <v>0</v>
      </c>
      <c r="Q3095" t="s">
        <v>8303</v>
      </c>
      <c r="R3095" s="10">
        <f>E3095/D3095*100</f>
        <v>22.75</v>
      </c>
      <c r="S3095" s="7">
        <f>E3095/O3095</f>
        <v>53.529411764705884</v>
      </c>
      <c r="T3095" s="11" t="s">
        <v>8317</v>
      </c>
      <c r="U3095" t="s">
        <v>8357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5">
        <f t="shared" si="144"/>
        <v>42267.795787037037</v>
      </c>
      <c r="K3096">
        <v>1437591956</v>
      </c>
      <c r="L3096" s="16">
        <f t="shared" si="145"/>
        <v>42207.795787037037</v>
      </c>
      <c r="M3096" s="16" t="str">
        <f t="shared" si="146"/>
        <v>2015</v>
      </c>
      <c r="N3096" t="b">
        <v>0</v>
      </c>
      <c r="O3096">
        <v>1</v>
      </c>
      <c r="P3096" t="b">
        <v>0</v>
      </c>
      <c r="Q3096" t="s">
        <v>8303</v>
      </c>
      <c r="R3096" s="10">
        <f>E3096/D3096*100</f>
        <v>2.5000000000000001E-2</v>
      </c>
      <c r="S3096" s="7">
        <f>E3096/O3096</f>
        <v>25</v>
      </c>
      <c r="T3096" s="11" t="s">
        <v>8317</v>
      </c>
      <c r="U3096" t="s">
        <v>8357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5">
        <f t="shared" si="144"/>
        <v>42583.025231481486</v>
      </c>
      <c r="K3097">
        <v>1464827780</v>
      </c>
      <c r="L3097" s="16">
        <f t="shared" si="145"/>
        <v>42523.025231481486</v>
      </c>
      <c r="M3097" s="16" t="str">
        <f t="shared" si="146"/>
        <v>2016</v>
      </c>
      <c r="N3097" t="b">
        <v>0</v>
      </c>
      <c r="O3097">
        <v>1</v>
      </c>
      <c r="P3097" t="b">
        <v>0</v>
      </c>
      <c r="Q3097" t="s">
        <v>8303</v>
      </c>
      <c r="R3097" s="10">
        <f>E3097/D3097*100</f>
        <v>0.33512064343163539</v>
      </c>
      <c r="S3097" s="7">
        <f>E3097/O3097</f>
        <v>50</v>
      </c>
      <c r="T3097" s="11" t="s">
        <v>8317</v>
      </c>
      <c r="U3097" t="s">
        <v>8357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5">
        <f t="shared" si="144"/>
        <v>42144.825532407413</v>
      </c>
      <c r="K3098">
        <v>1429559326</v>
      </c>
      <c r="L3098" s="16">
        <f t="shared" si="145"/>
        <v>42114.825532407413</v>
      </c>
      <c r="M3098" s="16" t="str">
        <f t="shared" si="146"/>
        <v>2015</v>
      </c>
      <c r="N3098" t="b">
        <v>0</v>
      </c>
      <c r="O3098">
        <v>14</v>
      </c>
      <c r="P3098" t="b">
        <v>0</v>
      </c>
      <c r="Q3098" t="s">
        <v>8303</v>
      </c>
      <c r="R3098" s="10">
        <f>E3098/D3098*100</f>
        <v>3.9750000000000001</v>
      </c>
      <c r="S3098" s="7">
        <f>E3098/O3098</f>
        <v>56.785714285714285</v>
      </c>
      <c r="T3098" s="11" t="s">
        <v>8317</v>
      </c>
      <c r="U3098" t="s">
        <v>8357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5">
        <f t="shared" si="144"/>
        <v>42650.583333333328</v>
      </c>
      <c r="K3099">
        <v>1474027501</v>
      </c>
      <c r="L3099" s="16">
        <f t="shared" si="145"/>
        <v>42629.503483796296</v>
      </c>
      <c r="M3099" s="16" t="str">
        <f t="shared" si="146"/>
        <v>2016</v>
      </c>
      <c r="N3099" t="b">
        <v>0</v>
      </c>
      <c r="O3099">
        <v>42</v>
      </c>
      <c r="P3099" t="b">
        <v>0</v>
      </c>
      <c r="Q3099" t="s">
        <v>8303</v>
      </c>
      <c r="R3099" s="10">
        <f>E3099/D3099*100</f>
        <v>17.150000000000002</v>
      </c>
      <c r="S3099" s="7">
        <f>E3099/O3099</f>
        <v>40.833333333333336</v>
      </c>
      <c r="T3099" s="11" t="s">
        <v>8317</v>
      </c>
      <c r="U3099" t="s">
        <v>8357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5">
        <f t="shared" si="144"/>
        <v>42408.01180555555</v>
      </c>
      <c r="K3100">
        <v>1450724449</v>
      </c>
      <c r="L3100" s="16">
        <f t="shared" si="145"/>
        <v>42359.792233796295</v>
      </c>
      <c r="M3100" s="16" t="str">
        <f t="shared" si="146"/>
        <v>2015</v>
      </c>
      <c r="N3100" t="b">
        <v>0</v>
      </c>
      <c r="O3100">
        <v>27</v>
      </c>
      <c r="P3100" t="b">
        <v>0</v>
      </c>
      <c r="Q3100" t="s">
        <v>8303</v>
      </c>
      <c r="R3100" s="10">
        <f>E3100/D3100*100</f>
        <v>3.6080041046690612</v>
      </c>
      <c r="S3100" s="7">
        <f>E3100/O3100</f>
        <v>65.111111111111114</v>
      </c>
      <c r="T3100" s="11" t="s">
        <v>8317</v>
      </c>
      <c r="U3100" t="s">
        <v>8357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5">
        <f t="shared" si="144"/>
        <v>42412.189710648148</v>
      </c>
      <c r="K3101">
        <v>1452659591</v>
      </c>
      <c r="L3101" s="16">
        <f t="shared" si="145"/>
        <v>42382.189710648148</v>
      </c>
      <c r="M3101" s="16" t="str">
        <f t="shared" si="146"/>
        <v>2016</v>
      </c>
      <c r="N3101" t="b">
        <v>0</v>
      </c>
      <c r="O3101">
        <v>5</v>
      </c>
      <c r="P3101" t="b">
        <v>0</v>
      </c>
      <c r="Q3101" t="s">
        <v>8303</v>
      </c>
      <c r="R3101" s="10">
        <f>E3101/D3101*100</f>
        <v>13.900000000000002</v>
      </c>
      <c r="S3101" s="7">
        <f>E3101/O3101</f>
        <v>55.6</v>
      </c>
      <c r="T3101" s="11" t="s">
        <v>8317</v>
      </c>
      <c r="U3101" t="s">
        <v>8357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5">
        <f t="shared" si="144"/>
        <v>41932.622395833336</v>
      </c>
      <c r="K3102">
        <v>1411224975</v>
      </c>
      <c r="L3102" s="16">
        <f t="shared" si="145"/>
        <v>41902.622395833336</v>
      </c>
      <c r="M3102" s="16" t="str">
        <f t="shared" si="146"/>
        <v>2014</v>
      </c>
      <c r="N3102" t="b">
        <v>0</v>
      </c>
      <c r="O3102">
        <v>13</v>
      </c>
      <c r="P3102" t="b">
        <v>0</v>
      </c>
      <c r="Q3102" t="s">
        <v>8303</v>
      </c>
      <c r="R3102" s="10">
        <f>E3102/D3102*100</f>
        <v>15.225</v>
      </c>
      <c r="S3102" s="7">
        <f>E3102/O3102</f>
        <v>140.53846153846155</v>
      </c>
      <c r="T3102" s="11" t="s">
        <v>8317</v>
      </c>
      <c r="U3102" t="s">
        <v>8357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5">
        <f t="shared" si="144"/>
        <v>42201.330555555556</v>
      </c>
      <c r="K3103">
        <v>1434445937</v>
      </c>
      <c r="L3103" s="16">
        <f t="shared" si="145"/>
        <v>42171.383530092593</v>
      </c>
      <c r="M3103" s="16" t="str">
        <f t="shared" si="146"/>
        <v>2015</v>
      </c>
      <c r="N3103" t="b">
        <v>0</v>
      </c>
      <c r="O3103">
        <v>12</v>
      </c>
      <c r="P3103" t="b">
        <v>0</v>
      </c>
      <c r="Q3103" t="s">
        <v>8303</v>
      </c>
      <c r="R3103" s="10">
        <f>E3103/D3103*100</f>
        <v>12</v>
      </c>
      <c r="S3103" s="7">
        <f>E3103/O3103</f>
        <v>25</v>
      </c>
      <c r="T3103" s="11" t="s">
        <v>8317</v>
      </c>
      <c r="U3103" t="s">
        <v>8357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5">
        <f t="shared" si="144"/>
        <v>42605.340486111112</v>
      </c>
      <c r="K3104">
        <v>1467619818</v>
      </c>
      <c r="L3104" s="16">
        <f t="shared" si="145"/>
        <v>42555.340486111112</v>
      </c>
      <c r="M3104" s="16" t="str">
        <f t="shared" si="146"/>
        <v>2016</v>
      </c>
      <c r="N3104" t="b">
        <v>0</v>
      </c>
      <c r="O3104">
        <v>90</v>
      </c>
      <c r="P3104" t="b">
        <v>0</v>
      </c>
      <c r="Q3104" t="s">
        <v>8303</v>
      </c>
      <c r="R3104" s="10">
        <f>E3104/D3104*100</f>
        <v>39.112499999999997</v>
      </c>
      <c r="S3104" s="7">
        <f>E3104/O3104</f>
        <v>69.533333333333331</v>
      </c>
      <c r="T3104" s="11" t="s">
        <v>8317</v>
      </c>
      <c r="U3104" t="s">
        <v>8357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5">
        <f t="shared" si="144"/>
        <v>42167.156319444446</v>
      </c>
      <c r="K3105">
        <v>1428896706</v>
      </c>
      <c r="L3105" s="16">
        <f t="shared" si="145"/>
        <v>42107.156319444446</v>
      </c>
      <c r="M3105" s="16" t="str">
        <f t="shared" si="146"/>
        <v>2015</v>
      </c>
      <c r="N3105" t="b">
        <v>0</v>
      </c>
      <c r="O3105">
        <v>2</v>
      </c>
      <c r="P3105" t="b">
        <v>0</v>
      </c>
      <c r="Q3105" t="s">
        <v>8303</v>
      </c>
      <c r="R3105" s="10">
        <f>E3105/D3105*100</f>
        <v>0.26829268292682928</v>
      </c>
      <c r="S3105" s="7">
        <f>E3105/O3105</f>
        <v>5.5</v>
      </c>
      <c r="T3105" s="11" t="s">
        <v>8317</v>
      </c>
      <c r="U3105" t="s">
        <v>8357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5">
        <f t="shared" si="144"/>
        <v>42038.083333333328</v>
      </c>
      <c r="K3106">
        <v>1420235311</v>
      </c>
      <c r="L3106" s="16">
        <f t="shared" si="145"/>
        <v>42006.908692129626</v>
      </c>
      <c r="M3106" s="16" t="str">
        <f t="shared" si="146"/>
        <v>2015</v>
      </c>
      <c r="N3106" t="b">
        <v>0</v>
      </c>
      <c r="O3106">
        <v>5</v>
      </c>
      <c r="P3106" t="b">
        <v>0</v>
      </c>
      <c r="Q3106" t="s">
        <v>8303</v>
      </c>
      <c r="R3106" s="10">
        <f>E3106/D3106*100</f>
        <v>29.625</v>
      </c>
      <c r="S3106" s="7">
        <f>E3106/O3106</f>
        <v>237</v>
      </c>
      <c r="T3106" s="11" t="s">
        <v>8317</v>
      </c>
      <c r="U3106" t="s">
        <v>8357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5">
        <f t="shared" si="144"/>
        <v>41931.208333333336</v>
      </c>
      <c r="K3107">
        <v>1408986916</v>
      </c>
      <c r="L3107" s="16">
        <f t="shared" si="145"/>
        <v>41876.718935185185</v>
      </c>
      <c r="M3107" s="16" t="str">
        <f t="shared" si="146"/>
        <v>2014</v>
      </c>
      <c r="N3107" t="b">
        <v>0</v>
      </c>
      <c r="O3107">
        <v>31</v>
      </c>
      <c r="P3107" t="b">
        <v>0</v>
      </c>
      <c r="Q3107" t="s">
        <v>8303</v>
      </c>
      <c r="R3107" s="10">
        <f>E3107/D3107*100</f>
        <v>42.360992301112063</v>
      </c>
      <c r="S3107" s="7">
        <f>E3107/O3107</f>
        <v>79.870967741935488</v>
      </c>
      <c r="T3107" s="11" t="s">
        <v>8317</v>
      </c>
      <c r="U3107" t="s">
        <v>8357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5">
        <f t="shared" si="144"/>
        <v>42263.916666666672</v>
      </c>
      <c r="K3108">
        <v>1440497876</v>
      </c>
      <c r="L3108" s="16">
        <f t="shared" si="145"/>
        <v>42241.429120370376</v>
      </c>
      <c r="M3108" s="16" t="str">
        <f t="shared" si="146"/>
        <v>2015</v>
      </c>
      <c r="N3108" t="b">
        <v>0</v>
      </c>
      <c r="O3108">
        <v>4</v>
      </c>
      <c r="P3108" t="b">
        <v>0</v>
      </c>
      <c r="Q3108" t="s">
        <v>8303</v>
      </c>
      <c r="R3108" s="10">
        <f>E3108/D3108*100</f>
        <v>4.1000000000000005</v>
      </c>
      <c r="S3108" s="7">
        <f>E3108/O3108</f>
        <v>10.25</v>
      </c>
      <c r="T3108" s="11" t="s">
        <v>8317</v>
      </c>
      <c r="U3108" t="s">
        <v>8357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5">
        <f t="shared" si="144"/>
        <v>42135.814247685179</v>
      </c>
      <c r="K3109">
        <v>1430767951</v>
      </c>
      <c r="L3109" s="16">
        <f t="shared" si="145"/>
        <v>42128.814247685179</v>
      </c>
      <c r="M3109" s="16" t="str">
        <f t="shared" si="146"/>
        <v>2015</v>
      </c>
      <c r="N3109" t="b">
        <v>0</v>
      </c>
      <c r="O3109">
        <v>29</v>
      </c>
      <c r="P3109" t="b">
        <v>0</v>
      </c>
      <c r="Q3109" t="s">
        <v>8303</v>
      </c>
      <c r="R3109" s="10">
        <f>E3109/D3109*100</f>
        <v>19.762499999999999</v>
      </c>
      <c r="S3109" s="7">
        <f>E3109/O3109</f>
        <v>272.58620689655174</v>
      </c>
      <c r="T3109" s="11" t="s">
        <v>8317</v>
      </c>
      <c r="U3109" t="s">
        <v>8357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5">
        <f t="shared" si="144"/>
        <v>42122.638819444444</v>
      </c>
      <c r="K3110">
        <v>1425053994</v>
      </c>
      <c r="L3110" s="16">
        <f t="shared" si="145"/>
        <v>42062.680486111116</v>
      </c>
      <c r="M3110" s="16" t="str">
        <f t="shared" si="146"/>
        <v>2015</v>
      </c>
      <c r="N3110" t="b">
        <v>0</v>
      </c>
      <c r="O3110">
        <v>2</v>
      </c>
      <c r="P3110" t="b">
        <v>0</v>
      </c>
      <c r="Q3110" t="s">
        <v>8303</v>
      </c>
      <c r="R3110" s="10">
        <f>E3110/D3110*100</f>
        <v>5.1999999999999998E-2</v>
      </c>
      <c r="S3110" s="7">
        <f>E3110/O3110</f>
        <v>13</v>
      </c>
      <c r="T3110" s="11" t="s">
        <v>8317</v>
      </c>
      <c r="U3110" t="s">
        <v>8357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5">
        <f t="shared" si="144"/>
        <v>41879.125115740739</v>
      </c>
      <c r="K3111">
        <v>1406170810</v>
      </c>
      <c r="L3111" s="16">
        <f t="shared" si="145"/>
        <v>41844.125115740739</v>
      </c>
      <c r="M3111" s="16" t="str">
        <f t="shared" si="146"/>
        <v>2014</v>
      </c>
      <c r="N3111" t="b">
        <v>0</v>
      </c>
      <c r="O3111">
        <v>114</v>
      </c>
      <c r="P3111" t="b">
        <v>0</v>
      </c>
      <c r="Q3111" t="s">
        <v>8303</v>
      </c>
      <c r="R3111" s="10">
        <f>E3111/D3111*100</f>
        <v>25.030188679245285</v>
      </c>
      <c r="S3111" s="7">
        <f>E3111/O3111</f>
        <v>58.184210526315788</v>
      </c>
      <c r="T3111" s="11" t="s">
        <v>8317</v>
      </c>
      <c r="U3111" t="s">
        <v>8357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5">
        <f t="shared" si="144"/>
        <v>42785.031469907408</v>
      </c>
      <c r="K3112">
        <v>1484009119</v>
      </c>
      <c r="L3112" s="16">
        <f t="shared" si="145"/>
        <v>42745.031469907408</v>
      </c>
      <c r="M3112" s="16" t="str">
        <f t="shared" si="146"/>
        <v>2017</v>
      </c>
      <c r="N3112" t="b">
        <v>0</v>
      </c>
      <c r="O3112">
        <v>1</v>
      </c>
      <c r="P3112" t="b">
        <v>0</v>
      </c>
      <c r="Q3112" t="s">
        <v>8303</v>
      </c>
      <c r="R3112" s="10">
        <f>E3112/D3112*100</f>
        <v>0.04</v>
      </c>
      <c r="S3112" s="7">
        <f>E3112/O3112</f>
        <v>10</v>
      </c>
      <c r="T3112" s="11" t="s">
        <v>8317</v>
      </c>
      <c r="U3112" t="s">
        <v>8357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5">
        <f t="shared" si="144"/>
        <v>41916.595138888886</v>
      </c>
      <c r="K3113">
        <v>1409753820</v>
      </c>
      <c r="L3113" s="16">
        <f t="shared" si="145"/>
        <v>41885.595138888886</v>
      </c>
      <c r="M3113" s="16" t="str">
        <f t="shared" si="146"/>
        <v>2014</v>
      </c>
      <c r="N3113" t="b">
        <v>0</v>
      </c>
      <c r="O3113">
        <v>76</v>
      </c>
      <c r="P3113" t="b">
        <v>0</v>
      </c>
      <c r="Q3113" t="s">
        <v>8303</v>
      </c>
      <c r="R3113" s="10">
        <f>E3113/D3113*100</f>
        <v>26.640000000000004</v>
      </c>
      <c r="S3113" s="7">
        <f>E3113/O3113</f>
        <v>70.10526315789474</v>
      </c>
      <c r="T3113" s="11" t="s">
        <v>8317</v>
      </c>
      <c r="U3113" t="s">
        <v>8357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5">
        <f t="shared" si="144"/>
        <v>42675.121921296297</v>
      </c>
      <c r="K3114">
        <v>1472784934</v>
      </c>
      <c r="L3114" s="16">
        <f t="shared" si="145"/>
        <v>42615.121921296297</v>
      </c>
      <c r="M3114" s="16" t="str">
        <f t="shared" si="146"/>
        <v>2016</v>
      </c>
      <c r="N3114" t="b">
        <v>0</v>
      </c>
      <c r="O3114">
        <v>9</v>
      </c>
      <c r="P3114" t="b">
        <v>0</v>
      </c>
      <c r="Q3114" t="s">
        <v>8303</v>
      </c>
      <c r="R3114" s="10">
        <f>E3114/D3114*100</f>
        <v>4.7363636363636363</v>
      </c>
      <c r="S3114" s="7">
        <f>E3114/O3114</f>
        <v>57.888888888888886</v>
      </c>
      <c r="T3114" s="11" t="s">
        <v>8317</v>
      </c>
      <c r="U3114" t="s">
        <v>8357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5">
        <f t="shared" si="144"/>
        <v>42111.731273148151</v>
      </c>
      <c r="K3115">
        <v>1426699982</v>
      </c>
      <c r="L3115" s="16">
        <f t="shared" si="145"/>
        <v>42081.731273148151</v>
      </c>
      <c r="M3115" s="16" t="str">
        <f t="shared" si="146"/>
        <v>2015</v>
      </c>
      <c r="N3115" t="b">
        <v>0</v>
      </c>
      <c r="O3115">
        <v>37</v>
      </c>
      <c r="P3115" t="b">
        <v>0</v>
      </c>
      <c r="Q3115" t="s">
        <v>8303</v>
      </c>
      <c r="R3115" s="10">
        <f>E3115/D3115*100</f>
        <v>4.2435339894712749</v>
      </c>
      <c r="S3115" s="7">
        <f>E3115/O3115</f>
        <v>125.27027027027027</v>
      </c>
      <c r="T3115" s="11" t="s">
        <v>8317</v>
      </c>
      <c r="U3115" t="s">
        <v>8357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5">
        <f t="shared" si="144"/>
        <v>41903.632523148146</v>
      </c>
      <c r="K3116">
        <v>1406128250</v>
      </c>
      <c r="L3116" s="16">
        <f t="shared" si="145"/>
        <v>41843.632523148146</v>
      </c>
      <c r="M3116" s="16" t="str">
        <f t="shared" si="146"/>
        <v>2014</v>
      </c>
      <c r="N3116" t="b">
        <v>0</v>
      </c>
      <c r="O3116">
        <v>0</v>
      </c>
      <c r="P3116" t="b">
        <v>0</v>
      </c>
      <c r="Q3116" t="s">
        <v>8303</v>
      </c>
      <c r="R3116" s="10">
        <f>E3116/D3116*100</f>
        <v>0</v>
      </c>
      <c r="S3116" s="7" t="e">
        <f>E3116/O3116</f>
        <v>#DIV/0!</v>
      </c>
      <c r="T3116" s="11" t="s">
        <v>8317</v>
      </c>
      <c r="U3116" t="s">
        <v>8357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5">
        <f t="shared" si="144"/>
        <v>42526.447071759263</v>
      </c>
      <c r="K3117">
        <v>1462531427</v>
      </c>
      <c r="L3117" s="16">
        <f t="shared" si="145"/>
        <v>42496.447071759263</v>
      </c>
      <c r="M3117" s="16" t="str">
        <f t="shared" si="146"/>
        <v>2016</v>
      </c>
      <c r="N3117" t="b">
        <v>0</v>
      </c>
      <c r="O3117">
        <v>1</v>
      </c>
      <c r="P3117" t="b">
        <v>0</v>
      </c>
      <c r="Q3117" t="s">
        <v>8303</v>
      </c>
      <c r="R3117" s="10">
        <f>E3117/D3117*100</f>
        <v>3</v>
      </c>
      <c r="S3117" s="7">
        <f>E3117/O3117</f>
        <v>300</v>
      </c>
      <c r="T3117" s="11" t="s">
        <v>8317</v>
      </c>
      <c r="U3117" t="s">
        <v>8357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5">
        <f t="shared" si="144"/>
        <v>42095.515335648146</v>
      </c>
      <c r="K3118">
        <v>1426681325</v>
      </c>
      <c r="L3118" s="16">
        <f t="shared" si="145"/>
        <v>42081.515335648146</v>
      </c>
      <c r="M3118" s="16" t="str">
        <f t="shared" si="146"/>
        <v>2015</v>
      </c>
      <c r="N3118" t="b">
        <v>0</v>
      </c>
      <c r="O3118">
        <v>10</v>
      </c>
      <c r="P3118" t="b">
        <v>0</v>
      </c>
      <c r="Q3118" t="s">
        <v>8303</v>
      </c>
      <c r="R3118" s="10">
        <f>E3118/D3118*100</f>
        <v>57.333333333333336</v>
      </c>
      <c r="S3118" s="7">
        <f>E3118/O3118</f>
        <v>43</v>
      </c>
      <c r="T3118" s="11" t="s">
        <v>8317</v>
      </c>
      <c r="U3118" t="s">
        <v>8357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5">
        <f t="shared" si="144"/>
        <v>42517.55</v>
      </c>
      <c r="K3119">
        <v>1463648360</v>
      </c>
      <c r="L3119" s="16">
        <f t="shared" si="145"/>
        <v>42509.374537037031</v>
      </c>
      <c r="M3119" s="16" t="str">
        <f t="shared" si="146"/>
        <v>2016</v>
      </c>
      <c r="N3119" t="b">
        <v>0</v>
      </c>
      <c r="O3119">
        <v>1</v>
      </c>
      <c r="P3119" t="b">
        <v>0</v>
      </c>
      <c r="Q3119" t="s">
        <v>8303</v>
      </c>
      <c r="R3119" s="10">
        <f>E3119/D3119*100</f>
        <v>0.1</v>
      </c>
      <c r="S3119" s="7">
        <f>E3119/O3119</f>
        <v>1</v>
      </c>
      <c r="T3119" s="11" t="s">
        <v>8317</v>
      </c>
      <c r="U3119" t="s">
        <v>8357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5">
        <f t="shared" si="144"/>
        <v>42553.649571759262</v>
      </c>
      <c r="K3120">
        <v>1465832123</v>
      </c>
      <c r="L3120" s="16">
        <f t="shared" si="145"/>
        <v>42534.649571759262</v>
      </c>
      <c r="M3120" s="16" t="str">
        <f t="shared" si="146"/>
        <v>2016</v>
      </c>
      <c r="N3120" t="b">
        <v>0</v>
      </c>
      <c r="O3120">
        <v>2</v>
      </c>
      <c r="P3120" t="b">
        <v>0</v>
      </c>
      <c r="Q3120" t="s">
        <v>8303</v>
      </c>
      <c r="R3120" s="10">
        <f>E3120/D3120*100</f>
        <v>0.31</v>
      </c>
      <c r="S3120" s="7">
        <f>E3120/O3120</f>
        <v>775</v>
      </c>
      <c r="T3120" s="11" t="s">
        <v>8317</v>
      </c>
      <c r="U3120" t="s">
        <v>8357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5">
        <f t="shared" si="144"/>
        <v>42090.003842592589</v>
      </c>
      <c r="K3121">
        <v>1424826332</v>
      </c>
      <c r="L3121" s="16">
        <f t="shared" si="145"/>
        <v>42060.04550925926</v>
      </c>
      <c r="M3121" s="16" t="str">
        <f t="shared" si="146"/>
        <v>2015</v>
      </c>
      <c r="N3121" t="b">
        <v>0</v>
      </c>
      <c r="O3121">
        <v>1</v>
      </c>
      <c r="P3121" t="b">
        <v>0</v>
      </c>
      <c r="Q3121" t="s">
        <v>8303</v>
      </c>
      <c r="R3121" s="10">
        <f>E3121/D3121*100</f>
        <v>0.05</v>
      </c>
      <c r="S3121" s="7">
        <f>E3121/O3121</f>
        <v>5</v>
      </c>
      <c r="T3121" s="11" t="s">
        <v>8317</v>
      </c>
      <c r="U3121" t="s">
        <v>8357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5">
        <f t="shared" si="144"/>
        <v>42495.900416666671</v>
      </c>
      <c r="K3122">
        <v>1457303796</v>
      </c>
      <c r="L3122" s="16">
        <f t="shared" si="145"/>
        <v>42435.942083333335</v>
      </c>
      <c r="M3122" s="16" t="str">
        <f t="shared" si="146"/>
        <v>2016</v>
      </c>
      <c r="N3122" t="b">
        <v>0</v>
      </c>
      <c r="O3122">
        <v>10</v>
      </c>
      <c r="P3122" t="b">
        <v>0</v>
      </c>
      <c r="Q3122" t="s">
        <v>8303</v>
      </c>
      <c r="R3122" s="10">
        <f>E3122/D3122*100</f>
        <v>9.8461538461538465E-3</v>
      </c>
      <c r="S3122" s="7">
        <f>E3122/O3122</f>
        <v>12.8</v>
      </c>
      <c r="T3122" s="11" t="s">
        <v>8317</v>
      </c>
      <c r="U3122" t="s">
        <v>8357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5">
        <f t="shared" si="144"/>
        <v>41908.679803240739</v>
      </c>
      <c r="K3123">
        <v>1406564335</v>
      </c>
      <c r="L3123" s="16">
        <f t="shared" si="145"/>
        <v>41848.679803240739</v>
      </c>
      <c r="M3123" s="16" t="str">
        <f t="shared" si="146"/>
        <v>2014</v>
      </c>
      <c r="N3123" t="b">
        <v>0</v>
      </c>
      <c r="O3123">
        <v>1</v>
      </c>
      <c r="P3123" t="b">
        <v>0</v>
      </c>
      <c r="Q3123" t="s">
        <v>8303</v>
      </c>
      <c r="R3123" s="10">
        <f>E3123/D3123*100</f>
        <v>0.66666666666666674</v>
      </c>
      <c r="S3123" s="7">
        <f>E3123/O3123</f>
        <v>10</v>
      </c>
      <c r="T3123" s="11" t="s">
        <v>8317</v>
      </c>
      <c r="U3123" t="s">
        <v>8357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5">
        <f t="shared" si="144"/>
        <v>42683.973750000005</v>
      </c>
      <c r="K3124">
        <v>1478298132</v>
      </c>
      <c r="L3124" s="16">
        <f t="shared" si="145"/>
        <v>42678.932083333333</v>
      </c>
      <c r="M3124" s="16" t="str">
        <f t="shared" si="146"/>
        <v>2016</v>
      </c>
      <c r="N3124" t="b">
        <v>0</v>
      </c>
      <c r="O3124">
        <v>2</v>
      </c>
      <c r="P3124" t="b">
        <v>0</v>
      </c>
      <c r="Q3124" t="s">
        <v>8303</v>
      </c>
      <c r="R3124" s="10">
        <f>E3124/D3124*100</f>
        <v>58.291457286432156</v>
      </c>
      <c r="S3124" s="7">
        <f>E3124/O3124</f>
        <v>58</v>
      </c>
      <c r="T3124" s="11" t="s">
        <v>8317</v>
      </c>
      <c r="U3124" t="s">
        <v>8357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5">
        <f t="shared" si="144"/>
        <v>42560.993032407408</v>
      </c>
      <c r="K3125">
        <v>1465516198</v>
      </c>
      <c r="L3125" s="16">
        <f t="shared" si="145"/>
        <v>42530.993032407408</v>
      </c>
      <c r="M3125" s="16" t="str">
        <f t="shared" si="146"/>
        <v>2016</v>
      </c>
      <c r="N3125" t="b">
        <v>0</v>
      </c>
      <c r="O3125">
        <v>348</v>
      </c>
      <c r="P3125" t="b">
        <v>0</v>
      </c>
      <c r="Q3125" t="s">
        <v>8303</v>
      </c>
      <c r="R3125" s="10">
        <f>E3125/D3125*100</f>
        <v>68.153599999999997</v>
      </c>
      <c r="S3125" s="7">
        <f>E3125/O3125</f>
        <v>244.80459770114942</v>
      </c>
      <c r="T3125" s="11" t="s">
        <v>8317</v>
      </c>
      <c r="U3125" t="s">
        <v>8357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5">
        <f t="shared" si="144"/>
        <v>42037.780104166668</v>
      </c>
      <c r="K3126">
        <v>1417718601</v>
      </c>
      <c r="L3126" s="16">
        <f t="shared" si="145"/>
        <v>41977.780104166668</v>
      </c>
      <c r="M3126" s="16" t="str">
        <f t="shared" si="146"/>
        <v>2014</v>
      </c>
      <c r="N3126" t="b">
        <v>0</v>
      </c>
      <c r="O3126">
        <v>4</v>
      </c>
      <c r="P3126" t="b">
        <v>0</v>
      </c>
      <c r="Q3126" t="s">
        <v>8303</v>
      </c>
      <c r="R3126" s="10">
        <f>E3126/D3126*100</f>
        <v>3.2499999999999999E-3</v>
      </c>
      <c r="S3126" s="7">
        <f>E3126/O3126</f>
        <v>6.5</v>
      </c>
      <c r="T3126" s="11" t="s">
        <v>8317</v>
      </c>
      <c r="U3126" t="s">
        <v>8357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5">
        <f t="shared" si="144"/>
        <v>42376.20685185185</v>
      </c>
      <c r="K3127">
        <v>1449550672</v>
      </c>
      <c r="L3127" s="16">
        <f t="shared" si="145"/>
        <v>42346.20685185185</v>
      </c>
      <c r="M3127" s="16" t="str">
        <f t="shared" si="146"/>
        <v>2015</v>
      </c>
      <c r="N3127" t="b">
        <v>0</v>
      </c>
      <c r="O3127">
        <v>0</v>
      </c>
      <c r="P3127" t="b">
        <v>0</v>
      </c>
      <c r="Q3127" t="s">
        <v>8303</v>
      </c>
      <c r="R3127" s="10">
        <f>E3127/D3127*100</f>
        <v>0</v>
      </c>
      <c r="S3127" s="7" t="e">
        <f>E3127/O3127</f>
        <v>#DIV/0!</v>
      </c>
      <c r="T3127" s="11" t="s">
        <v>8317</v>
      </c>
      <c r="U3127" t="s">
        <v>8357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5">
        <f t="shared" si="144"/>
        <v>42456.976412037038</v>
      </c>
      <c r="K3128">
        <v>1456532762</v>
      </c>
      <c r="L3128" s="16">
        <f t="shared" si="145"/>
        <v>42427.01807870371</v>
      </c>
      <c r="M3128" s="16" t="str">
        <f t="shared" si="146"/>
        <v>2016</v>
      </c>
      <c r="N3128" t="b">
        <v>0</v>
      </c>
      <c r="O3128">
        <v>17</v>
      </c>
      <c r="P3128" t="b">
        <v>0</v>
      </c>
      <c r="Q3128" t="s">
        <v>8303</v>
      </c>
      <c r="R3128" s="10">
        <f>E3128/D3128*100</f>
        <v>4.16</v>
      </c>
      <c r="S3128" s="7">
        <f>E3128/O3128</f>
        <v>61.176470588235297</v>
      </c>
      <c r="T3128" s="11" t="s">
        <v>8317</v>
      </c>
      <c r="U3128" t="s">
        <v>8357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5">
        <f t="shared" si="144"/>
        <v>42064.856817129628</v>
      </c>
      <c r="K3129">
        <v>1422650029</v>
      </c>
      <c r="L3129" s="16">
        <f t="shared" si="145"/>
        <v>42034.856817129628</v>
      </c>
      <c r="M3129" s="16" t="str">
        <f t="shared" si="146"/>
        <v>2015</v>
      </c>
      <c r="N3129" t="b">
        <v>0</v>
      </c>
      <c r="O3129">
        <v>0</v>
      </c>
      <c r="P3129" t="b">
        <v>0</v>
      </c>
      <c r="Q3129" t="s">
        <v>8303</v>
      </c>
      <c r="R3129" s="10">
        <f>E3129/D3129*100</f>
        <v>0</v>
      </c>
      <c r="S3129" s="7" t="e">
        <f>E3129/O3129</f>
        <v>#DIV/0!</v>
      </c>
      <c r="T3129" s="11" t="s">
        <v>8317</v>
      </c>
      <c r="U3129" t="s">
        <v>8357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5">
        <f t="shared" si="144"/>
        <v>42810.784039351856</v>
      </c>
      <c r="K3130">
        <v>1487101741</v>
      </c>
      <c r="L3130" s="16">
        <f t="shared" si="145"/>
        <v>42780.825706018513</v>
      </c>
      <c r="M3130" s="16" t="str">
        <f t="shared" si="146"/>
        <v>2017</v>
      </c>
      <c r="N3130" t="b">
        <v>0</v>
      </c>
      <c r="O3130">
        <v>117</v>
      </c>
      <c r="P3130" t="b">
        <v>0</v>
      </c>
      <c r="Q3130" t="s">
        <v>8271</v>
      </c>
      <c r="R3130" s="10">
        <f>E3130/D3130*100</f>
        <v>108.60666666666667</v>
      </c>
      <c r="S3130" s="7">
        <f>E3130/O3130</f>
        <v>139.23931623931625</v>
      </c>
      <c r="T3130" s="11" t="s">
        <v>8317</v>
      </c>
      <c r="U3130" t="s">
        <v>8318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5">
        <f t="shared" si="144"/>
        <v>42843.801145833335</v>
      </c>
      <c r="K3131">
        <v>1489090419</v>
      </c>
      <c r="L3131" s="16">
        <f t="shared" si="145"/>
        <v>42803.842812499999</v>
      </c>
      <c r="M3131" s="16" t="str">
        <f t="shared" si="146"/>
        <v>2017</v>
      </c>
      <c r="N3131" t="b">
        <v>0</v>
      </c>
      <c r="O3131">
        <v>1</v>
      </c>
      <c r="P3131" t="b">
        <v>0</v>
      </c>
      <c r="Q3131" t="s">
        <v>8271</v>
      </c>
      <c r="R3131" s="10">
        <f>E3131/D3131*100</f>
        <v>0.8</v>
      </c>
      <c r="S3131" s="7">
        <f>E3131/O3131</f>
        <v>10</v>
      </c>
      <c r="T3131" s="11" t="s">
        <v>8317</v>
      </c>
      <c r="U3131" t="s">
        <v>8318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5">
        <f t="shared" si="144"/>
        <v>42839.207638888889</v>
      </c>
      <c r="K3132">
        <v>1489504916</v>
      </c>
      <c r="L3132" s="16">
        <f t="shared" si="145"/>
        <v>42808.640231481477</v>
      </c>
      <c r="M3132" s="16" t="str">
        <f t="shared" si="146"/>
        <v>2017</v>
      </c>
      <c r="N3132" t="b">
        <v>0</v>
      </c>
      <c r="O3132">
        <v>4</v>
      </c>
      <c r="P3132" t="b">
        <v>0</v>
      </c>
      <c r="Q3132" t="s">
        <v>8271</v>
      </c>
      <c r="R3132" s="10">
        <f>E3132/D3132*100</f>
        <v>3.75</v>
      </c>
      <c r="S3132" s="7">
        <f>E3132/O3132</f>
        <v>93.75</v>
      </c>
      <c r="T3132" s="11" t="s">
        <v>8317</v>
      </c>
      <c r="U3132" t="s">
        <v>8318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5">
        <f t="shared" si="144"/>
        <v>42833.537557870368</v>
      </c>
      <c r="K3133">
        <v>1489067645</v>
      </c>
      <c r="L3133" s="16">
        <f t="shared" si="145"/>
        <v>42803.579224537039</v>
      </c>
      <c r="M3133" s="16" t="str">
        <f t="shared" si="146"/>
        <v>2017</v>
      </c>
      <c r="N3133" t="b">
        <v>0</v>
      </c>
      <c r="O3133">
        <v>12</v>
      </c>
      <c r="P3133" t="b">
        <v>0</v>
      </c>
      <c r="Q3133" t="s">
        <v>8271</v>
      </c>
      <c r="R3133" s="10">
        <f>E3133/D3133*100</f>
        <v>15.731707317073171</v>
      </c>
      <c r="S3133" s="7">
        <f>E3133/O3133</f>
        <v>53.75</v>
      </c>
      <c r="T3133" s="11" t="s">
        <v>8317</v>
      </c>
      <c r="U3133" t="s">
        <v>8318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5">
        <f t="shared" si="144"/>
        <v>42846.308564814812</v>
      </c>
      <c r="K3134">
        <v>1487579060</v>
      </c>
      <c r="L3134" s="16">
        <f t="shared" si="145"/>
        <v>42786.350231481483</v>
      </c>
      <c r="M3134" s="16" t="str">
        <f t="shared" si="146"/>
        <v>2017</v>
      </c>
      <c r="N3134" t="b">
        <v>0</v>
      </c>
      <c r="O3134">
        <v>1</v>
      </c>
      <c r="P3134" t="b">
        <v>0</v>
      </c>
      <c r="Q3134" t="s">
        <v>8271</v>
      </c>
      <c r="R3134" s="10">
        <f>E3134/D3134*100</f>
        <v>3.3333333333333333E-2</v>
      </c>
      <c r="S3134" s="7">
        <f>E3134/O3134</f>
        <v>10</v>
      </c>
      <c r="T3134" s="11" t="s">
        <v>8317</v>
      </c>
      <c r="U3134" t="s">
        <v>8318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5">
        <f t="shared" si="144"/>
        <v>42818.523541666669</v>
      </c>
      <c r="K3135">
        <v>1487770434</v>
      </c>
      <c r="L3135" s="16">
        <f t="shared" si="145"/>
        <v>42788.565208333333</v>
      </c>
      <c r="M3135" s="16" t="str">
        <f t="shared" si="146"/>
        <v>2017</v>
      </c>
      <c r="N3135" t="b">
        <v>0</v>
      </c>
      <c r="O3135">
        <v>16</v>
      </c>
      <c r="P3135" t="b">
        <v>0</v>
      </c>
      <c r="Q3135" t="s">
        <v>8271</v>
      </c>
      <c r="R3135" s="10">
        <f>E3135/D3135*100</f>
        <v>108</v>
      </c>
      <c r="S3135" s="7">
        <f>E3135/O3135</f>
        <v>33.75</v>
      </c>
      <c r="T3135" s="11" t="s">
        <v>8317</v>
      </c>
      <c r="U3135" t="s">
        <v>8318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5">
        <f t="shared" si="144"/>
        <v>42821.678460648152</v>
      </c>
      <c r="K3136">
        <v>1488820619</v>
      </c>
      <c r="L3136" s="16">
        <f t="shared" si="145"/>
        <v>42800.720127314817</v>
      </c>
      <c r="M3136" s="16" t="str">
        <f t="shared" si="146"/>
        <v>2017</v>
      </c>
      <c r="N3136" t="b">
        <v>0</v>
      </c>
      <c r="O3136">
        <v>12</v>
      </c>
      <c r="P3136" t="b">
        <v>0</v>
      </c>
      <c r="Q3136" t="s">
        <v>8271</v>
      </c>
      <c r="R3136" s="10">
        <f>E3136/D3136*100</f>
        <v>22.5</v>
      </c>
      <c r="S3136" s="7">
        <f>E3136/O3136</f>
        <v>18.75</v>
      </c>
      <c r="T3136" s="11" t="s">
        <v>8317</v>
      </c>
      <c r="U3136" t="s">
        <v>8318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5">
        <f t="shared" si="144"/>
        <v>42829.151863425926</v>
      </c>
      <c r="K3137">
        <v>1489376321</v>
      </c>
      <c r="L3137" s="16">
        <f t="shared" si="145"/>
        <v>42807.151863425926</v>
      </c>
      <c r="M3137" s="16" t="str">
        <f t="shared" si="146"/>
        <v>2017</v>
      </c>
      <c r="N3137" t="b">
        <v>0</v>
      </c>
      <c r="O3137">
        <v>7</v>
      </c>
      <c r="P3137" t="b">
        <v>0</v>
      </c>
      <c r="Q3137" t="s">
        <v>8271</v>
      </c>
      <c r="R3137" s="10">
        <f>E3137/D3137*100</f>
        <v>20.849420849420849</v>
      </c>
      <c r="S3137" s="7">
        <f>E3137/O3137</f>
        <v>23.142857142857142</v>
      </c>
      <c r="T3137" s="11" t="s">
        <v>8317</v>
      </c>
      <c r="U3137" t="s">
        <v>8318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5">
        <f t="shared" si="144"/>
        <v>42825.957638888889</v>
      </c>
      <c r="K3138">
        <v>1487847954</v>
      </c>
      <c r="L3138" s="16">
        <f t="shared" si="145"/>
        <v>42789.462430555555</v>
      </c>
      <c r="M3138" s="16" t="str">
        <f t="shared" si="146"/>
        <v>2017</v>
      </c>
      <c r="N3138" t="b">
        <v>0</v>
      </c>
      <c r="O3138">
        <v>22</v>
      </c>
      <c r="P3138" t="b">
        <v>0</v>
      </c>
      <c r="Q3138" t="s">
        <v>8271</v>
      </c>
      <c r="R3138" s="10">
        <f>E3138/D3138*100</f>
        <v>127.8</v>
      </c>
      <c r="S3138" s="7">
        <f>E3138/O3138</f>
        <v>29.045454545454547</v>
      </c>
      <c r="T3138" s="11" t="s">
        <v>8317</v>
      </c>
      <c r="U3138" t="s">
        <v>8318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5">
        <f t="shared" ref="J3139:J3202" si="147">(((I3139/60)/60)/24)+DATE(1970,1,1)</f>
        <v>42858.8</v>
      </c>
      <c r="K3139">
        <v>1489439669</v>
      </c>
      <c r="L3139" s="16">
        <f t="shared" ref="L3139:L3202" si="148">(((K3139/60)/60)/24)+DATE(1970,1,1)</f>
        <v>42807.885057870371</v>
      </c>
      <c r="M3139" s="16" t="str">
        <f t="shared" ref="M3139:M3202" si="149">TEXT(L3139,"yyyy")</f>
        <v>2017</v>
      </c>
      <c r="N3139" t="b">
        <v>0</v>
      </c>
      <c r="O3139">
        <v>1</v>
      </c>
      <c r="P3139" t="b">
        <v>0</v>
      </c>
      <c r="Q3139" t="s">
        <v>8271</v>
      </c>
      <c r="R3139" s="10">
        <f>E3139/D3139*100</f>
        <v>3.3333333333333335</v>
      </c>
      <c r="S3139" s="7">
        <f>E3139/O3139</f>
        <v>50</v>
      </c>
      <c r="T3139" s="11" t="s">
        <v>8317</v>
      </c>
      <c r="U3139" t="s">
        <v>8318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5">
        <f t="shared" si="147"/>
        <v>42828.645914351851</v>
      </c>
      <c r="K3140">
        <v>1489591807</v>
      </c>
      <c r="L3140" s="16">
        <f t="shared" si="148"/>
        <v>42809.645914351851</v>
      </c>
      <c r="M3140" s="16" t="str">
        <f t="shared" si="149"/>
        <v>2017</v>
      </c>
      <c r="N3140" t="b">
        <v>0</v>
      </c>
      <c r="O3140">
        <v>0</v>
      </c>
      <c r="P3140" t="b">
        <v>0</v>
      </c>
      <c r="Q3140" t="s">
        <v>8271</v>
      </c>
      <c r="R3140" s="10">
        <f>E3140/D3140*100</f>
        <v>0</v>
      </c>
      <c r="S3140" s="7" t="e">
        <f>E3140/O3140</f>
        <v>#DIV/0!</v>
      </c>
      <c r="T3140" s="11" t="s">
        <v>8317</v>
      </c>
      <c r="U3140" t="s">
        <v>8318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5">
        <f t="shared" si="147"/>
        <v>42819.189583333333</v>
      </c>
      <c r="K3141">
        <v>1487485760</v>
      </c>
      <c r="L3141" s="16">
        <f t="shared" si="148"/>
        <v>42785.270370370374</v>
      </c>
      <c r="M3141" s="16" t="str">
        <f t="shared" si="149"/>
        <v>2017</v>
      </c>
      <c r="N3141" t="b">
        <v>0</v>
      </c>
      <c r="O3141">
        <v>6</v>
      </c>
      <c r="P3141" t="b">
        <v>0</v>
      </c>
      <c r="Q3141" t="s">
        <v>8271</v>
      </c>
      <c r="R3141" s="10">
        <f>E3141/D3141*100</f>
        <v>5.4</v>
      </c>
      <c r="S3141" s="7">
        <f>E3141/O3141</f>
        <v>450</v>
      </c>
      <c r="T3141" s="11" t="s">
        <v>8317</v>
      </c>
      <c r="U3141" t="s">
        <v>8318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5">
        <f t="shared" si="147"/>
        <v>42832.677118055552</v>
      </c>
      <c r="K3142">
        <v>1488993303</v>
      </c>
      <c r="L3142" s="16">
        <f t="shared" si="148"/>
        <v>42802.718784722223</v>
      </c>
      <c r="M3142" s="16" t="str">
        <f t="shared" si="149"/>
        <v>2017</v>
      </c>
      <c r="N3142" t="b">
        <v>0</v>
      </c>
      <c r="O3142">
        <v>4</v>
      </c>
      <c r="P3142" t="b">
        <v>0</v>
      </c>
      <c r="Q3142" t="s">
        <v>8271</v>
      </c>
      <c r="R3142" s="10">
        <f>E3142/D3142*100</f>
        <v>0.96</v>
      </c>
      <c r="S3142" s="7">
        <f>E3142/O3142</f>
        <v>24</v>
      </c>
      <c r="T3142" s="11" t="s">
        <v>8317</v>
      </c>
      <c r="U3142" t="s">
        <v>8318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5">
        <f t="shared" si="147"/>
        <v>42841.833333333328</v>
      </c>
      <c r="K3143">
        <v>1488823488</v>
      </c>
      <c r="L3143" s="16">
        <f t="shared" si="148"/>
        <v>42800.753333333334</v>
      </c>
      <c r="M3143" s="16" t="str">
        <f t="shared" si="149"/>
        <v>2017</v>
      </c>
      <c r="N3143" t="b">
        <v>0</v>
      </c>
      <c r="O3143">
        <v>8</v>
      </c>
      <c r="P3143" t="b">
        <v>0</v>
      </c>
      <c r="Q3143" t="s">
        <v>8271</v>
      </c>
      <c r="R3143" s="10">
        <f>E3143/D3143*100</f>
        <v>51.6</v>
      </c>
      <c r="S3143" s="7">
        <f>E3143/O3143</f>
        <v>32.25</v>
      </c>
      <c r="T3143" s="11" t="s">
        <v>8317</v>
      </c>
      <c r="U3143" t="s">
        <v>8318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5">
        <f t="shared" si="147"/>
        <v>42813.471516203703</v>
      </c>
      <c r="K3144">
        <v>1487333939</v>
      </c>
      <c r="L3144" s="16">
        <f t="shared" si="148"/>
        <v>42783.513182870374</v>
      </c>
      <c r="M3144" s="16" t="str">
        <f t="shared" si="149"/>
        <v>2017</v>
      </c>
      <c r="N3144" t="b">
        <v>0</v>
      </c>
      <c r="O3144">
        <v>3</v>
      </c>
      <c r="P3144" t="b">
        <v>0</v>
      </c>
      <c r="Q3144" t="s">
        <v>8271</v>
      </c>
      <c r="R3144" s="10">
        <f>E3144/D3144*100</f>
        <v>1.6363636363636365</v>
      </c>
      <c r="S3144" s="7">
        <f>E3144/O3144</f>
        <v>15</v>
      </c>
      <c r="T3144" s="11" t="s">
        <v>8317</v>
      </c>
      <c r="U3144" t="s">
        <v>8318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5">
        <f t="shared" si="147"/>
        <v>42834.358287037037</v>
      </c>
      <c r="K3145">
        <v>1489480556</v>
      </c>
      <c r="L3145" s="16">
        <f t="shared" si="148"/>
        <v>42808.358287037037</v>
      </c>
      <c r="M3145" s="16" t="str">
        <f t="shared" si="149"/>
        <v>2017</v>
      </c>
      <c r="N3145" t="b">
        <v>0</v>
      </c>
      <c r="O3145">
        <v>0</v>
      </c>
      <c r="P3145" t="b">
        <v>0</v>
      </c>
      <c r="Q3145" t="s">
        <v>8271</v>
      </c>
      <c r="R3145" s="10">
        <f>E3145/D3145*100</f>
        <v>0</v>
      </c>
      <c r="S3145" s="7" t="e">
        <f>E3145/O3145</f>
        <v>#DIV/0!</v>
      </c>
      <c r="T3145" s="11" t="s">
        <v>8317</v>
      </c>
      <c r="U3145" t="s">
        <v>8318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5">
        <f t="shared" si="147"/>
        <v>42813.25</v>
      </c>
      <c r="K3146">
        <v>1488459307</v>
      </c>
      <c r="L3146" s="16">
        <f t="shared" si="148"/>
        <v>42796.538275462968</v>
      </c>
      <c r="M3146" s="16" t="str">
        <f t="shared" si="149"/>
        <v>2017</v>
      </c>
      <c r="N3146" t="b">
        <v>0</v>
      </c>
      <c r="O3146">
        <v>30</v>
      </c>
      <c r="P3146" t="b">
        <v>0</v>
      </c>
      <c r="Q3146" t="s">
        <v>8271</v>
      </c>
      <c r="R3146" s="10">
        <f>E3146/D3146*100</f>
        <v>75.400000000000006</v>
      </c>
      <c r="S3146" s="7">
        <f>E3146/O3146</f>
        <v>251.33333333333334</v>
      </c>
      <c r="T3146" s="11" t="s">
        <v>8317</v>
      </c>
      <c r="U3146" t="s">
        <v>8318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5">
        <f t="shared" si="147"/>
        <v>42821.999236111107</v>
      </c>
      <c r="K3147">
        <v>1485478734</v>
      </c>
      <c r="L3147" s="16">
        <f t="shared" si="148"/>
        <v>42762.040902777779</v>
      </c>
      <c r="M3147" s="16" t="str">
        <f t="shared" si="149"/>
        <v>2017</v>
      </c>
      <c r="N3147" t="b">
        <v>0</v>
      </c>
      <c r="O3147">
        <v>0</v>
      </c>
      <c r="P3147" t="b">
        <v>0</v>
      </c>
      <c r="Q3147" t="s">
        <v>8271</v>
      </c>
      <c r="R3147" s="10">
        <f>E3147/D3147*100</f>
        <v>0</v>
      </c>
      <c r="S3147" s="7" t="e">
        <f>E3147/O3147</f>
        <v>#DIV/0!</v>
      </c>
      <c r="T3147" s="11" t="s">
        <v>8317</v>
      </c>
      <c r="U3147" t="s">
        <v>8318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5">
        <f t="shared" si="147"/>
        <v>42841.640810185185</v>
      </c>
      <c r="K3148">
        <v>1488471766</v>
      </c>
      <c r="L3148" s="16">
        <f t="shared" si="148"/>
        <v>42796.682476851856</v>
      </c>
      <c r="M3148" s="16" t="str">
        <f t="shared" si="149"/>
        <v>2017</v>
      </c>
      <c r="N3148" t="b">
        <v>0</v>
      </c>
      <c r="O3148">
        <v>12</v>
      </c>
      <c r="P3148" t="b">
        <v>0</v>
      </c>
      <c r="Q3148" t="s">
        <v>8271</v>
      </c>
      <c r="R3148" s="10">
        <f>E3148/D3148*100</f>
        <v>10.5</v>
      </c>
      <c r="S3148" s="7">
        <f>E3148/O3148</f>
        <v>437.5</v>
      </c>
      <c r="T3148" s="11" t="s">
        <v>8317</v>
      </c>
      <c r="U3148" t="s">
        <v>8318</v>
      </c>
    </row>
    <row r="3149" spans="1:21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5">
        <f t="shared" si="147"/>
        <v>41950.011053240742</v>
      </c>
      <c r="K3149">
        <v>1411859755</v>
      </c>
      <c r="L3149" s="16">
        <f t="shared" si="148"/>
        <v>41909.969386574077</v>
      </c>
      <c r="M3149" s="16" t="str">
        <f t="shared" si="149"/>
        <v>2014</v>
      </c>
      <c r="N3149" t="b">
        <v>1</v>
      </c>
      <c r="O3149">
        <v>213</v>
      </c>
      <c r="P3149" t="b">
        <v>1</v>
      </c>
      <c r="Q3149" t="s">
        <v>8271</v>
      </c>
      <c r="R3149" s="10">
        <f>E3149/D3149*100</f>
        <v>117.52499999999999</v>
      </c>
      <c r="S3149" s="7">
        <f>E3149/O3149</f>
        <v>110.35211267605634</v>
      </c>
      <c r="T3149" s="11" t="s">
        <v>8317</v>
      </c>
      <c r="U3149" t="s">
        <v>8318</v>
      </c>
    </row>
    <row r="3150" spans="1:21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5">
        <f t="shared" si="147"/>
        <v>41913.166666666664</v>
      </c>
      <c r="K3150">
        <v>1410278284</v>
      </c>
      <c r="L3150" s="16">
        <f t="shared" si="148"/>
        <v>41891.665324074071</v>
      </c>
      <c r="M3150" s="16" t="str">
        <f t="shared" si="149"/>
        <v>2014</v>
      </c>
      <c r="N3150" t="b">
        <v>1</v>
      </c>
      <c r="O3150">
        <v>57</v>
      </c>
      <c r="P3150" t="b">
        <v>1</v>
      </c>
      <c r="Q3150" t="s">
        <v>8271</v>
      </c>
      <c r="R3150" s="10">
        <f>E3150/D3150*100</f>
        <v>131.16666666666669</v>
      </c>
      <c r="S3150" s="7">
        <f>E3150/O3150</f>
        <v>41.421052631578945</v>
      </c>
      <c r="T3150" s="11" t="s">
        <v>8317</v>
      </c>
      <c r="U3150" t="s">
        <v>8318</v>
      </c>
    </row>
    <row r="3151" spans="1:21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5">
        <f t="shared" si="147"/>
        <v>41250.083333333336</v>
      </c>
      <c r="K3151">
        <v>1352766300</v>
      </c>
      <c r="L3151" s="16">
        <f t="shared" si="148"/>
        <v>41226.017361111109</v>
      </c>
      <c r="M3151" s="16" t="str">
        <f t="shared" si="149"/>
        <v>2012</v>
      </c>
      <c r="N3151" t="b">
        <v>1</v>
      </c>
      <c r="O3151">
        <v>25</v>
      </c>
      <c r="P3151" t="b">
        <v>1</v>
      </c>
      <c r="Q3151" t="s">
        <v>8271</v>
      </c>
      <c r="R3151" s="10">
        <f>E3151/D3151*100</f>
        <v>104</v>
      </c>
      <c r="S3151" s="7">
        <f>E3151/O3151</f>
        <v>52</v>
      </c>
      <c r="T3151" s="11" t="s">
        <v>8317</v>
      </c>
      <c r="U3151" t="s">
        <v>8318</v>
      </c>
    </row>
    <row r="3152" spans="1:21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5">
        <f t="shared" si="147"/>
        <v>40568.166666666664</v>
      </c>
      <c r="K3152">
        <v>1288160403</v>
      </c>
      <c r="L3152" s="16">
        <f t="shared" si="148"/>
        <v>40478.263923611114</v>
      </c>
      <c r="M3152" s="16" t="str">
        <f t="shared" si="149"/>
        <v>2010</v>
      </c>
      <c r="N3152" t="b">
        <v>1</v>
      </c>
      <c r="O3152">
        <v>104</v>
      </c>
      <c r="P3152" t="b">
        <v>1</v>
      </c>
      <c r="Q3152" t="s">
        <v>8271</v>
      </c>
      <c r="R3152" s="10">
        <f>E3152/D3152*100</f>
        <v>101</v>
      </c>
      <c r="S3152" s="7">
        <f>E3152/O3152</f>
        <v>33.990384615384613</v>
      </c>
      <c r="T3152" s="11" t="s">
        <v>8317</v>
      </c>
      <c r="U3152" t="s">
        <v>8318</v>
      </c>
    </row>
    <row r="3153" spans="1:21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5">
        <f t="shared" si="147"/>
        <v>41892.83997685185</v>
      </c>
      <c r="K3153">
        <v>1407787774</v>
      </c>
      <c r="L3153" s="16">
        <f t="shared" si="148"/>
        <v>41862.83997685185</v>
      </c>
      <c r="M3153" s="16" t="str">
        <f t="shared" si="149"/>
        <v>2014</v>
      </c>
      <c r="N3153" t="b">
        <v>1</v>
      </c>
      <c r="O3153">
        <v>34</v>
      </c>
      <c r="P3153" t="b">
        <v>1</v>
      </c>
      <c r="Q3153" t="s">
        <v>8271</v>
      </c>
      <c r="R3153" s="10">
        <f>E3153/D3153*100</f>
        <v>100.4</v>
      </c>
      <c r="S3153" s="7">
        <f>E3153/O3153</f>
        <v>103.35294117647059</v>
      </c>
      <c r="T3153" s="11" t="s">
        <v>8317</v>
      </c>
      <c r="U3153" t="s">
        <v>8318</v>
      </c>
    </row>
    <row r="3154" spans="1:21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5">
        <f t="shared" si="147"/>
        <v>41580.867673611108</v>
      </c>
      <c r="K3154">
        <v>1380833367</v>
      </c>
      <c r="L3154" s="16">
        <f t="shared" si="148"/>
        <v>41550.867673611108</v>
      </c>
      <c r="M3154" s="16" t="str">
        <f t="shared" si="149"/>
        <v>2013</v>
      </c>
      <c r="N3154" t="b">
        <v>1</v>
      </c>
      <c r="O3154">
        <v>67</v>
      </c>
      <c r="P3154" t="b">
        <v>1</v>
      </c>
      <c r="Q3154" t="s">
        <v>8271</v>
      </c>
      <c r="R3154" s="10">
        <f>E3154/D3154*100</f>
        <v>105.95454545454545</v>
      </c>
      <c r="S3154" s="7">
        <f>E3154/O3154</f>
        <v>34.791044776119406</v>
      </c>
      <c r="T3154" s="11" t="s">
        <v>8317</v>
      </c>
      <c r="U3154" t="s">
        <v>8318</v>
      </c>
    </row>
    <row r="3155" spans="1:21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5">
        <f t="shared" si="147"/>
        <v>40664.207638888889</v>
      </c>
      <c r="K3155">
        <v>1301542937</v>
      </c>
      <c r="L3155" s="16">
        <f t="shared" si="148"/>
        <v>40633.154363425929</v>
      </c>
      <c r="M3155" s="16" t="str">
        <f t="shared" si="149"/>
        <v>2011</v>
      </c>
      <c r="N3155" t="b">
        <v>1</v>
      </c>
      <c r="O3155">
        <v>241</v>
      </c>
      <c r="P3155" t="b">
        <v>1</v>
      </c>
      <c r="Q3155" t="s">
        <v>8271</v>
      </c>
      <c r="R3155" s="10">
        <f>E3155/D3155*100</f>
        <v>335.58333333333337</v>
      </c>
      <c r="S3155" s="7">
        <f>E3155/O3155</f>
        <v>41.773858921161825</v>
      </c>
      <c r="T3155" s="11" t="s">
        <v>8317</v>
      </c>
      <c r="U3155" t="s">
        <v>8318</v>
      </c>
    </row>
    <row r="3156" spans="1:21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5">
        <f t="shared" si="147"/>
        <v>41000.834004629629</v>
      </c>
      <c r="K3156">
        <v>1330722058</v>
      </c>
      <c r="L3156" s="16">
        <f t="shared" si="148"/>
        <v>40970.875671296293</v>
      </c>
      <c r="M3156" s="16" t="str">
        <f t="shared" si="149"/>
        <v>2012</v>
      </c>
      <c r="N3156" t="b">
        <v>1</v>
      </c>
      <c r="O3156">
        <v>123</v>
      </c>
      <c r="P3156" t="b">
        <v>1</v>
      </c>
      <c r="Q3156" t="s">
        <v>8271</v>
      </c>
      <c r="R3156" s="10">
        <f>E3156/D3156*100</f>
        <v>112.92857142857142</v>
      </c>
      <c r="S3156" s="7">
        <f>E3156/O3156</f>
        <v>64.268292682926827</v>
      </c>
      <c r="T3156" s="11" t="s">
        <v>8317</v>
      </c>
      <c r="U3156" t="s">
        <v>8318</v>
      </c>
    </row>
    <row r="3157" spans="1:21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5">
        <f t="shared" si="147"/>
        <v>41263.499131944445</v>
      </c>
      <c r="K3157">
        <v>1353412725</v>
      </c>
      <c r="L3157" s="16">
        <f t="shared" si="148"/>
        <v>41233.499131944445</v>
      </c>
      <c r="M3157" s="16" t="str">
        <f t="shared" si="149"/>
        <v>2012</v>
      </c>
      <c r="N3157" t="b">
        <v>1</v>
      </c>
      <c r="O3157">
        <v>302</v>
      </c>
      <c r="P3157" t="b">
        <v>1</v>
      </c>
      <c r="Q3157" t="s">
        <v>8271</v>
      </c>
      <c r="R3157" s="10">
        <f>E3157/D3157*100</f>
        <v>188.50460000000001</v>
      </c>
      <c r="S3157" s="7">
        <f>E3157/O3157</f>
        <v>31.209370860927152</v>
      </c>
      <c r="T3157" s="11" t="s">
        <v>8317</v>
      </c>
      <c r="U3157" t="s">
        <v>8318</v>
      </c>
    </row>
    <row r="3158" spans="1:21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5">
        <f t="shared" si="147"/>
        <v>41061.953055555554</v>
      </c>
      <c r="K3158">
        <v>1335567144</v>
      </c>
      <c r="L3158" s="16">
        <f t="shared" si="148"/>
        <v>41026.953055555554</v>
      </c>
      <c r="M3158" s="16" t="str">
        <f t="shared" si="149"/>
        <v>2012</v>
      </c>
      <c r="N3158" t="b">
        <v>1</v>
      </c>
      <c r="O3158">
        <v>89</v>
      </c>
      <c r="P3158" t="b">
        <v>1</v>
      </c>
      <c r="Q3158" t="s">
        <v>8271</v>
      </c>
      <c r="R3158" s="10">
        <f>E3158/D3158*100</f>
        <v>101.81818181818181</v>
      </c>
      <c r="S3158" s="7">
        <f>E3158/O3158</f>
        <v>62.921348314606739</v>
      </c>
      <c r="T3158" s="11" t="s">
        <v>8317</v>
      </c>
      <c r="U3158" t="s">
        <v>8318</v>
      </c>
    </row>
    <row r="3159" spans="1:21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5">
        <f t="shared" si="147"/>
        <v>41839.208333333336</v>
      </c>
      <c r="K3159">
        <v>1404932105</v>
      </c>
      <c r="L3159" s="16">
        <f t="shared" si="148"/>
        <v>41829.788252314815</v>
      </c>
      <c r="M3159" s="16" t="str">
        <f t="shared" si="149"/>
        <v>2014</v>
      </c>
      <c r="N3159" t="b">
        <v>1</v>
      </c>
      <c r="O3159">
        <v>41</v>
      </c>
      <c r="P3159" t="b">
        <v>1</v>
      </c>
      <c r="Q3159" t="s">
        <v>8271</v>
      </c>
      <c r="R3159" s="10">
        <f>E3159/D3159*100</f>
        <v>101</v>
      </c>
      <c r="S3159" s="7">
        <f>E3159/O3159</f>
        <v>98.536585365853654</v>
      </c>
      <c r="T3159" s="11" t="s">
        <v>8317</v>
      </c>
      <c r="U3159" t="s">
        <v>8318</v>
      </c>
    </row>
    <row r="3160" spans="1:21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5">
        <f t="shared" si="147"/>
        <v>41477.839722222219</v>
      </c>
      <c r="K3160">
        <v>1371931752</v>
      </c>
      <c r="L3160" s="16">
        <f t="shared" si="148"/>
        <v>41447.839722222219</v>
      </c>
      <c r="M3160" s="16" t="str">
        <f t="shared" si="149"/>
        <v>2013</v>
      </c>
      <c r="N3160" t="b">
        <v>1</v>
      </c>
      <c r="O3160">
        <v>69</v>
      </c>
      <c r="P3160" t="b">
        <v>1</v>
      </c>
      <c r="Q3160" t="s">
        <v>8271</v>
      </c>
      <c r="R3160" s="10">
        <f>E3160/D3160*100</f>
        <v>113.99999999999999</v>
      </c>
      <c r="S3160" s="7">
        <f>E3160/O3160</f>
        <v>82.608695652173907</v>
      </c>
      <c r="T3160" s="11" t="s">
        <v>8317</v>
      </c>
      <c r="U3160" t="s">
        <v>8318</v>
      </c>
    </row>
    <row r="3161" spans="1:21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5">
        <f t="shared" si="147"/>
        <v>40926.958333333336</v>
      </c>
      <c r="K3161">
        <v>1323221761</v>
      </c>
      <c r="L3161" s="16">
        <f t="shared" si="148"/>
        <v>40884.066678240742</v>
      </c>
      <c r="M3161" s="16" t="str">
        <f t="shared" si="149"/>
        <v>2011</v>
      </c>
      <c r="N3161" t="b">
        <v>1</v>
      </c>
      <c r="O3161">
        <v>52</v>
      </c>
      <c r="P3161" t="b">
        <v>1</v>
      </c>
      <c r="Q3161" t="s">
        <v>8271</v>
      </c>
      <c r="R3161" s="10">
        <f>E3161/D3161*100</f>
        <v>133.48133333333334</v>
      </c>
      <c r="S3161" s="7">
        <f>E3161/O3161</f>
        <v>38.504230769230773</v>
      </c>
      <c r="T3161" s="11" t="s">
        <v>8317</v>
      </c>
      <c r="U3161" t="s">
        <v>8318</v>
      </c>
    </row>
    <row r="3162" spans="1:21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5">
        <f t="shared" si="147"/>
        <v>41864.207638888889</v>
      </c>
      <c r="K3162">
        <v>1405923687</v>
      </c>
      <c r="L3162" s="16">
        <f t="shared" si="148"/>
        <v>41841.26489583333</v>
      </c>
      <c r="M3162" s="16" t="str">
        <f t="shared" si="149"/>
        <v>2014</v>
      </c>
      <c r="N3162" t="b">
        <v>1</v>
      </c>
      <c r="O3162">
        <v>57</v>
      </c>
      <c r="P3162" t="b">
        <v>1</v>
      </c>
      <c r="Q3162" t="s">
        <v>8271</v>
      </c>
      <c r="R3162" s="10">
        <f>E3162/D3162*100</f>
        <v>101.53333333333335</v>
      </c>
      <c r="S3162" s="7">
        <f>E3162/O3162</f>
        <v>80.15789473684211</v>
      </c>
      <c r="T3162" s="11" t="s">
        <v>8317</v>
      </c>
      <c r="U3162" t="s">
        <v>8318</v>
      </c>
    </row>
    <row r="3163" spans="1:21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5">
        <f t="shared" si="147"/>
        <v>41927.536134259259</v>
      </c>
      <c r="K3163">
        <v>1410785522</v>
      </c>
      <c r="L3163" s="16">
        <f t="shared" si="148"/>
        <v>41897.536134259259</v>
      </c>
      <c r="M3163" s="16" t="str">
        <f t="shared" si="149"/>
        <v>2014</v>
      </c>
      <c r="N3163" t="b">
        <v>1</v>
      </c>
      <c r="O3163">
        <v>74</v>
      </c>
      <c r="P3163" t="b">
        <v>1</v>
      </c>
      <c r="Q3163" t="s">
        <v>8271</v>
      </c>
      <c r="R3163" s="10">
        <f>E3163/D3163*100</f>
        <v>105.1</v>
      </c>
      <c r="S3163" s="7">
        <f>E3163/O3163</f>
        <v>28.405405405405407</v>
      </c>
      <c r="T3163" s="11" t="s">
        <v>8317</v>
      </c>
      <c r="U3163" t="s">
        <v>8318</v>
      </c>
    </row>
    <row r="3164" spans="1:21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5">
        <f t="shared" si="147"/>
        <v>41827.083333333336</v>
      </c>
      <c r="K3164">
        <v>1402331262</v>
      </c>
      <c r="L3164" s="16">
        <f t="shared" si="148"/>
        <v>41799.685902777775</v>
      </c>
      <c r="M3164" s="16" t="str">
        <f t="shared" si="149"/>
        <v>2014</v>
      </c>
      <c r="N3164" t="b">
        <v>1</v>
      </c>
      <c r="O3164">
        <v>63</v>
      </c>
      <c r="P3164" t="b">
        <v>1</v>
      </c>
      <c r="Q3164" t="s">
        <v>8271</v>
      </c>
      <c r="R3164" s="10">
        <f>E3164/D3164*100</f>
        <v>127.15</v>
      </c>
      <c r="S3164" s="7">
        <f>E3164/O3164</f>
        <v>80.730158730158735</v>
      </c>
      <c r="T3164" s="11" t="s">
        <v>8317</v>
      </c>
      <c r="U3164" t="s">
        <v>8318</v>
      </c>
    </row>
    <row r="3165" spans="1:21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5">
        <f t="shared" si="147"/>
        <v>41805.753761574073</v>
      </c>
      <c r="K3165">
        <v>1400263525</v>
      </c>
      <c r="L3165" s="16">
        <f t="shared" si="148"/>
        <v>41775.753761574073</v>
      </c>
      <c r="M3165" s="16" t="str">
        <f t="shared" si="149"/>
        <v>2014</v>
      </c>
      <c r="N3165" t="b">
        <v>1</v>
      </c>
      <c r="O3165">
        <v>72</v>
      </c>
      <c r="P3165" t="b">
        <v>1</v>
      </c>
      <c r="Q3165" t="s">
        <v>8271</v>
      </c>
      <c r="R3165" s="10">
        <f>E3165/D3165*100</f>
        <v>111.15384615384616</v>
      </c>
      <c r="S3165" s="7">
        <f>E3165/O3165</f>
        <v>200.69444444444446</v>
      </c>
      <c r="T3165" s="11" t="s">
        <v>8317</v>
      </c>
      <c r="U3165" t="s">
        <v>8318</v>
      </c>
    </row>
    <row r="3166" spans="1:21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5">
        <f t="shared" si="147"/>
        <v>41799.80572916667</v>
      </c>
      <c r="K3166">
        <v>1399490415</v>
      </c>
      <c r="L3166" s="16">
        <f t="shared" si="148"/>
        <v>41766.80572916667</v>
      </c>
      <c r="M3166" s="16" t="str">
        <f t="shared" si="149"/>
        <v>2014</v>
      </c>
      <c r="N3166" t="b">
        <v>1</v>
      </c>
      <c r="O3166">
        <v>71</v>
      </c>
      <c r="P3166" t="b">
        <v>1</v>
      </c>
      <c r="Q3166" t="s">
        <v>8271</v>
      </c>
      <c r="R3166" s="10">
        <f>E3166/D3166*100</f>
        <v>106.76</v>
      </c>
      <c r="S3166" s="7">
        <f>E3166/O3166</f>
        <v>37.591549295774648</v>
      </c>
      <c r="T3166" s="11" t="s">
        <v>8317</v>
      </c>
      <c r="U3166" t="s">
        <v>8318</v>
      </c>
    </row>
    <row r="3167" spans="1:21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5">
        <f t="shared" si="147"/>
        <v>40666.165972222225</v>
      </c>
      <c r="K3167">
        <v>1302493760</v>
      </c>
      <c r="L3167" s="16">
        <f t="shared" si="148"/>
        <v>40644.159259259257</v>
      </c>
      <c r="M3167" s="16" t="str">
        <f t="shared" si="149"/>
        <v>2011</v>
      </c>
      <c r="N3167" t="b">
        <v>1</v>
      </c>
      <c r="O3167">
        <v>21</v>
      </c>
      <c r="P3167" t="b">
        <v>1</v>
      </c>
      <c r="Q3167" t="s">
        <v>8271</v>
      </c>
      <c r="R3167" s="10">
        <f>E3167/D3167*100</f>
        <v>162.66666666666666</v>
      </c>
      <c r="S3167" s="7">
        <f>E3167/O3167</f>
        <v>58.095238095238095</v>
      </c>
      <c r="T3167" s="11" t="s">
        <v>8317</v>
      </c>
      <c r="U3167" t="s">
        <v>8318</v>
      </c>
    </row>
    <row r="3168" spans="1:21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5">
        <f t="shared" si="147"/>
        <v>41969.332638888889</v>
      </c>
      <c r="K3168">
        <v>1414514153</v>
      </c>
      <c r="L3168" s="16">
        <f t="shared" si="148"/>
        <v>41940.69158564815</v>
      </c>
      <c r="M3168" s="16" t="str">
        <f t="shared" si="149"/>
        <v>2014</v>
      </c>
      <c r="N3168" t="b">
        <v>1</v>
      </c>
      <c r="O3168">
        <v>930</v>
      </c>
      <c r="P3168" t="b">
        <v>1</v>
      </c>
      <c r="Q3168" t="s">
        <v>8271</v>
      </c>
      <c r="R3168" s="10">
        <f>E3168/D3168*100</f>
        <v>160.22808571428573</v>
      </c>
      <c r="S3168" s="7">
        <f>E3168/O3168</f>
        <v>60.300892473118282</v>
      </c>
      <c r="T3168" s="11" t="s">
        <v>8317</v>
      </c>
      <c r="U3168" t="s">
        <v>8318</v>
      </c>
    </row>
    <row r="3169" spans="1:21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5">
        <f t="shared" si="147"/>
        <v>41853.175706018519</v>
      </c>
      <c r="K3169">
        <v>1405743181</v>
      </c>
      <c r="L3169" s="16">
        <f t="shared" si="148"/>
        <v>41839.175706018519</v>
      </c>
      <c r="M3169" s="16" t="str">
        <f t="shared" si="149"/>
        <v>2014</v>
      </c>
      <c r="N3169" t="b">
        <v>1</v>
      </c>
      <c r="O3169">
        <v>55</v>
      </c>
      <c r="P3169" t="b">
        <v>1</v>
      </c>
      <c r="Q3169" t="s">
        <v>8271</v>
      </c>
      <c r="R3169" s="10">
        <f>E3169/D3169*100</f>
        <v>116.16666666666666</v>
      </c>
      <c r="S3169" s="7">
        <f>E3169/O3169</f>
        <v>63.363636363636367</v>
      </c>
      <c r="T3169" s="11" t="s">
        <v>8317</v>
      </c>
      <c r="U3169" t="s">
        <v>8318</v>
      </c>
    </row>
    <row r="3170" spans="1:21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5">
        <f t="shared" si="147"/>
        <v>41803.916666666664</v>
      </c>
      <c r="K3170">
        <v>1399948353</v>
      </c>
      <c r="L3170" s="16">
        <f t="shared" si="148"/>
        <v>41772.105937500004</v>
      </c>
      <c r="M3170" s="16" t="str">
        <f t="shared" si="149"/>
        <v>2014</v>
      </c>
      <c r="N3170" t="b">
        <v>1</v>
      </c>
      <c r="O3170">
        <v>61</v>
      </c>
      <c r="P3170" t="b">
        <v>1</v>
      </c>
      <c r="Q3170" t="s">
        <v>8271</v>
      </c>
      <c r="R3170" s="10">
        <f>E3170/D3170*100</f>
        <v>124.2</v>
      </c>
      <c r="S3170" s="7">
        <f>E3170/O3170</f>
        <v>50.901639344262293</v>
      </c>
      <c r="T3170" s="11" t="s">
        <v>8317</v>
      </c>
      <c r="U3170" t="s">
        <v>8318</v>
      </c>
    </row>
    <row r="3171" spans="1:21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5">
        <f t="shared" si="147"/>
        <v>41621.207638888889</v>
      </c>
      <c r="K3171">
        <v>1384364561</v>
      </c>
      <c r="L3171" s="16">
        <f t="shared" si="148"/>
        <v>41591.737974537034</v>
      </c>
      <c r="M3171" s="16" t="str">
        <f t="shared" si="149"/>
        <v>2013</v>
      </c>
      <c r="N3171" t="b">
        <v>1</v>
      </c>
      <c r="O3171">
        <v>82</v>
      </c>
      <c r="P3171" t="b">
        <v>1</v>
      </c>
      <c r="Q3171" t="s">
        <v>8271</v>
      </c>
      <c r="R3171" s="10">
        <f>E3171/D3171*100</f>
        <v>103.01249999999999</v>
      </c>
      <c r="S3171" s="7">
        <f>E3171/O3171</f>
        <v>100.5</v>
      </c>
      <c r="T3171" s="11" t="s">
        <v>8317</v>
      </c>
      <c r="U3171" t="s">
        <v>8318</v>
      </c>
    </row>
    <row r="3172" spans="1:21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5">
        <f t="shared" si="147"/>
        <v>41822.166666666664</v>
      </c>
      <c r="K3172">
        <v>1401414944</v>
      </c>
      <c r="L3172" s="16">
        <f t="shared" si="148"/>
        <v>41789.080370370371</v>
      </c>
      <c r="M3172" s="16" t="str">
        <f t="shared" si="149"/>
        <v>2014</v>
      </c>
      <c r="N3172" t="b">
        <v>1</v>
      </c>
      <c r="O3172">
        <v>71</v>
      </c>
      <c r="P3172" t="b">
        <v>1</v>
      </c>
      <c r="Q3172" t="s">
        <v>8271</v>
      </c>
      <c r="R3172" s="10">
        <f>E3172/D3172*100</f>
        <v>112.25</v>
      </c>
      <c r="S3172" s="7">
        <f>E3172/O3172</f>
        <v>31.619718309859156</v>
      </c>
      <c r="T3172" s="11" t="s">
        <v>8317</v>
      </c>
      <c r="U3172" t="s">
        <v>8318</v>
      </c>
    </row>
    <row r="3173" spans="1:21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5">
        <f t="shared" si="147"/>
        <v>42496.608310185184</v>
      </c>
      <c r="K3173">
        <v>1459953358</v>
      </c>
      <c r="L3173" s="16">
        <f t="shared" si="148"/>
        <v>42466.608310185184</v>
      </c>
      <c r="M3173" s="16" t="str">
        <f t="shared" si="149"/>
        <v>2016</v>
      </c>
      <c r="N3173" t="b">
        <v>1</v>
      </c>
      <c r="O3173">
        <v>117</v>
      </c>
      <c r="P3173" t="b">
        <v>1</v>
      </c>
      <c r="Q3173" t="s">
        <v>8271</v>
      </c>
      <c r="R3173" s="10">
        <f>E3173/D3173*100</f>
        <v>108.8142857142857</v>
      </c>
      <c r="S3173" s="7">
        <f>E3173/O3173</f>
        <v>65.102564102564102</v>
      </c>
      <c r="T3173" s="11" t="s">
        <v>8317</v>
      </c>
      <c r="U3173" t="s">
        <v>8318</v>
      </c>
    </row>
    <row r="3174" spans="1:21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5">
        <f t="shared" si="147"/>
        <v>40953.729953703703</v>
      </c>
      <c r="K3174">
        <v>1326648668</v>
      </c>
      <c r="L3174" s="16">
        <f t="shared" si="148"/>
        <v>40923.729953703703</v>
      </c>
      <c r="M3174" s="16" t="str">
        <f t="shared" si="149"/>
        <v>2012</v>
      </c>
      <c r="N3174" t="b">
        <v>1</v>
      </c>
      <c r="O3174">
        <v>29</v>
      </c>
      <c r="P3174" t="b">
        <v>1</v>
      </c>
      <c r="Q3174" t="s">
        <v>8271</v>
      </c>
      <c r="R3174" s="10">
        <f>E3174/D3174*100</f>
        <v>114.99999999999999</v>
      </c>
      <c r="S3174" s="7">
        <f>E3174/O3174</f>
        <v>79.310344827586206</v>
      </c>
      <c r="T3174" s="11" t="s">
        <v>8317</v>
      </c>
      <c r="U3174" t="s">
        <v>8318</v>
      </c>
    </row>
    <row r="3175" spans="1:21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5">
        <f t="shared" si="147"/>
        <v>41908.878379629627</v>
      </c>
      <c r="K3175">
        <v>1409173492</v>
      </c>
      <c r="L3175" s="16">
        <f t="shared" si="148"/>
        <v>41878.878379629627</v>
      </c>
      <c r="M3175" s="16" t="str">
        <f t="shared" si="149"/>
        <v>2014</v>
      </c>
      <c r="N3175" t="b">
        <v>1</v>
      </c>
      <c r="O3175">
        <v>74</v>
      </c>
      <c r="P3175" t="b">
        <v>1</v>
      </c>
      <c r="Q3175" t="s">
        <v>8271</v>
      </c>
      <c r="R3175" s="10">
        <f>E3175/D3175*100</f>
        <v>103</v>
      </c>
      <c r="S3175" s="7">
        <f>E3175/O3175</f>
        <v>139.18918918918919</v>
      </c>
      <c r="T3175" s="11" t="s">
        <v>8317</v>
      </c>
      <c r="U3175" t="s">
        <v>8318</v>
      </c>
    </row>
    <row r="3176" spans="1:21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5">
        <f t="shared" si="147"/>
        <v>41876.864675925928</v>
      </c>
      <c r="K3176">
        <v>1407789908</v>
      </c>
      <c r="L3176" s="16">
        <f t="shared" si="148"/>
        <v>41862.864675925928</v>
      </c>
      <c r="M3176" s="16" t="str">
        <f t="shared" si="149"/>
        <v>2014</v>
      </c>
      <c r="N3176" t="b">
        <v>1</v>
      </c>
      <c r="O3176">
        <v>23</v>
      </c>
      <c r="P3176" t="b">
        <v>1</v>
      </c>
      <c r="Q3176" t="s">
        <v>8271</v>
      </c>
      <c r="R3176" s="10">
        <f>E3176/D3176*100</f>
        <v>101.13333333333334</v>
      </c>
      <c r="S3176" s="7">
        <f>E3176/O3176</f>
        <v>131.91304347826087</v>
      </c>
      <c r="T3176" s="11" t="s">
        <v>8317</v>
      </c>
      <c r="U3176" t="s">
        <v>8318</v>
      </c>
    </row>
    <row r="3177" spans="1:21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5">
        <f t="shared" si="147"/>
        <v>40591.886886574073</v>
      </c>
      <c r="K3177">
        <v>1292793427</v>
      </c>
      <c r="L3177" s="16">
        <f t="shared" si="148"/>
        <v>40531.886886574073</v>
      </c>
      <c r="M3177" s="16" t="str">
        <f t="shared" si="149"/>
        <v>2010</v>
      </c>
      <c r="N3177" t="b">
        <v>1</v>
      </c>
      <c r="O3177">
        <v>60</v>
      </c>
      <c r="P3177" t="b">
        <v>1</v>
      </c>
      <c r="Q3177" t="s">
        <v>8271</v>
      </c>
      <c r="R3177" s="10">
        <f>E3177/D3177*100</f>
        <v>109.55999999999999</v>
      </c>
      <c r="S3177" s="7">
        <f>E3177/O3177</f>
        <v>91.3</v>
      </c>
      <c r="T3177" s="11" t="s">
        <v>8317</v>
      </c>
      <c r="U3177" t="s">
        <v>8318</v>
      </c>
    </row>
    <row r="3178" spans="1:21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5">
        <f t="shared" si="147"/>
        <v>41504.625</v>
      </c>
      <c r="K3178">
        <v>1374531631</v>
      </c>
      <c r="L3178" s="16">
        <f t="shared" si="148"/>
        <v>41477.930914351848</v>
      </c>
      <c r="M3178" s="16" t="str">
        <f t="shared" si="149"/>
        <v>2013</v>
      </c>
      <c r="N3178" t="b">
        <v>1</v>
      </c>
      <c r="O3178">
        <v>55</v>
      </c>
      <c r="P3178" t="b">
        <v>1</v>
      </c>
      <c r="Q3178" t="s">
        <v>8271</v>
      </c>
      <c r="R3178" s="10">
        <f>E3178/D3178*100</f>
        <v>114.8421052631579</v>
      </c>
      <c r="S3178" s="7">
        <f>E3178/O3178</f>
        <v>39.672727272727272</v>
      </c>
      <c r="T3178" s="11" t="s">
        <v>8317</v>
      </c>
      <c r="U3178" t="s">
        <v>8318</v>
      </c>
    </row>
    <row r="3179" spans="1:21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5">
        <f t="shared" si="147"/>
        <v>41811.666770833333</v>
      </c>
      <c r="K3179">
        <v>1400774409</v>
      </c>
      <c r="L3179" s="16">
        <f t="shared" si="148"/>
        <v>41781.666770833333</v>
      </c>
      <c r="M3179" s="16" t="str">
        <f t="shared" si="149"/>
        <v>2014</v>
      </c>
      <c r="N3179" t="b">
        <v>1</v>
      </c>
      <c r="O3179">
        <v>51</v>
      </c>
      <c r="P3179" t="b">
        <v>1</v>
      </c>
      <c r="Q3179" t="s">
        <v>8271</v>
      </c>
      <c r="R3179" s="10">
        <f>E3179/D3179*100</f>
        <v>117.39999999999999</v>
      </c>
      <c r="S3179" s="7">
        <f>E3179/O3179</f>
        <v>57.549019607843135</v>
      </c>
      <c r="T3179" s="11" t="s">
        <v>8317</v>
      </c>
      <c r="U3179" t="s">
        <v>8318</v>
      </c>
    </row>
    <row r="3180" spans="1:21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5">
        <f t="shared" si="147"/>
        <v>41836.605034722219</v>
      </c>
      <c r="K3180">
        <v>1402929075</v>
      </c>
      <c r="L3180" s="16">
        <f t="shared" si="148"/>
        <v>41806.605034722219</v>
      </c>
      <c r="M3180" s="16" t="str">
        <f t="shared" si="149"/>
        <v>2014</v>
      </c>
      <c r="N3180" t="b">
        <v>1</v>
      </c>
      <c r="O3180">
        <v>78</v>
      </c>
      <c r="P3180" t="b">
        <v>1</v>
      </c>
      <c r="Q3180" t="s">
        <v>8271</v>
      </c>
      <c r="R3180" s="10">
        <f>E3180/D3180*100</f>
        <v>171.73333333333335</v>
      </c>
      <c r="S3180" s="7">
        <f>E3180/O3180</f>
        <v>33.025641025641029</v>
      </c>
      <c r="T3180" s="11" t="s">
        <v>8317</v>
      </c>
      <c r="U3180" t="s">
        <v>8318</v>
      </c>
    </row>
    <row r="3181" spans="1:21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5">
        <f t="shared" si="147"/>
        <v>41400.702210648145</v>
      </c>
      <c r="K3181">
        <v>1365699071</v>
      </c>
      <c r="L3181" s="16">
        <f t="shared" si="148"/>
        <v>41375.702210648145</v>
      </c>
      <c r="M3181" s="16" t="str">
        <f t="shared" si="149"/>
        <v>2013</v>
      </c>
      <c r="N3181" t="b">
        <v>1</v>
      </c>
      <c r="O3181">
        <v>62</v>
      </c>
      <c r="P3181" t="b">
        <v>1</v>
      </c>
      <c r="Q3181" t="s">
        <v>8271</v>
      </c>
      <c r="R3181" s="10">
        <f>E3181/D3181*100</f>
        <v>114.16238095238094</v>
      </c>
      <c r="S3181" s="7">
        <f>E3181/O3181</f>
        <v>77.335806451612896</v>
      </c>
      <c r="T3181" s="11" t="s">
        <v>8317</v>
      </c>
      <c r="U3181" t="s">
        <v>8318</v>
      </c>
    </row>
    <row r="3182" spans="1:21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5">
        <f t="shared" si="147"/>
        <v>41810.412604166668</v>
      </c>
      <c r="K3182">
        <v>1400666049</v>
      </c>
      <c r="L3182" s="16">
        <f t="shared" si="148"/>
        <v>41780.412604166668</v>
      </c>
      <c r="M3182" s="16" t="str">
        <f t="shared" si="149"/>
        <v>2014</v>
      </c>
      <c r="N3182" t="b">
        <v>1</v>
      </c>
      <c r="O3182">
        <v>45</v>
      </c>
      <c r="P3182" t="b">
        <v>1</v>
      </c>
      <c r="Q3182" t="s">
        <v>8271</v>
      </c>
      <c r="R3182" s="10">
        <f>E3182/D3182*100</f>
        <v>119.75</v>
      </c>
      <c r="S3182" s="7">
        <f>E3182/O3182</f>
        <v>31.933333333333334</v>
      </c>
      <c r="T3182" s="11" t="s">
        <v>8317</v>
      </c>
      <c r="U3182" t="s">
        <v>8318</v>
      </c>
    </row>
    <row r="3183" spans="1:21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5">
        <f t="shared" si="147"/>
        <v>41805.666666666664</v>
      </c>
      <c r="K3183">
        <v>1400570787</v>
      </c>
      <c r="L3183" s="16">
        <f t="shared" si="148"/>
        <v>41779.310034722221</v>
      </c>
      <c r="M3183" s="16" t="str">
        <f t="shared" si="149"/>
        <v>2014</v>
      </c>
      <c r="N3183" t="b">
        <v>1</v>
      </c>
      <c r="O3183">
        <v>15</v>
      </c>
      <c r="P3183" t="b">
        <v>1</v>
      </c>
      <c r="Q3183" t="s">
        <v>8271</v>
      </c>
      <c r="R3183" s="10">
        <f>E3183/D3183*100</f>
        <v>109.00000000000001</v>
      </c>
      <c r="S3183" s="7">
        <f>E3183/O3183</f>
        <v>36.333333333333336</v>
      </c>
      <c r="T3183" s="11" t="s">
        <v>8317</v>
      </c>
      <c r="U3183" t="s">
        <v>8318</v>
      </c>
    </row>
    <row r="3184" spans="1:21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5">
        <f t="shared" si="147"/>
        <v>40939.708333333336</v>
      </c>
      <c r="K3184">
        <v>1323211621</v>
      </c>
      <c r="L3184" s="16">
        <f t="shared" si="148"/>
        <v>40883.949317129627</v>
      </c>
      <c r="M3184" s="16" t="str">
        <f t="shared" si="149"/>
        <v>2011</v>
      </c>
      <c r="N3184" t="b">
        <v>1</v>
      </c>
      <c r="O3184">
        <v>151</v>
      </c>
      <c r="P3184" t="b">
        <v>1</v>
      </c>
      <c r="Q3184" t="s">
        <v>8271</v>
      </c>
      <c r="R3184" s="10">
        <f>E3184/D3184*100</f>
        <v>100.88571428571429</v>
      </c>
      <c r="S3184" s="7">
        <f>E3184/O3184</f>
        <v>46.768211920529801</v>
      </c>
      <c r="T3184" s="11" t="s">
        <v>8317</v>
      </c>
      <c r="U3184" t="s">
        <v>8318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5">
        <f t="shared" si="147"/>
        <v>41509.79478009259</v>
      </c>
      <c r="K3185">
        <v>1375729469</v>
      </c>
      <c r="L3185" s="16">
        <f t="shared" si="148"/>
        <v>41491.79478009259</v>
      </c>
      <c r="M3185" s="16" t="str">
        <f t="shared" si="149"/>
        <v>2013</v>
      </c>
      <c r="N3185" t="b">
        <v>1</v>
      </c>
      <c r="O3185">
        <v>68</v>
      </c>
      <c r="P3185" t="b">
        <v>1</v>
      </c>
      <c r="Q3185" t="s">
        <v>8271</v>
      </c>
      <c r="R3185" s="10">
        <f>E3185/D3185*100</f>
        <v>109.00000000000001</v>
      </c>
      <c r="S3185" s="7">
        <f>E3185/O3185</f>
        <v>40.073529411764703</v>
      </c>
      <c r="T3185" s="11" t="s">
        <v>8317</v>
      </c>
      <c r="U3185" t="s">
        <v>8318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5">
        <f t="shared" si="147"/>
        <v>41821.993414351848</v>
      </c>
      <c r="K3186">
        <v>1401666631</v>
      </c>
      <c r="L3186" s="16">
        <f t="shared" si="148"/>
        <v>41791.993414351848</v>
      </c>
      <c r="M3186" s="16" t="str">
        <f t="shared" si="149"/>
        <v>2014</v>
      </c>
      <c r="N3186" t="b">
        <v>1</v>
      </c>
      <c r="O3186">
        <v>46</v>
      </c>
      <c r="P3186" t="b">
        <v>1</v>
      </c>
      <c r="Q3186" t="s">
        <v>8271</v>
      </c>
      <c r="R3186" s="10">
        <f>E3186/D3186*100</f>
        <v>107.20930232558139</v>
      </c>
      <c r="S3186" s="7">
        <f>E3186/O3186</f>
        <v>100.21739130434783</v>
      </c>
      <c r="T3186" s="11" t="s">
        <v>8317</v>
      </c>
      <c r="U3186" t="s">
        <v>8318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5">
        <f t="shared" si="147"/>
        <v>41836.977326388893</v>
      </c>
      <c r="K3187">
        <v>1404948441</v>
      </c>
      <c r="L3187" s="16">
        <f t="shared" si="148"/>
        <v>41829.977326388893</v>
      </c>
      <c r="M3187" s="16" t="str">
        <f t="shared" si="149"/>
        <v>2014</v>
      </c>
      <c r="N3187" t="b">
        <v>1</v>
      </c>
      <c r="O3187">
        <v>24</v>
      </c>
      <c r="P3187" t="b">
        <v>1</v>
      </c>
      <c r="Q3187" t="s">
        <v>8271</v>
      </c>
      <c r="R3187" s="10">
        <f>E3187/D3187*100</f>
        <v>100</v>
      </c>
      <c r="S3187" s="7">
        <f>E3187/O3187</f>
        <v>41.666666666666664</v>
      </c>
      <c r="T3187" s="11" t="s">
        <v>8317</v>
      </c>
      <c r="U3187" t="s">
        <v>8318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5">
        <f t="shared" si="147"/>
        <v>41898.875</v>
      </c>
      <c r="K3188">
        <v>1408313438</v>
      </c>
      <c r="L3188" s="16">
        <f t="shared" si="148"/>
        <v>41868.924050925925</v>
      </c>
      <c r="M3188" s="16" t="str">
        <f t="shared" si="149"/>
        <v>2014</v>
      </c>
      <c r="N3188" t="b">
        <v>1</v>
      </c>
      <c r="O3188">
        <v>70</v>
      </c>
      <c r="P3188" t="b">
        <v>1</v>
      </c>
      <c r="Q3188" t="s">
        <v>8271</v>
      </c>
      <c r="R3188" s="10">
        <f>E3188/D3188*100</f>
        <v>102.18750000000001</v>
      </c>
      <c r="S3188" s="7">
        <f>E3188/O3188</f>
        <v>46.714285714285715</v>
      </c>
      <c r="T3188" s="11" t="s">
        <v>8317</v>
      </c>
      <c r="U3188" t="s">
        <v>8318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5">
        <f t="shared" si="147"/>
        <v>41855.666354166664</v>
      </c>
      <c r="K3189">
        <v>1405439973</v>
      </c>
      <c r="L3189" s="16">
        <f t="shared" si="148"/>
        <v>41835.666354166664</v>
      </c>
      <c r="M3189" s="16" t="str">
        <f t="shared" si="149"/>
        <v>2014</v>
      </c>
      <c r="N3189" t="b">
        <v>1</v>
      </c>
      <c r="O3189">
        <v>244</v>
      </c>
      <c r="P3189" t="b">
        <v>1</v>
      </c>
      <c r="Q3189" t="s">
        <v>8271</v>
      </c>
      <c r="R3189" s="10">
        <f>E3189/D3189*100</f>
        <v>116.29333333333334</v>
      </c>
      <c r="S3189" s="7">
        <f>E3189/O3189</f>
        <v>71.491803278688522</v>
      </c>
      <c r="T3189" s="11" t="s">
        <v>8317</v>
      </c>
      <c r="U3189" t="s">
        <v>8318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5">
        <f t="shared" si="147"/>
        <v>42165.415532407409</v>
      </c>
      <c r="K3190">
        <v>1432115902</v>
      </c>
      <c r="L3190" s="16">
        <f t="shared" si="148"/>
        <v>42144.415532407409</v>
      </c>
      <c r="M3190" s="16" t="str">
        <f t="shared" si="149"/>
        <v>2015</v>
      </c>
      <c r="N3190" t="b">
        <v>0</v>
      </c>
      <c r="O3190">
        <v>9</v>
      </c>
      <c r="P3190" t="b">
        <v>0</v>
      </c>
      <c r="Q3190" t="s">
        <v>8305</v>
      </c>
      <c r="R3190" s="10">
        <f>E3190/D3190*100</f>
        <v>65</v>
      </c>
      <c r="S3190" s="7">
        <f>E3190/O3190</f>
        <v>14.444444444444445</v>
      </c>
      <c r="T3190" s="11" t="s">
        <v>8317</v>
      </c>
      <c r="U3190" t="s">
        <v>8359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5">
        <f t="shared" si="147"/>
        <v>42148.346435185187</v>
      </c>
      <c r="K3191">
        <v>1429863532</v>
      </c>
      <c r="L3191" s="16">
        <f t="shared" si="148"/>
        <v>42118.346435185187</v>
      </c>
      <c r="M3191" s="16" t="str">
        <f t="shared" si="149"/>
        <v>2015</v>
      </c>
      <c r="N3191" t="b">
        <v>0</v>
      </c>
      <c r="O3191">
        <v>19</v>
      </c>
      <c r="P3191" t="b">
        <v>0</v>
      </c>
      <c r="Q3191" t="s">
        <v>8305</v>
      </c>
      <c r="R3191" s="10">
        <f>E3191/D3191*100</f>
        <v>12.327272727272726</v>
      </c>
      <c r="S3191" s="7">
        <f>E3191/O3191</f>
        <v>356.84210526315792</v>
      </c>
      <c r="T3191" s="11" t="s">
        <v>8317</v>
      </c>
      <c r="U3191" t="s">
        <v>8359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5">
        <f t="shared" si="147"/>
        <v>42713.192997685182</v>
      </c>
      <c r="K3192">
        <v>1478662675</v>
      </c>
      <c r="L3192" s="16">
        <f t="shared" si="148"/>
        <v>42683.151331018518</v>
      </c>
      <c r="M3192" s="16" t="str">
        <f t="shared" si="149"/>
        <v>2016</v>
      </c>
      <c r="N3192" t="b">
        <v>0</v>
      </c>
      <c r="O3192">
        <v>0</v>
      </c>
      <c r="P3192" t="b">
        <v>0</v>
      </c>
      <c r="Q3192" t="s">
        <v>8305</v>
      </c>
      <c r="R3192" s="10">
        <f>E3192/D3192*100</f>
        <v>0</v>
      </c>
      <c r="S3192" s="7" t="e">
        <f>E3192/O3192</f>
        <v>#DIV/0!</v>
      </c>
      <c r="T3192" s="11" t="s">
        <v>8317</v>
      </c>
      <c r="U3192" t="s">
        <v>8359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5">
        <f t="shared" si="147"/>
        <v>42598.755428240736</v>
      </c>
      <c r="K3193">
        <v>1466186869</v>
      </c>
      <c r="L3193" s="16">
        <f t="shared" si="148"/>
        <v>42538.755428240736</v>
      </c>
      <c r="M3193" s="16" t="str">
        <f t="shared" si="149"/>
        <v>2016</v>
      </c>
      <c r="N3193" t="b">
        <v>0</v>
      </c>
      <c r="O3193">
        <v>4</v>
      </c>
      <c r="P3193" t="b">
        <v>0</v>
      </c>
      <c r="Q3193" t="s">
        <v>8305</v>
      </c>
      <c r="R3193" s="10">
        <f>E3193/D3193*100</f>
        <v>4.0266666666666664</v>
      </c>
      <c r="S3193" s="7">
        <f>E3193/O3193</f>
        <v>37.75</v>
      </c>
      <c r="T3193" s="11" t="s">
        <v>8317</v>
      </c>
      <c r="U3193" t="s">
        <v>8359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5">
        <f t="shared" si="147"/>
        <v>42063.916666666672</v>
      </c>
      <c r="K3194">
        <v>1421274859</v>
      </c>
      <c r="L3194" s="16">
        <f t="shared" si="148"/>
        <v>42018.94049768518</v>
      </c>
      <c r="M3194" s="16" t="str">
        <f t="shared" si="149"/>
        <v>2015</v>
      </c>
      <c r="N3194" t="b">
        <v>0</v>
      </c>
      <c r="O3194">
        <v>8</v>
      </c>
      <c r="P3194" t="b">
        <v>0</v>
      </c>
      <c r="Q3194" t="s">
        <v>8305</v>
      </c>
      <c r="R3194" s="10">
        <f>E3194/D3194*100</f>
        <v>1.02</v>
      </c>
      <c r="S3194" s="7">
        <f>E3194/O3194</f>
        <v>12.75</v>
      </c>
      <c r="T3194" s="11" t="s">
        <v>8317</v>
      </c>
      <c r="U3194" t="s">
        <v>8359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5">
        <f t="shared" si="147"/>
        <v>42055.968240740738</v>
      </c>
      <c r="K3195">
        <v>1420586056</v>
      </c>
      <c r="L3195" s="16">
        <f t="shared" si="148"/>
        <v>42010.968240740738</v>
      </c>
      <c r="M3195" s="16" t="str">
        <f t="shared" si="149"/>
        <v>2015</v>
      </c>
      <c r="N3195" t="b">
        <v>0</v>
      </c>
      <c r="O3195">
        <v>24</v>
      </c>
      <c r="P3195" t="b">
        <v>0</v>
      </c>
      <c r="Q3195" t="s">
        <v>8305</v>
      </c>
      <c r="R3195" s="10">
        <f>E3195/D3195*100</f>
        <v>11.74</v>
      </c>
      <c r="S3195" s="7">
        <f>E3195/O3195</f>
        <v>24.458333333333332</v>
      </c>
      <c r="T3195" s="11" t="s">
        <v>8317</v>
      </c>
      <c r="U3195" t="s">
        <v>8359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5">
        <f t="shared" si="147"/>
        <v>42212.062476851846</v>
      </c>
      <c r="K3196">
        <v>1435368598</v>
      </c>
      <c r="L3196" s="16">
        <f t="shared" si="148"/>
        <v>42182.062476851846</v>
      </c>
      <c r="M3196" s="16" t="str">
        <f t="shared" si="149"/>
        <v>2015</v>
      </c>
      <c r="N3196" t="b">
        <v>0</v>
      </c>
      <c r="O3196">
        <v>0</v>
      </c>
      <c r="P3196" t="b">
        <v>0</v>
      </c>
      <c r="Q3196" t="s">
        <v>8305</v>
      </c>
      <c r="R3196" s="10">
        <f>E3196/D3196*100</f>
        <v>0</v>
      </c>
      <c r="S3196" s="7" t="e">
        <f>E3196/O3196</f>
        <v>#DIV/0!</v>
      </c>
      <c r="T3196" s="11" t="s">
        <v>8317</v>
      </c>
      <c r="U3196" t="s">
        <v>8359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5">
        <f t="shared" si="147"/>
        <v>42047.594236111108</v>
      </c>
      <c r="K3197">
        <v>1421158542</v>
      </c>
      <c r="L3197" s="16">
        <f t="shared" si="148"/>
        <v>42017.594236111108</v>
      </c>
      <c r="M3197" s="16" t="str">
        <f t="shared" si="149"/>
        <v>2015</v>
      </c>
      <c r="N3197" t="b">
        <v>0</v>
      </c>
      <c r="O3197">
        <v>39</v>
      </c>
      <c r="P3197" t="b">
        <v>0</v>
      </c>
      <c r="Q3197" t="s">
        <v>8305</v>
      </c>
      <c r="R3197" s="10">
        <f>E3197/D3197*100</f>
        <v>59.142857142857139</v>
      </c>
      <c r="S3197" s="7">
        <f>E3197/O3197</f>
        <v>53.07692307692308</v>
      </c>
      <c r="T3197" s="11" t="s">
        <v>8317</v>
      </c>
      <c r="U3197" t="s">
        <v>8359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5">
        <f t="shared" si="147"/>
        <v>42217.583333333328</v>
      </c>
      <c r="K3198">
        <v>1433254875</v>
      </c>
      <c r="L3198" s="16">
        <f t="shared" si="148"/>
        <v>42157.598090277781</v>
      </c>
      <c r="M3198" s="16" t="str">
        <f t="shared" si="149"/>
        <v>2015</v>
      </c>
      <c r="N3198" t="b">
        <v>0</v>
      </c>
      <c r="O3198">
        <v>6</v>
      </c>
      <c r="P3198" t="b">
        <v>0</v>
      </c>
      <c r="Q3198" t="s">
        <v>8305</v>
      </c>
      <c r="R3198" s="10">
        <f>E3198/D3198*100</f>
        <v>0.06</v>
      </c>
      <c r="S3198" s="7">
        <f>E3198/O3198</f>
        <v>300</v>
      </c>
      <c r="T3198" s="11" t="s">
        <v>8317</v>
      </c>
      <c r="U3198" t="s">
        <v>8359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5">
        <f t="shared" si="147"/>
        <v>42039.493263888886</v>
      </c>
      <c r="K3199">
        <v>1420458618</v>
      </c>
      <c r="L3199" s="16">
        <f t="shared" si="148"/>
        <v>42009.493263888886</v>
      </c>
      <c r="M3199" s="16" t="str">
        <f t="shared" si="149"/>
        <v>2015</v>
      </c>
      <c r="N3199" t="b">
        <v>0</v>
      </c>
      <c r="O3199">
        <v>4</v>
      </c>
      <c r="P3199" t="b">
        <v>0</v>
      </c>
      <c r="Q3199" t="s">
        <v>8305</v>
      </c>
      <c r="R3199" s="10">
        <f>E3199/D3199*100</f>
        <v>11.450000000000001</v>
      </c>
      <c r="S3199" s="7">
        <f>E3199/O3199</f>
        <v>286.25</v>
      </c>
      <c r="T3199" s="11" t="s">
        <v>8317</v>
      </c>
      <c r="U3199" t="s">
        <v>8359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5">
        <f t="shared" si="147"/>
        <v>42051.424502314811</v>
      </c>
      <c r="K3200">
        <v>1420798277</v>
      </c>
      <c r="L3200" s="16">
        <f t="shared" si="148"/>
        <v>42013.424502314811</v>
      </c>
      <c r="M3200" s="16" t="str">
        <f t="shared" si="149"/>
        <v>2015</v>
      </c>
      <c r="N3200" t="b">
        <v>0</v>
      </c>
      <c r="O3200">
        <v>3</v>
      </c>
      <c r="P3200" t="b">
        <v>0</v>
      </c>
      <c r="Q3200" t="s">
        <v>8305</v>
      </c>
      <c r="R3200" s="10">
        <f>E3200/D3200*100</f>
        <v>0.36666666666666664</v>
      </c>
      <c r="S3200" s="7">
        <f>E3200/O3200</f>
        <v>36.666666666666664</v>
      </c>
      <c r="T3200" s="11" t="s">
        <v>8317</v>
      </c>
      <c r="U3200" t="s">
        <v>8359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5">
        <f t="shared" si="147"/>
        <v>41888.875</v>
      </c>
      <c r="K3201">
        <v>1407435418</v>
      </c>
      <c r="L3201" s="16">
        <f t="shared" si="148"/>
        <v>41858.761782407404</v>
      </c>
      <c r="M3201" s="16" t="str">
        <f t="shared" si="149"/>
        <v>2014</v>
      </c>
      <c r="N3201" t="b">
        <v>0</v>
      </c>
      <c r="O3201">
        <v>53</v>
      </c>
      <c r="P3201" t="b">
        <v>0</v>
      </c>
      <c r="Q3201" t="s">
        <v>8305</v>
      </c>
      <c r="R3201" s="10">
        <f>E3201/D3201*100</f>
        <v>52.16</v>
      </c>
      <c r="S3201" s="7">
        <f>E3201/O3201</f>
        <v>49.20754716981132</v>
      </c>
      <c r="T3201" s="11" t="s">
        <v>8317</v>
      </c>
      <c r="U3201" t="s">
        <v>8359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5">
        <f t="shared" si="147"/>
        <v>42490.231944444444</v>
      </c>
      <c r="K3202">
        <v>1459410101</v>
      </c>
      <c r="L3202" s="16">
        <f t="shared" si="148"/>
        <v>42460.320613425924</v>
      </c>
      <c r="M3202" s="16" t="str">
        <f t="shared" si="149"/>
        <v>2016</v>
      </c>
      <c r="N3202" t="b">
        <v>0</v>
      </c>
      <c r="O3202">
        <v>1</v>
      </c>
      <c r="P3202" t="b">
        <v>0</v>
      </c>
      <c r="Q3202" t="s">
        <v>8305</v>
      </c>
      <c r="R3202" s="10">
        <f>E3202/D3202*100</f>
        <v>2E-3</v>
      </c>
      <c r="S3202" s="7">
        <f>E3202/O3202</f>
        <v>1</v>
      </c>
      <c r="T3202" s="11" t="s">
        <v>8317</v>
      </c>
      <c r="U3202" t="s">
        <v>8359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5">
        <f t="shared" ref="J3203:J3266" si="150">(((I3203/60)/60)/24)+DATE(1970,1,1)</f>
        <v>41882.767094907409</v>
      </c>
      <c r="K3203">
        <v>1407695077</v>
      </c>
      <c r="L3203" s="16">
        <f t="shared" ref="L3203:L3266" si="151">(((K3203/60)/60)/24)+DATE(1970,1,1)</f>
        <v>41861.767094907409</v>
      </c>
      <c r="M3203" s="16" t="str">
        <f t="shared" ref="M3203:M3266" si="152">TEXT(L3203,"yyyy")</f>
        <v>2014</v>
      </c>
      <c r="N3203" t="b">
        <v>0</v>
      </c>
      <c r="O3203">
        <v>2</v>
      </c>
      <c r="P3203" t="b">
        <v>0</v>
      </c>
      <c r="Q3203" t="s">
        <v>8305</v>
      </c>
      <c r="R3203" s="10">
        <f>E3203/D3203*100</f>
        <v>1.25</v>
      </c>
      <c r="S3203" s="7">
        <f>E3203/O3203</f>
        <v>12.5</v>
      </c>
      <c r="T3203" s="11" t="s">
        <v>8317</v>
      </c>
      <c r="U3203" t="s">
        <v>8359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5">
        <f t="shared" si="150"/>
        <v>42352.249305555553</v>
      </c>
      <c r="K3204">
        <v>1445027346</v>
      </c>
      <c r="L3204" s="16">
        <f t="shared" si="151"/>
        <v>42293.853541666671</v>
      </c>
      <c r="M3204" s="16" t="str">
        <f t="shared" si="152"/>
        <v>2015</v>
      </c>
      <c r="N3204" t="b">
        <v>0</v>
      </c>
      <c r="O3204">
        <v>25</v>
      </c>
      <c r="P3204" t="b">
        <v>0</v>
      </c>
      <c r="Q3204" t="s">
        <v>8305</v>
      </c>
      <c r="R3204" s="10">
        <f>E3204/D3204*100</f>
        <v>54.52</v>
      </c>
      <c r="S3204" s="7">
        <f>E3204/O3204</f>
        <v>109.04</v>
      </c>
      <c r="T3204" s="11" t="s">
        <v>8317</v>
      </c>
      <c r="U3204" t="s">
        <v>8359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5">
        <f t="shared" si="150"/>
        <v>42272.988680555558</v>
      </c>
      <c r="K3205">
        <v>1440632622</v>
      </c>
      <c r="L3205" s="16">
        <f t="shared" si="151"/>
        <v>42242.988680555558</v>
      </c>
      <c r="M3205" s="16" t="str">
        <f t="shared" si="152"/>
        <v>2015</v>
      </c>
      <c r="N3205" t="b">
        <v>0</v>
      </c>
      <c r="O3205">
        <v>6</v>
      </c>
      <c r="P3205" t="b">
        <v>0</v>
      </c>
      <c r="Q3205" t="s">
        <v>8305</v>
      </c>
      <c r="R3205" s="10">
        <f>E3205/D3205*100</f>
        <v>25</v>
      </c>
      <c r="S3205" s="7">
        <f>E3205/O3205</f>
        <v>41.666666666666664</v>
      </c>
      <c r="T3205" s="11" t="s">
        <v>8317</v>
      </c>
      <c r="U3205" t="s">
        <v>8359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5">
        <f t="shared" si="150"/>
        <v>42202.676388888889</v>
      </c>
      <c r="K3206">
        <v>1434558479</v>
      </c>
      <c r="L3206" s="16">
        <f t="shared" si="151"/>
        <v>42172.686099537037</v>
      </c>
      <c r="M3206" s="16" t="str">
        <f t="shared" si="152"/>
        <v>2015</v>
      </c>
      <c r="N3206" t="b">
        <v>0</v>
      </c>
      <c r="O3206">
        <v>0</v>
      </c>
      <c r="P3206" t="b">
        <v>0</v>
      </c>
      <c r="Q3206" t="s">
        <v>8305</v>
      </c>
      <c r="R3206" s="10">
        <f>E3206/D3206*100</f>
        <v>0</v>
      </c>
      <c r="S3206" s="7" t="e">
        <f>E3206/O3206</f>
        <v>#DIV/0!</v>
      </c>
      <c r="T3206" s="11" t="s">
        <v>8317</v>
      </c>
      <c r="U3206" t="s">
        <v>8359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5">
        <f t="shared" si="150"/>
        <v>42125.374675925923</v>
      </c>
      <c r="K3207">
        <v>1427878772</v>
      </c>
      <c r="L3207" s="16">
        <f t="shared" si="151"/>
        <v>42095.374675925923</v>
      </c>
      <c r="M3207" s="16" t="str">
        <f t="shared" si="152"/>
        <v>2015</v>
      </c>
      <c r="N3207" t="b">
        <v>0</v>
      </c>
      <c r="O3207">
        <v>12</v>
      </c>
      <c r="P3207" t="b">
        <v>0</v>
      </c>
      <c r="Q3207" t="s">
        <v>8305</v>
      </c>
      <c r="R3207" s="10">
        <f>E3207/D3207*100</f>
        <v>3.4125000000000001</v>
      </c>
      <c r="S3207" s="7">
        <f>E3207/O3207</f>
        <v>22.75</v>
      </c>
      <c r="T3207" s="11" t="s">
        <v>8317</v>
      </c>
      <c r="U3207" t="s">
        <v>8359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5">
        <f t="shared" si="150"/>
        <v>42266.276053240741</v>
      </c>
      <c r="K3208">
        <v>1440052651</v>
      </c>
      <c r="L3208" s="16">
        <f t="shared" si="151"/>
        <v>42236.276053240741</v>
      </c>
      <c r="M3208" s="16" t="str">
        <f t="shared" si="152"/>
        <v>2015</v>
      </c>
      <c r="N3208" t="b">
        <v>0</v>
      </c>
      <c r="O3208">
        <v>0</v>
      </c>
      <c r="P3208" t="b">
        <v>0</v>
      </c>
      <c r="Q3208" t="s">
        <v>8305</v>
      </c>
      <c r="R3208" s="10">
        <f>E3208/D3208*100</f>
        <v>0</v>
      </c>
      <c r="S3208" s="7" t="e">
        <f>E3208/O3208</f>
        <v>#DIV/0!</v>
      </c>
      <c r="T3208" s="11" t="s">
        <v>8317</v>
      </c>
      <c r="U3208" t="s">
        <v>8359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5">
        <f t="shared" si="150"/>
        <v>42117.236192129625</v>
      </c>
      <c r="K3209">
        <v>1424587207</v>
      </c>
      <c r="L3209" s="16">
        <f t="shared" si="151"/>
        <v>42057.277858796297</v>
      </c>
      <c r="M3209" s="16" t="str">
        <f t="shared" si="152"/>
        <v>2015</v>
      </c>
      <c r="N3209" t="b">
        <v>0</v>
      </c>
      <c r="O3209">
        <v>36</v>
      </c>
      <c r="P3209" t="b">
        <v>0</v>
      </c>
      <c r="Q3209" t="s">
        <v>8305</v>
      </c>
      <c r="R3209" s="10">
        <f>E3209/D3209*100</f>
        <v>46.36363636363636</v>
      </c>
      <c r="S3209" s="7">
        <f>E3209/O3209</f>
        <v>70.833333333333329</v>
      </c>
      <c r="T3209" s="11" t="s">
        <v>8317</v>
      </c>
      <c r="U3209" t="s">
        <v>8359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5">
        <f t="shared" si="150"/>
        <v>41848.605057870373</v>
      </c>
      <c r="K3210">
        <v>1404743477</v>
      </c>
      <c r="L3210" s="16">
        <f t="shared" si="151"/>
        <v>41827.605057870373</v>
      </c>
      <c r="M3210" s="16" t="str">
        <f t="shared" si="152"/>
        <v>2014</v>
      </c>
      <c r="N3210" t="b">
        <v>1</v>
      </c>
      <c r="O3210">
        <v>82</v>
      </c>
      <c r="P3210" t="b">
        <v>1</v>
      </c>
      <c r="Q3210" t="s">
        <v>8271</v>
      </c>
      <c r="R3210" s="10">
        <f>E3210/D3210*100</f>
        <v>103.49999999999999</v>
      </c>
      <c r="S3210" s="7">
        <f>E3210/O3210</f>
        <v>63.109756097560975</v>
      </c>
      <c r="T3210" s="11" t="s">
        <v>8317</v>
      </c>
      <c r="U3210" t="s">
        <v>8318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5">
        <f t="shared" si="150"/>
        <v>41810.958333333336</v>
      </c>
      <c r="K3211">
        <v>1400512658</v>
      </c>
      <c r="L3211" s="16">
        <f t="shared" si="151"/>
        <v>41778.637245370373</v>
      </c>
      <c r="M3211" s="16" t="str">
        <f t="shared" si="152"/>
        <v>2014</v>
      </c>
      <c r="N3211" t="b">
        <v>1</v>
      </c>
      <c r="O3211">
        <v>226</v>
      </c>
      <c r="P3211" t="b">
        <v>1</v>
      </c>
      <c r="Q3211" t="s">
        <v>8271</v>
      </c>
      <c r="R3211" s="10">
        <f>E3211/D3211*100</f>
        <v>119.32315789473684</v>
      </c>
      <c r="S3211" s="7">
        <f>E3211/O3211</f>
        <v>50.157964601769912</v>
      </c>
      <c r="T3211" s="11" t="s">
        <v>8317</v>
      </c>
      <c r="U3211" t="s">
        <v>8318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5">
        <f t="shared" si="150"/>
        <v>41061.165972222225</v>
      </c>
      <c r="K3212">
        <v>1334442519</v>
      </c>
      <c r="L3212" s="16">
        <f t="shared" si="151"/>
        <v>41013.936562499999</v>
      </c>
      <c r="M3212" s="16" t="str">
        <f t="shared" si="152"/>
        <v>2012</v>
      </c>
      <c r="N3212" t="b">
        <v>1</v>
      </c>
      <c r="O3212">
        <v>60</v>
      </c>
      <c r="P3212" t="b">
        <v>1</v>
      </c>
      <c r="Q3212" t="s">
        <v>8271</v>
      </c>
      <c r="R3212" s="10">
        <f>E3212/D3212*100</f>
        <v>125.76666666666667</v>
      </c>
      <c r="S3212" s="7">
        <f>E3212/O3212</f>
        <v>62.883333333333333</v>
      </c>
      <c r="T3212" s="11" t="s">
        <v>8317</v>
      </c>
      <c r="U3212" t="s">
        <v>8318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5">
        <f t="shared" si="150"/>
        <v>41866.083333333336</v>
      </c>
      <c r="K3213">
        <v>1405346680</v>
      </c>
      <c r="L3213" s="16">
        <f t="shared" si="151"/>
        <v>41834.586574074077</v>
      </c>
      <c r="M3213" s="16" t="str">
        <f t="shared" si="152"/>
        <v>2014</v>
      </c>
      <c r="N3213" t="b">
        <v>1</v>
      </c>
      <c r="O3213">
        <v>322</v>
      </c>
      <c r="P3213" t="b">
        <v>1</v>
      </c>
      <c r="Q3213" t="s">
        <v>8271</v>
      </c>
      <c r="R3213" s="10">
        <f>E3213/D3213*100</f>
        <v>119.74347826086958</v>
      </c>
      <c r="S3213" s="7">
        <f>E3213/O3213</f>
        <v>85.531055900621112</v>
      </c>
      <c r="T3213" s="11" t="s">
        <v>8317</v>
      </c>
      <c r="U3213" t="s">
        <v>8318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5">
        <f t="shared" si="150"/>
        <v>41859.795729166668</v>
      </c>
      <c r="K3214">
        <v>1404932751</v>
      </c>
      <c r="L3214" s="16">
        <f t="shared" si="151"/>
        <v>41829.795729166668</v>
      </c>
      <c r="M3214" s="16" t="str">
        <f t="shared" si="152"/>
        <v>2014</v>
      </c>
      <c r="N3214" t="b">
        <v>1</v>
      </c>
      <c r="O3214">
        <v>94</v>
      </c>
      <c r="P3214" t="b">
        <v>1</v>
      </c>
      <c r="Q3214" t="s">
        <v>8271</v>
      </c>
      <c r="R3214" s="10">
        <f>E3214/D3214*100</f>
        <v>126.25</v>
      </c>
      <c r="S3214" s="7">
        <f>E3214/O3214</f>
        <v>53.723404255319146</v>
      </c>
      <c r="T3214" s="11" t="s">
        <v>8317</v>
      </c>
      <c r="U3214" t="s">
        <v>8318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5">
        <f t="shared" si="150"/>
        <v>42211.763414351852</v>
      </c>
      <c r="K3215">
        <v>1434478759</v>
      </c>
      <c r="L3215" s="16">
        <f t="shared" si="151"/>
        <v>42171.763414351852</v>
      </c>
      <c r="M3215" s="16" t="str">
        <f t="shared" si="152"/>
        <v>2015</v>
      </c>
      <c r="N3215" t="b">
        <v>1</v>
      </c>
      <c r="O3215">
        <v>47</v>
      </c>
      <c r="P3215" t="b">
        <v>1</v>
      </c>
      <c r="Q3215" t="s">
        <v>8271</v>
      </c>
      <c r="R3215" s="10">
        <f>E3215/D3215*100</f>
        <v>100.11666666666667</v>
      </c>
      <c r="S3215" s="7">
        <f>E3215/O3215</f>
        <v>127.80851063829788</v>
      </c>
      <c r="T3215" s="11" t="s">
        <v>8317</v>
      </c>
      <c r="U3215" t="s">
        <v>8318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5">
        <f t="shared" si="150"/>
        <v>42374.996527777781</v>
      </c>
      <c r="K3216">
        <v>1448823673</v>
      </c>
      <c r="L3216" s="16">
        <f t="shared" si="151"/>
        <v>42337.792511574073</v>
      </c>
      <c r="M3216" s="16" t="str">
        <f t="shared" si="152"/>
        <v>2015</v>
      </c>
      <c r="N3216" t="b">
        <v>1</v>
      </c>
      <c r="O3216">
        <v>115</v>
      </c>
      <c r="P3216" t="b">
        <v>1</v>
      </c>
      <c r="Q3216" t="s">
        <v>8271</v>
      </c>
      <c r="R3216" s="10">
        <f>E3216/D3216*100</f>
        <v>102.13333333333334</v>
      </c>
      <c r="S3216" s="7">
        <f>E3216/O3216</f>
        <v>106.57391304347826</v>
      </c>
      <c r="T3216" s="11" t="s">
        <v>8317</v>
      </c>
      <c r="U3216" t="s">
        <v>8318</v>
      </c>
    </row>
    <row r="3217" spans="1:21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5">
        <f t="shared" si="150"/>
        <v>42257.165972222225</v>
      </c>
      <c r="K3217">
        <v>1438617471</v>
      </c>
      <c r="L3217" s="16">
        <f t="shared" si="151"/>
        <v>42219.665173611109</v>
      </c>
      <c r="M3217" s="16" t="str">
        <f t="shared" si="152"/>
        <v>2015</v>
      </c>
      <c r="N3217" t="b">
        <v>1</v>
      </c>
      <c r="O3217">
        <v>134</v>
      </c>
      <c r="P3217" t="b">
        <v>1</v>
      </c>
      <c r="Q3217" t="s">
        <v>8271</v>
      </c>
      <c r="R3217" s="10">
        <f>E3217/D3217*100</f>
        <v>100.35142857142858</v>
      </c>
      <c r="S3217" s="7">
        <f>E3217/O3217</f>
        <v>262.11194029850748</v>
      </c>
      <c r="T3217" s="11" t="s">
        <v>8317</v>
      </c>
      <c r="U3217" t="s">
        <v>8318</v>
      </c>
    </row>
    <row r="3218" spans="1:21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5">
        <f t="shared" si="150"/>
        <v>42196.604166666672</v>
      </c>
      <c r="K3218">
        <v>1433934371</v>
      </c>
      <c r="L3218" s="16">
        <f t="shared" si="151"/>
        <v>42165.462627314817</v>
      </c>
      <c r="M3218" s="16" t="str">
        <f t="shared" si="152"/>
        <v>2015</v>
      </c>
      <c r="N3218" t="b">
        <v>1</v>
      </c>
      <c r="O3218">
        <v>35</v>
      </c>
      <c r="P3218" t="b">
        <v>1</v>
      </c>
      <c r="Q3218" t="s">
        <v>8271</v>
      </c>
      <c r="R3218" s="10">
        <f>E3218/D3218*100</f>
        <v>100.05</v>
      </c>
      <c r="S3218" s="7">
        <f>E3218/O3218</f>
        <v>57.171428571428571</v>
      </c>
      <c r="T3218" s="11" t="s">
        <v>8317</v>
      </c>
      <c r="U3218" t="s">
        <v>8318</v>
      </c>
    </row>
    <row r="3219" spans="1:21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5">
        <f t="shared" si="150"/>
        <v>42678.546111111107</v>
      </c>
      <c r="K3219">
        <v>1475672784</v>
      </c>
      <c r="L3219" s="16">
        <f t="shared" si="151"/>
        <v>42648.546111111107</v>
      </c>
      <c r="M3219" s="16" t="str">
        <f t="shared" si="152"/>
        <v>2016</v>
      </c>
      <c r="N3219" t="b">
        <v>1</v>
      </c>
      <c r="O3219">
        <v>104</v>
      </c>
      <c r="P3219" t="b">
        <v>1</v>
      </c>
      <c r="Q3219" t="s">
        <v>8271</v>
      </c>
      <c r="R3219" s="10">
        <f>E3219/D3219*100</f>
        <v>116.02222222222223</v>
      </c>
      <c r="S3219" s="7">
        <f>E3219/O3219</f>
        <v>50.20192307692308</v>
      </c>
      <c r="T3219" s="11" t="s">
        <v>8317</v>
      </c>
      <c r="U3219" t="s">
        <v>8318</v>
      </c>
    </row>
    <row r="3220" spans="1:21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5">
        <f t="shared" si="150"/>
        <v>42004</v>
      </c>
      <c r="K3220">
        <v>1417132986</v>
      </c>
      <c r="L3220" s="16">
        <f t="shared" si="151"/>
        <v>41971.002152777779</v>
      </c>
      <c r="M3220" s="16" t="str">
        <f t="shared" si="152"/>
        <v>2014</v>
      </c>
      <c r="N3220" t="b">
        <v>1</v>
      </c>
      <c r="O3220">
        <v>184</v>
      </c>
      <c r="P3220" t="b">
        <v>1</v>
      </c>
      <c r="Q3220" t="s">
        <v>8271</v>
      </c>
      <c r="R3220" s="10">
        <f>E3220/D3220*100</f>
        <v>102.1</v>
      </c>
      <c r="S3220" s="7">
        <f>E3220/O3220</f>
        <v>66.586956521739125</v>
      </c>
      <c r="T3220" s="11" t="s">
        <v>8317</v>
      </c>
      <c r="U3220" t="s">
        <v>8318</v>
      </c>
    </row>
    <row r="3221" spans="1:21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5">
        <f t="shared" si="150"/>
        <v>42085.941516203704</v>
      </c>
      <c r="K3221">
        <v>1424043347</v>
      </c>
      <c r="L3221" s="16">
        <f t="shared" si="151"/>
        <v>42050.983182870375</v>
      </c>
      <c r="M3221" s="16" t="str">
        <f t="shared" si="152"/>
        <v>2015</v>
      </c>
      <c r="N3221" t="b">
        <v>1</v>
      </c>
      <c r="O3221">
        <v>119</v>
      </c>
      <c r="P3221" t="b">
        <v>1</v>
      </c>
      <c r="Q3221" t="s">
        <v>8271</v>
      </c>
      <c r="R3221" s="10">
        <f>E3221/D3221*100</f>
        <v>100.11000000000001</v>
      </c>
      <c r="S3221" s="7">
        <f>E3221/O3221</f>
        <v>168.25210084033614</v>
      </c>
      <c r="T3221" s="11" t="s">
        <v>8317</v>
      </c>
      <c r="U3221" t="s">
        <v>8318</v>
      </c>
    </row>
    <row r="3222" spans="1:21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5">
        <f t="shared" si="150"/>
        <v>42806.875</v>
      </c>
      <c r="K3222">
        <v>1486411204</v>
      </c>
      <c r="L3222" s="16">
        <f t="shared" si="151"/>
        <v>42772.833379629628</v>
      </c>
      <c r="M3222" s="16" t="str">
        <f t="shared" si="152"/>
        <v>2017</v>
      </c>
      <c r="N3222" t="b">
        <v>1</v>
      </c>
      <c r="O3222">
        <v>59</v>
      </c>
      <c r="P3222" t="b">
        <v>1</v>
      </c>
      <c r="Q3222" t="s">
        <v>8271</v>
      </c>
      <c r="R3222" s="10">
        <f>E3222/D3222*100</f>
        <v>100.84</v>
      </c>
      <c r="S3222" s="7">
        <f>E3222/O3222</f>
        <v>256.37288135593218</v>
      </c>
      <c r="T3222" s="11" t="s">
        <v>8317</v>
      </c>
      <c r="U3222" t="s">
        <v>8318</v>
      </c>
    </row>
    <row r="3223" spans="1:21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5">
        <f t="shared" si="150"/>
        <v>42190.696793981479</v>
      </c>
      <c r="K3223">
        <v>1433090603</v>
      </c>
      <c r="L3223" s="16">
        <f t="shared" si="151"/>
        <v>42155.696793981479</v>
      </c>
      <c r="M3223" s="16" t="str">
        <f t="shared" si="152"/>
        <v>2015</v>
      </c>
      <c r="N3223" t="b">
        <v>1</v>
      </c>
      <c r="O3223">
        <v>113</v>
      </c>
      <c r="P3223" t="b">
        <v>1</v>
      </c>
      <c r="Q3223" t="s">
        <v>8271</v>
      </c>
      <c r="R3223" s="10">
        <f>E3223/D3223*100</f>
        <v>103.42499999999998</v>
      </c>
      <c r="S3223" s="7">
        <f>E3223/O3223</f>
        <v>36.610619469026545</v>
      </c>
      <c r="T3223" s="11" t="s">
        <v>8317</v>
      </c>
      <c r="U3223" t="s">
        <v>8318</v>
      </c>
    </row>
    <row r="3224" spans="1:21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5">
        <f t="shared" si="150"/>
        <v>42301.895138888889</v>
      </c>
      <c r="K3224">
        <v>1443016697</v>
      </c>
      <c r="L3224" s="16">
        <f t="shared" si="151"/>
        <v>42270.582141203704</v>
      </c>
      <c r="M3224" s="16" t="str">
        <f t="shared" si="152"/>
        <v>2015</v>
      </c>
      <c r="N3224" t="b">
        <v>1</v>
      </c>
      <c r="O3224">
        <v>84</v>
      </c>
      <c r="P3224" t="b">
        <v>1</v>
      </c>
      <c r="Q3224" t="s">
        <v>8271</v>
      </c>
      <c r="R3224" s="10">
        <f>E3224/D3224*100</f>
        <v>124.8</v>
      </c>
      <c r="S3224" s="7">
        <f>E3224/O3224</f>
        <v>37.142857142857146</v>
      </c>
      <c r="T3224" s="11" t="s">
        <v>8317</v>
      </c>
      <c r="U3224" t="s">
        <v>8318</v>
      </c>
    </row>
    <row r="3225" spans="1:21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5">
        <f t="shared" si="150"/>
        <v>42236.835370370376</v>
      </c>
      <c r="K3225">
        <v>1437508976</v>
      </c>
      <c r="L3225" s="16">
        <f t="shared" si="151"/>
        <v>42206.835370370376</v>
      </c>
      <c r="M3225" s="16" t="str">
        <f t="shared" si="152"/>
        <v>2015</v>
      </c>
      <c r="N3225" t="b">
        <v>1</v>
      </c>
      <c r="O3225">
        <v>74</v>
      </c>
      <c r="P3225" t="b">
        <v>1</v>
      </c>
      <c r="Q3225" t="s">
        <v>8271</v>
      </c>
      <c r="R3225" s="10">
        <f>E3225/D3225*100</f>
        <v>109.51612903225806</v>
      </c>
      <c r="S3225" s="7">
        <f>E3225/O3225</f>
        <v>45.878378378378379</v>
      </c>
      <c r="T3225" s="11" t="s">
        <v>8317</v>
      </c>
      <c r="U3225" t="s">
        <v>8318</v>
      </c>
    </row>
    <row r="3226" spans="1:21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5">
        <f t="shared" si="150"/>
        <v>42745.208333333328</v>
      </c>
      <c r="K3226">
        <v>1479932713</v>
      </c>
      <c r="L3226" s="16">
        <f t="shared" si="151"/>
        <v>42697.850844907407</v>
      </c>
      <c r="M3226" s="16" t="str">
        <f t="shared" si="152"/>
        <v>2016</v>
      </c>
      <c r="N3226" t="b">
        <v>1</v>
      </c>
      <c r="O3226">
        <v>216</v>
      </c>
      <c r="P3226" t="b">
        <v>1</v>
      </c>
      <c r="Q3226" t="s">
        <v>8271</v>
      </c>
      <c r="R3226" s="10">
        <f>E3226/D3226*100</f>
        <v>102.03333333333333</v>
      </c>
      <c r="S3226" s="7">
        <f>E3226/O3226</f>
        <v>141.71296296296296</v>
      </c>
      <c r="T3226" s="11" t="s">
        <v>8317</v>
      </c>
      <c r="U3226" t="s">
        <v>8318</v>
      </c>
    </row>
    <row r="3227" spans="1:21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5">
        <f t="shared" si="150"/>
        <v>42524.875</v>
      </c>
      <c r="K3227">
        <v>1463145938</v>
      </c>
      <c r="L3227" s="16">
        <f t="shared" si="151"/>
        <v>42503.559467592597</v>
      </c>
      <c r="M3227" s="16" t="str">
        <f t="shared" si="152"/>
        <v>2016</v>
      </c>
      <c r="N3227" t="b">
        <v>1</v>
      </c>
      <c r="O3227">
        <v>39</v>
      </c>
      <c r="P3227" t="b">
        <v>1</v>
      </c>
      <c r="Q3227" t="s">
        <v>8271</v>
      </c>
      <c r="R3227" s="10">
        <f>E3227/D3227*100</f>
        <v>102.35000000000001</v>
      </c>
      <c r="S3227" s="7">
        <f>E3227/O3227</f>
        <v>52.487179487179489</v>
      </c>
      <c r="T3227" s="11" t="s">
        <v>8317</v>
      </c>
      <c r="U3227" t="s">
        <v>8318</v>
      </c>
    </row>
    <row r="3228" spans="1:21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5">
        <f t="shared" si="150"/>
        <v>42307.583472222221</v>
      </c>
      <c r="K3228">
        <v>1443621612</v>
      </c>
      <c r="L3228" s="16">
        <f t="shared" si="151"/>
        <v>42277.583472222221</v>
      </c>
      <c r="M3228" s="16" t="str">
        <f t="shared" si="152"/>
        <v>2015</v>
      </c>
      <c r="N3228" t="b">
        <v>1</v>
      </c>
      <c r="O3228">
        <v>21</v>
      </c>
      <c r="P3228" t="b">
        <v>1</v>
      </c>
      <c r="Q3228" t="s">
        <v>8271</v>
      </c>
      <c r="R3228" s="10">
        <f>E3228/D3228*100</f>
        <v>104.16666666666667</v>
      </c>
      <c r="S3228" s="7">
        <f>E3228/O3228</f>
        <v>59.523809523809526</v>
      </c>
      <c r="T3228" s="11" t="s">
        <v>8317</v>
      </c>
      <c r="U3228" t="s">
        <v>8318</v>
      </c>
    </row>
    <row r="3229" spans="1:21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5">
        <f t="shared" si="150"/>
        <v>42752.882361111115</v>
      </c>
      <c r="K3229">
        <v>1482095436</v>
      </c>
      <c r="L3229" s="16">
        <f t="shared" si="151"/>
        <v>42722.882361111115</v>
      </c>
      <c r="M3229" s="16" t="str">
        <f t="shared" si="152"/>
        <v>2016</v>
      </c>
      <c r="N3229" t="b">
        <v>0</v>
      </c>
      <c r="O3229">
        <v>30</v>
      </c>
      <c r="P3229" t="b">
        <v>1</v>
      </c>
      <c r="Q3229" t="s">
        <v>8271</v>
      </c>
      <c r="R3229" s="10">
        <f>E3229/D3229*100</f>
        <v>125</v>
      </c>
      <c r="S3229" s="7">
        <f>E3229/O3229</f>
        <v>50</v>
      </c>
      <c r="T3229" s="11" t="s">
        <v>8317</v>
      </c>
      <c r="U3229" t="s">
        <v>8318</v>
      </c>
    </row>
    <row r="3230" spans="1:21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5">
        <f t="shared" si="150"/>
        <v>42355.207638888889</v>
      </c>
      <c r="K3230">
        <v>1447606884</v>
      </c>
      <c r="L3230" s="16">
        <f t="shared" si="151"/>
        <v>42323.70930555556</v>
      </c>
      <c r="M3230" s="16" t="str">
        <f t="shared" si="152"/>
        <v>2015</v>
      </c>
      <c r="N3230" t="b">
        <v>1</v>
      </c>
      <c r="O3230">
        <v>37</v>
      </c>
      <c r="P3230" t="b">
        <v>1</v>
      </c>
      <c r="Q3230" t="s">
        <v>8271</v>
      </c>
      <c r="R3230" s="10">
        <f>E3230/D3230*100</f>
        <v>102.34285714285714</v>
      </c>
      <c r="S3230" s="7">
        <f>E3230/O3230</f>
        <v>193.62162162162161</v>
      </c>
      <c r="T3230" s="11" t="s">
        <v>8317</v>
      </c>
      <c r="U3230" t="s">
        <v>8318</v>
      </c>
    </row>
    <row r="3231" spans="1:21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5">
        <f t="shared" si="150"/>
        <v>41963.333310185189</v>
      </c>
      <c r="K3231">
        <v>1413874798</v>
      </c>
      <c r="L3231" s="16">
        <f t="shared" si="151"/>
        <v>41933.291643518518</v>
      </c>
      <c r="M3231" s="16" t="str">
        <f t="shared" si="152"/>
        <v>2014</v>
      </c>
      <c r="N3231" t="b">
        <v>1</v>
      </c>
      <c r="O3231">
        <v>202</v>
      </c>
      <c r="P3231" t="b">
        <v>1</v>
      </c>
      <c r="Q3231" t="s">
        <v>8271</v>
      </c>
      <c r="R3231" s="10">
        <f>E3231/D3231*100</f>
        <v>107.86500000000001</v>
      </c>
      <c r="S3231" s="7">
        <f>E3231/O3231</f>
        <v>106.79702970297029</v>
      </c>
      <c r="T3231" s="11" t="s">
        <v>8317</v>
      </c>
      <c r="U3231" t="s">
        <v>8318</v>
      </c>
    </row>
    <row r="3232" spans="1:21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5">
        <f t="shared" si="150"/>
        <v>41913.165972222225</v>
      </c>
      <c r="K3232">
        <v>1410840126</v>
      </c>
      <c r="L3232" s="16">
        <f t="shared" si="151"/>
        <v>41898.168125000004</v>
      </c>
      <c r="M3232" s="16" t="str">
        <f t="shared" si="152"/>
        <v>2014</v>
      </c>
      <c r="N3232" t="b">
        <v>1</v>
      </c>
      <c r="O3232">
        <v>37</v>
      </c>
      <c r="P3232" t="b">
        <v>1</v>
      </c>
      <c r="Q3232" t="s">
        <v>8271</v>
      </c>
      <c r="R3232" s="10">
        <f>E3232/D3232*100</f>
        <v>109.88461538461539</v>
      </c>
      <c r="S3232" s="7">
        <f>E3232/O3232</f>
        <v>77.21621621621621</v>
      </c>
      <c r="T3232" s="11" t="s">
        <v>8317</v>
      </c>
      <c r="U3232" t="s">
        <v>8318</v>
      </c>
    </row>
    <row r="3233" spans="1:21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5">
        <f t="shared" si="150"/>
        <v>42476.943831018521</v>
      </c>
      <c r="K3233">
        <v>1458254347</v>
      </c>
      <c r="L3233" s="16">
        <f t="shared" si="151"/>
        <v>42446.943831018521</v>
      </c>
      <c r="M3233" s="16" t="str">
        <f t="shared" si="152"/>
        <v>2016</v>
      </c>
      <c r="N3233" t="b">
        <v>0</v>
      </c>
      <c r="O3233">
        <v>28</v>
      </c>
      <c r="P3233" t="b">
        <v>1</v>
      </c>
      <c r="Q3233" t="s">
        <v>8271</v>
      </c>
      <c r="R3233" s="10">
        <f>E3233/D3233*100</f>
        <v>161</v>
      </c>
      <c r="S3233" s="7">
        <f>E3233/O3233</f>
        <v>57.5</v>
      </c>
      <c r="T3233" s="11" t="s">
        <v>8317</v>
      </c>
      <c r="U3233" t="s">
        <v>8318</v>
      </c>
    </row>
    <row r="3234" spans="1:21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5">
        <f t="shared" si="150"/>
        <v>42494.165972222225</v>
      </c>
      <c r="K3234">
        <v>1459711917</v>
      </c>
      <c r="L3234" s="16">
        <f t="shared" si="151"/>
        <v>42463.81385416667</v>
      </c>
      <c r="M3234" s="16" t="str">
        <f t="shared" si="152"/>
        <v>2016</v>
      </c>
      <c r="N3234" t="b">
        <v>1</v>
      </c>
      <c r="O3234">
        <v>26</v>
      </c>
      <c r="P3234" t="b">
        <v>1</v>
      </c>
      <c r="Q3234" t="s">
        <v>8271</v>
      </c>
      <c r="R3234" s="10">
        <f>E3234/D3234*100</f>
        <v>131.20000000000002</v>
      </c>
      <c r="S3234" s="7">
        <f>E3234/O3234</f>
        <v>50.46153846153846</v>
      </c>
      <c r="T3234" s="11" t="s">
        <v>8317</v>
      </c>
      <c r="U3234" t="s">
        <v>8318</v>
      </c>
    </row>
    <row r="3235" spans="1:21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5">
        <f t="shared" si="150"/>
        <v>42796.805034722223</v>
      </c>
      <c r="K3235">
        <v>1485890355</v>
      </c>
      <c r="L3235" s="16">
        <f t="shared" si="151"/>
        <v>42766.805034722223</v>
      </c>
      <c r="M3235" s="16" t="str">
        <f t="shared" si="152"/>
        <v>2017</v>
      </c>
      <c r="N3235" t="b">
        <v>0</v>
      </c>
      <c r="O3235">
        <v>61</v>
      </c>
      <c r="P3235" t="b">
        <v>1</v>
      </c>
      <c r="Q3235" t="s">
        <v>8271</v>
      </c>
      <c r="R3235" s="10">
        <f>E3235/D3235*100</f>
        <v>118.8</v>
      </c>
      <c r="S3235" s="7">
        <f>E3235/O3235</f>
        <v>97.377049180327873</v>
      </c>
      <c r="T3235" s="11" t="s">
        <v>8317</v>
      </c>
      <c r="U3235" t="s">
        <v>8318</v>
      </c>
    </row>
    <row r="3236" spans="1:21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5">
        <f t="shared" si="150"/>
        <v>42767.979861111111</v>
      </c>
      <c r="K3236">
        <v>1483124208</v>
      </c>
      <c r="L3236" s="16">
        <f t="shared" si="151"/>
        <v>42734.789444444439</v>
      </c>
      <c r="M3236" s="16" t="str">
        <f t="shared" si="152"/>
        <v>2016</v>
      </c>
      <c r="N3236" t="b">
        <v>0</v>
      </c>
      <c r="O3236">
        <v>115</v>
      </c>
      <c r="P3236" t="b">
        <v>1</v>
      </c>
      <c r="Q3236" t="s">
        <v>8271</v>
      </c>
      <c r="R3236" s="10">
        <f>E3236/D3236*100</f>
        <v>100.39275000000001</v>
      </c>
      <c r="S3236" s="7">
        <f>E3236/O3236</f>
        <v>34.91921739130435</v>
      </c>
      <c r="T3236" s="11" t="s">
        <v>8317</v>
      </c>
      <c r="U3236" t="s">
        <v>8318</v>
      </c>
    </row>
    <row r="3237" spans="1:21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5">
        <f t="shared" si="150"/>
        <v>42552.347812499997</v>
      </c>
      <c r="K3237">
        <v>1464769251</v>
      </c>
      <c r="L3237" s="16">
        <f t="shared" si="151"/>
        <v>42522.347812499997</v>
      </c>
      <c r="M3237" s="16" t="str">
        <f t="shared" si="152"/>
        <v>2016</v>
      </c>
      <c r="N3237" t="b">
        <v>1</v>
      </c>
      <c r="O3237">
        <v>181</v>
      </c>
      <c r="P3237" t="b">
        <v>1</v>
      </c>
      <c r="Q3237" t="s">
        <v>8271</v>
      </c>
      <c r="R3237" s="10">
        <f>E3237/D3237*100</f>
        <v>103.20666666666666</v>
      </c>
      <c r="S3237" s="7">
        <f>E3237/O3237</f>
        <v>85.530386740331494</v>
      </c>
      <c r="T3237" s="11" t="s">
        <v>8317</v>
      </c>
      <c r="U3237" t="s">
        <v>8318</v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5">
        <f t="shared" si="150"/>
        <v>42732.917048611111</v>
      </c>
      <c r="K3238">
        <v>1480370433</v>
      </c>
      <c r="L3238" s="16">
        <f t="shared" si="151"/>
        <v>42702.917048611111</v>
      </c>
      <c r="M3238" s="16" t="str">
        <f t="shared" si="152"/>
        <v>2016</v>
      </c>
      <c r="N3238" t="b">
        <v>0</v>
      </c>
      <c r="O3238">
        <v>110</v>
      </c>
      <c r="P3238" t="b">
        <v>1</v>
      </c>
      <c r="Q3238" t="s">
        <v>8271</v>
      </c>
      <c r="R3238" s="10">
        <f>E3238/D3238*100</f>
        <v>100.6</v>
      </c>
      <c r="S3238" s="7">
        <f>E3238/O3238</f>
        <v>182.90909090909091</v>
      </c>
      <c r="T3238" s="11" t="s">
        <v>8317</v>
      </c>
      <c r="U3238" t="s">
        <v>8318</v>
      </c>
    </row>
    <row r="3239" spans="1:21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5">
        <f t="shared" si="150"/>
        <v>42276.165972222225</v>
      </c>
      <c r="K3239">
        <v>1441452184</v>
      </c>
      <c r="L3239" s="16">
        <f t="shared" si="151"/>
        <v>42252.474351851852</v>
      </c>
      <c r="M3239" s="16" t="str">
        <f t="shared" si="152"/>
        <v>2015</v>
      </c>
      <c r="N3239" t="b">
        <v>1</v>
      </c>
      <c r="O3239">
        <v>269</v>
      </c>
      <c r="P3239" t="b">
        <v>1</v>
      </c>
      <c r="Q3239" t="s">
        <v>8271</v>
      </c>
      <c r="R3239" s="10">
        <f>E3239/D3239*100</f>
        <v>100.78754285714287</v>
      </c>
      <c r="S3239" s="7">
        <f>E3239/O3239</f>
        <v>131.13620817843866</v>
      </c>
      <c r="T3239" s="11" t="s">
        <v>8317</v>
      </c>
      <c r="U3239" t="s">
        <v>8318</v>
      </c>
    </row>
    <row r="3240" spans="1:21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5">
        <f t="shared" si="150"/>
        <v>42186.510393518518</v>
      </c>
      <c r="K3240">
        <v>1433160898</v>
      </c>
      <c r="L3240" s="16">
        <f t="shared" si="151"/>
        <v>42156.510393518518</v>
      </c>
      <c r="M3240" s="16" t="str">
        <f t="shared" si="152"/>
        <v>2015</v>
      </c>
      <c r="N3240" t="b">
        <v>1</v>
      </c>
      <c r="O3240">
        <v>79</v>
      </c>
      <c r="P3240" t="b">
        <v>1</v>
      </c>
      <c r="Q3240" t="s">
        <v>8271</v>
      </c>
      <c r="R3240" s="10">
        <f>E3240/D3240*100</f>
        <v>112.32142857142857</v>
      </c>
      <c r="S3240" s="7">
        <f>E3240/O3240</f>
        <v>39.810126582278478</v>
      </c>
      <c r="T3240" s="11" t="s">
        <v>8317</v>
      </c>
      <c r="U3240" t="s">
        <v>8318</v>
      </c>
    </row>
    <row r="3241" spans="1:21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5">
        <f t="shared" si="150"/>
        <v>42302.999305555553</v>
      </c>
      <c r="K3241">
        <v>1443665293</v>
      </c>
      <c r="L3241" s="16">
        <f t="shared" si="151"/>
        <v>42278.089039351849</v>
      </c>
      <c r="M3241" s="16" t="str">
        <f t="shared" si="152"/>
        <v>2015</v>
      </c>
      <c r="N3241" t="b">
        <v>1</v>
      </c>
      <c r="O3241">
        <v>104</v>
      </c>
      <c r="P3241" t="b">
        <v>1</v>
      </c>
      <c r="Q3241" t="s">
        <v>8271</v>
      </c>
      <c r="R3241" s="10">
        <f>E3241/D3241*100</f>
        <v>105.91914022517912</v>
      </c>
      <c r="S3241" s="7">
        <f>E3241/O3241</f>
        <v>59.701730769230764</v>
      </c>
      <c r="T3241" s="11" t="s">
        <v>8317</v>
      </c>
      <c r="U3241" t="s">
        <v>8318</v>
      </c>
    </row>
    <row r="3242" spans="1:21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5">
        <f t="shared" si="150"/>
        <v>42782.958333333328</v>
      </c>
      <c r="K3242">
        <v>1484843948</v>
      </c>
      <c r="L3242" s="16">
        <f t="shared" si="151"/>
        <v>42754.693842592591</v>
      </c>
      <c r="M3242" s="16" t="str">
        <f t="shared" si="152"/>
        <v>2017</v>
      </c>
      <c r="N3242" t="b">
        <v>0</v>
      </c>
      <c r="O3242">
        <v>34</v>
      </c>
      <c r="P3242" t="b">
        <v>1</v>
      </c>
      <c r="Q3242" t="s">
        <v>8271</v>
      </c>
      <c r="R3242" s="10">
        <f>E3242/D3242*100</f>
        <v>100.56666666666668</v>
      </c>
      <c r="S3242" s="7">
        <f>E3242/O3242</f>
        <v>88.735294117647058</v>
      </c>
      <c r="T3242" s="11" t="s">
        <v>8317</v>
      </c>
      <c r="U3242" t="s">
        <v>8318</v>
      </c>
    </row>
    <row r="3243" spans="1:21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5">
        <f t="shared" si="150"/>
        <v>41926.290972222225</v>
      </c>
      <c r="K3243">
        <v>1410421670</v>
      </c>
      <c r="L3243" s="16">
        <f t="shared" si="151"/>
        <v>41893.324884259258</v>
      </c>
      <c r="M3243" s="16" t="str">
        <f t="shared" si="152"/>
        <v>2014</v>
      </c>
      <c r="N3243" t="b">
        <v>1</v>
      </c>
      <c r="O3243">
        <v>167</v>
      </c>
      <c r="P3243" t="b">
        <v>1</v>
      </c>
      <c r="Q3243" t="s">
        <v>8271</v>
      </c>
      <c r="R3243" s="10">
        <f>E3243/D3243*100</f>
        <v>115.30588235294117</v>
      </c>
      <c r="S3243" s="7">
        <f>E3243/O3243</f>
        <v>58.688622754491021</v>
      </c>
      <c r="T3243" s="11" t="s">
        <v>8317</v>
      </c>
      <c r="U3243" t="s">
        <v>8318</v>
      </c>
    </row>
    <row r="3244" spans="1:21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5">
        <f t="shared" si="150"/>
        <v>41901.755694444444</v>
      </c>
      <c r="K3244">
        <v>1408558092</v>
      </c>
      <c r="L3244" s="16">
        <f t="shared" si="151"/>
        <v>41871.755694444444</v>
      </c>
      <c r="M3244" s="16" t="str">
        <f t="shared" si="152"/>
        <v>2014</v>
      </c>
      <c r="N3244" t="b">
        <v>1</v>
      </c>
      <c r="O3244">
        <v>183</v>
      </c>
      <c r="P3244" t="b">
        <v>1</v>
      </c>
      <c r="Q3244" t="s">
        <v>8271</v>
      </c>
      <c r="R3244" s="10">
        <f>E3244/D3244*100</f>
        <v>127.30419999999999</v>
      </c>
      <c r="S3244" s="7">
        <f>E3244/O3244</f>
        <v>69.56513661202186</v>
      </c>
      <c r="T3244" s="11" t="s">
        <v>8317</v>
      </c>
      <c r="U3244" t="s">
        <v>8318</v>
      </c>
    </row>
    <row r="3245" spans="1:21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5">
        <f t="shared" si="150"/>
        <v>42286</v>
      </c>
      <c r="K3245">
        <v>1442283562</v>
      </c>
      <c r="L3245" s="16">
        <f t="shared" si="151"/>
        <v>42262.096782407403</v>
      </c>
      <c r="M3245" s="16" t="str">
        <f t="shared" si="152"/>
        <v>2015</v>
      </c>
      <c r="N3245" t="b">
        <v>1</v>
      </c>
      <c r="O3245">
        <v>71</v>
      </c>
      <c r="P3245" t="b">
        <v>1</v>
      </c>
      <c r="Q3245" t="s">
        <v>8271</v>
      </c>
      <c r="R3245" s="10">
        <f>E3245/D3245*100</f>
        <v>102.83750000000001</v>
      </c>
      <c r="S3245" s="7">
        <f>E3245/O3245</f>
        <v>115.87323943661971</v>
      </c>
      <c r="T3245" s="11" t="s">
        <v>8317</v>
      </c>
      <c r="U3245" t="s">
        <v>8318</v>
      </c>
    </row>
    <row r="3246" spans="1:21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5">
        <f t="shared" si="150"/>
        <v>42705.735902777778</v>
      </c>
      <c r="K3246">
        <v>1478018382</v>
      </c>
      <c r="L3246" s="16">
        <f t="shared" si="151"/>
        <v>42675.694236111114</v>
      </c>
      <c r="M3246" s="16" t="str">
        <f t="shared" si="152"/>
        <v>2016</v>
      </c>
      <c r="N3246" t="b">
        <v>0</v>
      </c>
      <c r="O3246">
        <v>69</v>
      </c>
      <c r="P3246" t="b">
        <v>1</v>
      </c>
      <c r="Q3246" t="s">
        <v>8271</v>
      </c>
      <c r="R3246" s="10">
        <f>E3246/D3246*100</f>
        <v>102.9375</v>
      </c>
      <c r="S3246" s="7">
        <f>E3246/O3246</f>
        <v>23.869565217391305</v>
      </c>
      <c r="T3246" s="11" t="s">
        <v>8317</v>
      </c>
      <c r="U3246" t="s">
        <v>8318</v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5">
        <f t="shared" si="150"/>
        <v>42167.083333333328</v>
      </c>
      <c r="K3247">
        <v>1431354258</v>
      </c>
      <c r="L3247" s="16">
        <f t="shared" si="151"/>
        <v>42135.60020833333</v>
      </c>
      <c r="M3247" s="16" t="str">
        <f t="shared" si="152"/>
        <v>2015</v>
      </c>
      <c r="N3247" t="b">
        <v>0</v>
      </c>
      <c r="O3247">
        <v>270</v>
      </c>
      <c r="P3247" t="b">
        <v>1</v>
      </c>
      <c r="Q3247" t="s">
        <v>8271</v>
      </c>
      <c r="R3247" s="10">
        <f>E3247/D3247*100</f>
        <v>104.3047619047619</v>
      </c>
      <c r="S3247" s="7">
        <f>E3247/O3247</f>
        <v>81.125925925925927</v>
      </c>
      <c r="T3247" s="11" t="s">
        <v>8317</v>
      </c>
      <c r="U3247" t="s">
        <v>8318</v>
      </c>
    </row>
    <row r="3248" spans="1:21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5">
        <f t="shared" si="150"/>
        <v>42259.165972222225</v>
      </c>
      <c r="K3248">
        <v>1439551200</v>
      </c>
      <c r="L3248" s="16">
        <f t="shared" si="151"/>
        <v>42230.472222222219</v>
      </c>
      <c r="M3248" s="16" t="str">
        <f t="shared" si="152"/>
        <v>2015</v>
      </c>
      <c r="N3248" t="b">
        <v>1</v>
      </c>
      <c r="O3248">
        <v>193</v>
      </c>
      <c r="P3248" t="b">
        <v>1</v>
      </c>
      <c r="Q3248" t="s">
        <v>8271</v>
      </c>
      <c r="R3248" s="10">
        <f>E3248/D3248*100</f>
        <v>111.22000000000001</v>
      </c>
      <c r="S3248" s="7">
        <f>E3248/O3248</f>
        <v>57.626943005181346</v>
      </c>
      <c r="T3248" s="11" t="s">
        <v>8317</v>
      </c>
      <c r="U3248" t="s">
        <v>8318</v>
      </c>
    </row>
    <row r="3249" spans="1:21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5">
        <f t="shared" si="150"/>
        <v>42197.434166666666</v>
      </c>
      <c r="K3249">
        <v>1434104712</v>
      </c>
      <c r="L3249" s="16">
        <f t="shared" si="151"/>
        <v>42167.434166666666</v>
      </c>
      <c r="M3249" s="16" t="str">
        <f t="shared" si="152"/>
        <v>2015</v>
      </c>
      <c r="N3249" t="b">
        <v>1</v>
      </c>
      <c r="O3249">
        <v>57</v>
      </c>
      <c r="P3249" t="b">
        <v>1</v>
      </c>
      <c r="Q3249" t="s">
        <v>8271</v>
      </c>
      <c r="R3249" s="10">
        <f>E3249/D3249*100</f>
        <v>105.86</v>
      </c>
      <c r="S3249" s="7">
        <f>E3249/O3249</f>
        <v>46.429824561403507</v>
      </c>
      <c r="T3249" s="11" t="s">
        <v>8317</v>
      </c>
      <c r="U3249" t="s">
        <v>8318</v>
      </c>
    </row>
    <row r="3250" spans="1:21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5">
        <f t="shared" si="150"/>
        <v>42098.846724537041</v>
      </c>
      <c r="K3250">
        <v>1425590357</v>
      </c>
      <c r="L3250" s="16">
        <f t="shared" si="151"/>
        <v>42068.888391203705</v>
      </c>
      <c r="M3250" s="16" t="str">
        <f t="shared" si="152"/>
        <v>2015</v>
      </c>
      <c r="N3250" t="b">
        <v>1</v>
      </c>
      <c r="O3250">
        <v>200</v>
      </c>
      <c r="P3250" t="b">
        <v>1</v>
      </c>
      <c r="Q3250" t="s">
        <v>8271</v>
      </c>
      <c r="R3250" s="10">
        <f>E3250/D3250*100</f>
        <v>100.79166666666666</v>
      </c>
      <c r="S3250" s="7">
        <f>E3250/O3250</f>
        <v>60.475000000000001</v>
      </c>
      <c r="T3250" s="11" t="s">
        <v>8317</v>
      </c>
      <c r="U3250" t="s">
        <v>8318</v>
      </c>
    </row>
    <row r="3251" spans="1:21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5">
        <f t="shared" si="150"/>
        <v>42175.746689814812</v>
      </c>
      <c r="K3251">
        <v>1432230914</v>
      </c>
      <c r="L3251" s="16">
        <f t="shared" si="151"/>
        <v>42145.746689814812</v>
      </c>
      <c r="M3251" s="16" t="str">
        <f t="shared" si="152"/>
        <v>2015</v>
      </c>
      <c r="N3251" t="b">
        <v>1</v>
      </c>
      <c r="O3251">
        <v>88</v>
      </c>
      <c r="P3251" t="b">
        <v>1</v>
      </c>
      <c r="Q3251" t="s">
        <v>8271</v>
      </c>
      <c r="R3251" s="10">
        <f>E3251/D3251*100</f>
        <v>104.92727272727274</v>
      </c>
      <c r="S3251" s="7">
        <f>E3251/O3251</f>
        <v>65.579545454545453</v>
      </c>
      <c r="T3251" s="11" t="s">
        <v>8317</v>
      </c>
      <c r="U3251" t="s">
        <v>8318</v>
      </c>
    </row>
    <row r="3252" spans="1:21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5">
        <f t="shared" si="150"/>
        <v>41948.783842592595</v>
      </c>
      <c r="K3252">
        <v>1412617724</v>
      </c>
      <c r="L3252" s="16">
        <f t="shared" si="151"/>
        <v>41918.742175925923</v>
      </c>
      <c r="M3252" s="16" t="str">
        <f t="shared" si="152"/>
        <v>2014</v>
      </c>
      <c r="N3252" t="b">
        <v>1</v>
      </c>
      <c r="O3252">
        <v>213</v>
      </c>
      <c r="P3252" t="b">
        <v>1</v>
      </c>
      <c r="Q3252" t="s">
        <v>8271</v>
      </c>
      <c r="R3252" s="10">
        <f>E3252/D3252*100</f>
        <v>101.55199999999999</v>
      </c>
      <c r="S3252" s="7">
        <f>E3252/O3252</f>
        <v>119.1924882629108</v>
      </c>
      <c r="T3252" s="11" t="s">
        <v>8317</v>
      </c>
      <c r="U3252" t="s">
        <v>8318</v>
      </c>
    </row>
    <row r="3253" spans="1:21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5">
        <f t="shared" si="150"/>
        <v>42176.731087962966</v>
      </c>
      <c r="K3253">
        <v>1432315966</v>
      </c>
      <c r="L3253" s="16">
        <f t="shared" si="151"/>
        <v>42146.731087962966</v>
      </c>
      <c r="M3253" s="16" t="str">
        <f t="shared" si="152"/>
        <v>2015</v>
      </c>
      <c r="N3253" t="b">
        <v>1</v>
      </c>
      <c r="O3253">
        <v>20</v>
      </c>
      <c r="P3253" t="b">
        <v>1</v>
      </c>
      <c r="Q3253" t="s">
        <v>8271</v>
      </c>
      <c r="R3253" s="10">
        <f>E3253/D3253*100</f>
        <v>110.73333333333333</v>
      </c>
      <c r="S3253" s="7">
        <f>E3253/O3253</f>
        <v>83.05</v>
      </c>
      <c r="T3253" s="11" t="s">
        <v>8317</v>
      </c>
      <c r="U3253" t="s">
        <v>8318</v>
      </c>
    </row>
    <row r="3254" spans="1:21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5">
        <f t="shared" si="150"/>
        <v>42620.472685185188</v>
      </c>
      <c r="K3254">
        <v>1470655240</v>
      </c>
      <c r="L3254" s="16">
        <f t="shared" si="151"/>
        <v>42590.472685185188</v>
      </c>
      <c r="M3254" s="16" t="str">
        <f t="shared" si="152"/>
        <v>2016</v>
      </c>
      <c r="N3254" t="b">
        <v>1</v>
      </c>
      <c r="O3254">
        <v>50</v>
      </c>
      <c r="P3254" t="b">
        <v>1</v>
      </c>
      <c r="Q3254" t="s">
        <v>8271</v>
      </c>
      <c r="R3254" s="10">
        <f>E3254/D3254*100</f>
        <v>127.82222222222221</v>
      </c>
      <c r="S3254" s="7">
        <f>E3254/O3254</f>
        <v>57.52</v>
      </c>
      <c r="T3254" s="11" t="s">
        <v>8317</v>
      </c>
      <c r="U3254" t="s">
        <v>8318</v>
      </c>
    </row>
    <row r="3255" spans="1:21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5">
        <f t="shared" si="150"/>
        <v>42621.15625</v>
      </c>
      <c r="K3255">
        <v>1471701028</v>
      </c>
      <c r="L3255" s="16">
        <f t="shared" si="151"/>
        <v>42602.576712962968</v>
      </c>
      <c r="M3255" s="16" t="str">
        <f t="shared" si="152"/>
        <v>2016</v>
      </c>
      <c r="N3255" t="b">
        <v>1</v>
      </c>
      <c r="O3255">
        <v>115</v>
      </c>
      <c r="P3255" t="b">
        <v>1</v>
      </c>
      <c r="Q3255" t="s">
        <v>8271</v>
      </c>
      <c r="R3255" s="10">
        <f>E3255/D3255*100</f>
        <v>101.82500000000002</v>
      </c>
      <c r="S3255" s="7">
        <f>E3255/O3255</f>
        <v>177.08695652173913</v>
      </c>
      <c r="T3255" s="11" t="s">
        <v>8317</v>
      </c>
      <c r="U3255" t="s">
        <v>8318</v>
      </c>
    </row>
    <row r="3256" spans="1:21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5">
        <f t="shared" si="150"/>
        <v>42089.044085648144</v>
      </c>
      <c r="K3256">
        <v>1424743409</v>
      </c>
      <c r="L3256" s="16">
        <f t="shared" si="151"/>
        <v>42059.085752314815</v>
      </c>
      <c r="M3256" s="16" t="str">
        <f t="shared" si="152"/>
        <v>2015</v>
      </c>
      <c r="N3256" t="b">
        <v>1</v>
      </c>
      <c r="O3256">
        <v>186</v>
      </c>
      <c r="P3256" t="b">
        <v>1</v>
      </c>
      <c r="Q3256" t="s">
        <v>8271</v>
      </c>
      <c r="R3256" s="10">
        <f>E3256/D3256*100</f>
        <v>101.25769230769231</v>
      </c>
      <c r="S3256" s="7">
        <f>E3256/O3256</f>
        <v>70.771505376344081</v>
      </c>
      <c r="T3256" s="11" t="s">
        <v>8317</v>
      </c>
      <c r="U3256" t="s">
        <v>8318</v>
      </c>
    </row>
    <row r="3257" spans="1:21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5">
        <f t="shared" si="150"/>
        <v>41919.768229166664</v>
      </c>
      <c r="K3257">
        <v>1410114375</v>
      </c>
      <c r="L3257" s="16">
        <f t="shared" si="151"/>
        <v>41889.768229166664</v>
      </c>
      <c r="M3257" s="16" t="str">
        <f t="shared" si="152"/>
        <v>2014</v>
      </c>
      <c r="N3257" t="b">
        <v>1</v>
      </c>
      <c r="O3257">
        <v>18</v>
      </c>
      <c r="P3257" t="b">
        <v>1</v>
      </c>
      <c r="Q3257" t="s">
        <v>8271</v>
      </c>
      <c r="R3257" s="10">
        <f>E3257/D3257*100</f>
        <v>175</v>
      </c>
      <c r="S3257" s="7">
        <f>E3257/O3257</f>
        <v>29.166666666666668</v>
      </c>
      <c r="T3257" s="11" t="s">
        <v>8317</v>
      </c>
      <c r="U3257" t="s">
        <v>8318</v>
      </c>
    </row>
    <row r="3258" spans="1:21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5">
        <f t="shared" si="150"/>
        <v>42166.165972222225</v>
      </c>
      <c r="K3258">
        <v>1432129577</v>
      </c>
      <c r="L3258" s="16">
        <f t="shared" si="151"/>
        <v>42144.573807870373</v>
      </c>
      <c r="M3258" s="16" t="str">
        <f t="shared" si="152"/>
        <v>2015</v>
      </c>
      <c r="N3258" t="b">
        <v>1</v>
      </c>
      <c r="O3258">
        <v>176</v>
      </c>
      <c r="P3258" t="b">
        <v>1</v>
      </c>
      <c r="Q3258" t="s">
        <v>8271</v>
      </c>
      <c r="R3258" s="10">
        <f>E3258/D3258*100</f>
        <v>128.06</v>
      </c>
      <c r="S3258" s="7">
        <f>E3258/O3258</f>
        <v>72.76136363636364</v>
      </c>
      <c r="T3258" s="11" t="s">
        <v>8317</v>
      </c>
      <c r="U3258" t="s">
        <v>8318</v>
      </c>
    </row>
    <row r="3259" spans="1:21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5">
        <f t="shared" si="150"/>
        <v>42788.559629629628</v>
      </c>
      <c r="K3259">
        <v>1485177952</v>
      </c>
      <c r="L3259" s="16">
        <f t="shared" si="151"/>
        <v>42758.559629629628</v>
      </c>
      <c r="M3259" s="16" t="str">
        <f t="shared" si="152"/>
        <v>2017</v>
      </c>
      <c r="N3259" t="b">
        <v>0</v>
      </c>
      <c r="O3259">
        <v>41</v>
      </c>
      <c r="P3259" t="b">
        <v>1</v>
      </c>
      <c r="Q3259" t="s">
        <v>8271</v>
      </c>
      <c r="R3259" s="10">
        <f>E3259/D3259*100</f>
        <v>106.29949999999999</v>
      </c>
      <c r="S3259" s="7">
        <f>E3259/O3259</f>
        <v>51.853414634146333</v>
      </c>
      <c r="T3259" s="11" t="s">
        <v>8317</v>
      </c>
      <c r="U3259" t="s">
        <v>8318</v>
      </c>
    </row>
    <row r="3260" spans="1:21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5">
        <f t="shared" si="150"/>
        <v>42012.887280092589</v>
      </c>
      <c r="K3260">
        <v>1418159861</v>
      </c>
      <c r="L3260" s="16">
        <f t="shared" si="151"/>
        <v>41982.887280092589</v>
      </c>
      <c r="M3260" s="16" t="str">
        <f t="shared" si="152"/>
        <v>2014</v>
      </c>
      <c r="N3260" t="b">
        <v>1</v>
      </c>
      <c r="O3260">
        <v>75</v>
      </c>
      <c r="P3260" t="b">
        <v>1</v>
      </c>
      <c r="Q3260" t="s">
        <v>8271</v>
      </c>
      <c r="R3260" s="10">
        <f>E3260/D3260*100</f>
        <v>105.21428571428571</v>
      </c>
      <c r="S3260" s="7">
        <f>E3260/O3260</f>
        <v>98.2</v>
      </c>
      <c r="T3260" s="11" t="s">
        <v>8317</v>
      </c>
      <c r="U3260" t="s">
        <v>8318</v>
      </c>
    </row>
    <row r="3261" spans="1:21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5">
        <f t="shared" si="150"/>
        <v>42644.165972222225</v>
      </c>
      <c r="K3261">
        <v>1472753745</v>
      </c>
      <c r="L3261" s="16">
        <f t="shared" si="151"/>
        <v>42614.760937500003</v>
      </c>
      <c r="M3261" s="16" t="str">
        <f t="shared" si="152"/>
        <v>2016</v>
      </c>
      <c r="N3261" t="b">
        <v>1</v>
      </c>
      <c r="O3261">
        <v>97</v>
      </c>
      <c r="P3261" t="b">
        <v>1</v>
      </c>
      <c r="Q3261" t="s">
        <v>8271</v>
      </c>
      <c r="R3261" s="10">
        <f>E3261/D3261*100</f>
        <v>106.16782608695652</v>
      </c>
      <c r="S3261" s="7">
        <f>E3261/O3261</f>
        <v>251.7381443298969</v>
      </c>
      <c r="T3261" s="11" t="s">
        <v>8317</v>
      </c>
      <c r="U3261" t="s">
        <v>8318</v>
      </c>
    </row>
    <row r="3262" spans="1:21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5">
        <f t="shared" si="150"/>
        <v>42338.714328703703</v>
      </c>
      <c r="K3262">
        <v>1445875718</v>
      </c>
      <c r="L3262" s="16">
        <f t="shared" si="151"/>
        <v>42303.672662037032</v>
      </c>
      <c r="M3262" s="16" t="str">
        <f t="shared" si="152"/>
        <v>2015</v>
      </c>
      <c r="N3262" t="b">
        <v>1</v>
      </c>
      <c r="O3262">
        <v>73</v>
      </c>
      <c r="P3262" t="b">
        <v>1</v>
      </c>
      <c r="Q3262" t="s">
        <v>8271</v>
      </c>
      <c r="R3262" s="10">
        <f>E3262/D3262*100</f>
        <v>109.24000000000001</v>
      </c>
      <c r="S3262" s="7">
        <f>E3262/O3262</f>
        <v>74.821917808219183</v>
      </c>
      <c r="T3262" s="11" t="s">
        <v>8317</v>
      </c>
      <c r="U3262" t="s">
        <v>8318</v>
      </c>
    </row>
    <row r="3263" spans="1:21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5">
        <f t="shared" si="150"/>
        <v>42201.725416666668</v>
      </c>
      <c r="K3263">
        <v>1434475476</v>
      </c>
      <c r="L3263" s="16">
        <f t="shared" si="151"/>
        <v>42171.725416666668</v>
      </c>
      <c r="M3263" s="16" t="str">
        <f t="shared" si="152"/>
        <v>2015</v>
      </c>
      <c r="N3263" t="b">
        <v>1</v>
      </c>
      <c r="O3263">
        <v>49</v>
      </c>
      <c r="P3263" t="b">
        <v>1</v>
      </c>
      <c r="Q3263" t="s">
        <v>8271</v>
      </c>
      <c r="R3263" s="10">
        <f>E3263/D3263*100</f>
        <v>100.45454545454547</v>
      </c>
      <c r="S3263" s="7">
        <f>E3263/O3263</f>
        <v>67.65306122448979</v>
      </c>
      <c r="T3263" s="11" t="s">
        <v>8317</v>
      </c>
      <c r="U3263" t="s">
        <v>8318</v>
      </c>
    </row>
    <row r="3264" spans="1:21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5">
        <f t="shared" si="150"/>
        <v>41995.166666666672</v>
      </c>
      <c r="K3264">
        <v>1416555262</v>
      </c>
      <c r="L3264" s="16">
        <f t="shared" si="151"/>
        <v>41964.315532407403</v>
      </c>
      <c r="M3264" s="16" t="str">
        <f t="shared" si="152"/>
        <v>2014</v>
      </c>
      <c r="N3264" t="b">
        <v>1</v>
      </c>
      <c r="O3264">
        <v>134</v>
      </c>
      <c r="P3264" t="b">
        <v>1</v>
      </c>
      <c r="Q3264" t="s">
        <v>8271</v>
      </c>
      <c r="R3264" s="10">
        <f>E3264/D3264*100</f>
        <v>103.04098360655738</v>
      </c>
      <c r="S3264" s="7">
        <f>E3264/O3264</f>
        <v>93.81343283582089</v>
      </c>
      <c r="T3264" s="11" t="s">
        <v>8317</v>
      </c>
      <c r="U3264" t="s">
        <v>8318</v>
      </c>
    </row>
    <row r="3265" spans="1:21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5">
        <f t="shared" si="150"/>
        <v>42307.875</v>
      </c>
      <c r="K3265">
        <v>1444220588</v>
      </c>
      <c r="L3265" s="16">
        <f t="shared" si="151"/>
        <v>42284.516064814816</v>
      </c>
      <c r="M3265" s="16" t="str">
        <f t="shared" si="152"/>
        <v>2015</v>
      </c>
      <c r="N3265" t="b">
        <v>1</v>
      </c>
      <c r="O3265">
        <v>68</v>
      </c>
      <c r="P3265" t="b">
        <v>1</v>
      </c>
      <c r="Q3265" t="s">
        <v>8271</v>
      </c>
      <c r="R3265" s="10">
        <f>E3265/D3265*100</f>
        <v>112.1664</v>
      </c>
      <c r="S3265" s="7">
        <f>E3265/O3265</f>
        <v>41.237647058823526</v>
      </c>
      <c r="T3265" s="11" t="s">
        <v>8317</v>
      </c>
      <c r="U3265" t="s">
        <v>8318</v>
      </c>
    </row>
    <row r="3266" spans="1:21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5">
        <f t="shared" si="150"/>
        <v>42032.916666666672</v>
      </c>
      <c r="K3266">
        <v>1421089938</v>
      </c>
      <c r="L3266" s="16">
        <f t="shared" si="151"/>
        <v>42016.800208333334</v>
      </c>
      <c r="M3266" s="16" t="str">
        <f t="shared" si="152"/>
        <v>2015</v>
      </c>
      <c r="N3266" t="b">
        <v>1</v>
      </c>
      <c r="O3266">
        <v>49</v>
      </c>
      <c r="P3266" t="b">
        <v>1</v>
      </c>
      <c r="Q3266" t="s">
        <v>8271</v>
      </c>
      <c r="R3266" s="10">
        <f>E3266/D3266*100</f>
        <v>103</v>
      </c>
      <c r="S3266" s="7">
        <f>E3266/O3266</f>
        <v>52.551020408163268</v>
      </c>
      <c r="T3266" s="11" t="s">
        <v>8317</v>
      </c>
      <c r="U3266" t="s">
        <v>8318</v>
      </c>
    </row>
    <row r="3267" spans="1:21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5">
        <f t="shared" ref="J3267:J3330" si="153">(((I3267/60)/60)/24)+DATE(1970,1,1)</f>
        <v>42341.708333333328</v>
      </c>
      <c r="K3267">
        <v>1446570315</v>
      </c>
      <c r="L3267" s="16">
        <f t="shared" ref="L3267:L3330" si="154">(((K3267/60)/60)/24)+DATE(1970,1,1)</f>
        <v>42311.711979166663</v>
      </c>
      <c r="M3267" s="16" t="str">
        <f t="shared" ref="M3267:M3330" si="155">TEXT(L3267,"yyyy")</f>
        <v>2015</v>
      </c>
      <c r="N3267" t="b">
        <v>1</v>
      </c>
      <c r="O3267">
        <v>63</v>
      </c>
      <c r="P3267" t="b">
        <v>1</v>
      </c>
      <c r="Q3267" t="s">
        <v>8271</v>
      </c>
      <c r="R3267" s="10">
        <f>E3267/D3267*100</f>
        <v>164</v>
      </c>
      <c r="S3267" s="7">
        <f>E3267/O3267</f>
        <v>70.285714285714292</v>
      </c>
      <c r="T3267" s="11" t="s">
        <v>8317</v>
      </c>
      <c r="U3267" t="s">
        <v>8318</v>
      </c>
    </row>
    <row r="3268" spans="1:21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5">
        <f t="shared" si="153"/>
        <v>42167.875</v>
      </c>
      <c r="K3268">
        <v>1431435122</v>
      </c>
      <c r="L3268" s="16">
        <f t="shared" si="154"/>
        <v>42136.536134259266</v>
      </c>
      <c r="M3268" s="16" t="str">
        <f t="shared" si="155"/>
        <v>2015</v>
      </c>
      <c r="N3268" t="b">
        <v>1</v>
      </c>
      <c r="O3268">
        <v>163</v>
      </c>
      <c r="P3268" t="b">
        <v>1</v>
      </c>
      <c r="Q3268" t="s">
        <v>8271</v>
      </c>
      <c r="R3268" s="10">
        <f>E3268/D3268*100</f>
        <v>131.28333333333333</v>
      </c>
      <c r="S3268" s="7">
        <f>E3268/O3268</f>
        <v>48.325153374233132</v>
      </c>
      <c r="T3268" s="11" t="s">
        <v>8317</v>
      </c>
      <c r="U3268" t="s">
        <v>8318</v>
      </c>
    </row>
    <row r="3269" spans="1:21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5">
        <f t="shared" si="153"/>
        <v>42202.757638888885</v>
      </c>
      <c r="K3269">
        <v>1434564660</v>
      </c>
      <c r="L3269" s="16">
        <f t="shared" si="154"/>
        <v>42172.757638888885</v>
      </c>
      <c r="M3269" s="16" t="str">
        <f t="shared" si="155"/>
        <v>2015</v>
      </c>
      <c r="N3269" t="b">
        <v>1</v>
      </c>
      <c r="O3269">
        <v>288</v>
      </c>
      <c r="P3269" t="b">
        <v>1</v>
      </c>
      <c r="Q3269" t="s">
        <v>8271</v>
      </c>
      <c r="R3269" s="10">
        <f>E3269/D3269*100</f>
        <v>102.1</v>
      </c>
      <c r="S3269" s="7">
        <f>E3269/O3269</f>
        <v>53.177083333333336</v>
      </c>
      <c r="T3269" s="11" t="s">
        <v>8317</v>
      </c>
      <c r="U3269" t="s">
        <v>8318</v>
      </c>
    </row>
    <row r="3270" spans="1:21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5">
        <f t="shared" si="153"/>
        <v>42606.90425925926</v>
      </c>
      <c r="K3270">
        <v>1470692528</v>
      </c>
      <c r="L3270" s="16">
        <f t="shared" si="154"/>
        <v>42590.90425925926</v>
      </c>
      <c r="M3270" s="16" t="str">
        <f t="shared" si="155"/>
        <v>2016</v>
      </c>
      <c r="N3270" t="b">
        <v>1</v>
      </c>
      <c r="O3270">
        <v>42</v>
      </c>
      <c r="P3270" t="b">
        <v>1</v>
      </c>
      <c r="Q3270" t="s">
        <v>8271</v>
      </c>
      <c r="R3270" s="10">
        <f>E3270/D3270*100</f>
        <v>128</v>
      </c>
      <c r="S3270" s="7">
        <f>E3270/O3270</f>
        <v>60.952380952380949</v>
      </c>
      <c r="T3270" s="11" t="s">
        <v>8317</v>
      </c>
      <c r="U3270" t="s">
        <v>8318</v>
      </c>
    </row>
    <row r="3271" spans="1:21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5">
        <f t="shared" si="153"/>
        <v>42171.458333333328</v>
      </c>
      <c r="K3271">
        <v>1431509397</v>
      </c>
      <c r="L3271" s="16">
        <f t="shared" si="154"/>
        <v>42137.395798611105</v>
      </c>
      <c r="M3271" s="16" t="str">
        <f t="shared" si="155"/>
        <v>2015</v>
      </c>
      <c r="N3271" t="b">
        <v>1</v>
      </c>
      <c r="O3271">
        <v>70</v>
      </c>
      <c r="P3271" t="b">
        <v>1</v>
      </c>
      <c r="Q3271" t="s">
        <v>8271</v>
      </c>
      <c r="R3271" s="10">
        <f>E3271/D3271*100</f>
        <v>101.49999999999999</v>
      </c>
      <c r="S3271" s="7">
        <f>E3271/O3271</f>
        <v>116</v>
      </c>
      <c r="T3271" s="11" t="s">
        <v>8317</v>
      </c>
      <c r="U3271" t="s">
        <v>8318</v>
      </c>
    </row>
    <row r="3272" spans="1:21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5">
        <f t="shared" si="153"/>
        <v>42197.533159722225</v>
      </c>
      <c r="K3272">
        <v>1434113265</v>
      </c>
      <c r="L3272" s="16">
        <f t="shared" si="154"/>
        <v>42167.533159722225</v>
      </c>
      <c r="M3272" s="16" t="str">
        <f t="shared" si="155"/>
        <v>2015</v>
      </c>
      <c r="N3272" t="b">
        <v>1</v>
      </c>
      <c r="O3272">
        <v>30</v>
      </c>
      <c r="P3272" t="b">
        <v>1</v>
      </c>
      <c r="Q3272" t="s">
        <v>8271</v>
      </c>
      <c r="R3272" s="10">
        <f>E3272/D3272*100</f>
        <v>101.66666666666666</v>
      </c>
      <c r="S3272" s="7">
        <f>E3272/O3272</f>
        <v>61</v>
      </c>
      <c r="T3272" s="11" t="s">
        <v>8317</v>
      </c>
      <c r="U3272" t="s">
        <v>8318</v>
      </c>
    </row>
    <row r="3273" spans="1:21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5">
        <f t="shared" si="153"/>
        <v>41945.478877314818</v>
      </c>
      <c r="K3273">
        <v>1412332175</v>
      </c>
      <c r="L3273" s="16">
        <f t="shared" si="154"/>
        <v>41915.437210648146</v>
      </c>
      <c r="M3273" s="16" t="str">
        <f t="shared" si="155"/>
        <v>2014</v>
      </c>
      <c r="N3273" t="b">
        <v>1</v>
      </c>
      <c r="O3273">
        <v>51</v>
      </c>
      <c r="P3273" t="b">
        <v>1</v>
      </c>
      <c r="Q3273" t="s">
        <v>8271</v>
      </c>
      <c r="R3273" s="10">
        <f>E3273/D3273*100</f>
        <v>130</v>
      </c>
      <c r="S3273" s="7">
        <f>E3273/O3273</f>
        <v>38.235294117647058</v>
      </c>
      <c r="T3273" s="11" t="s">
        <v>8317</v>
      </c>
      <c r="U3273" t="s">
        <v>8318</v>
      </c>
    </row>
    <row r="3274" spans="1:21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5">
        <f t="shared" si="153"/>
        <v>42314.541770833333</v>
      </c>
      <c r="K3274">
        <v>1444219209</v>
      </c>
      <c r="L3274" s="16">
        <f t="shared" si="154"/>
        <v>42284.500104166669</v>
      </c>
      <c r="M3274" s="16" t="str">
        <f t="shared" si="155"/>
        <v>2015</v>
      </c>
      <c r="N3274" t="b">
        <v>1</v>
      </c>
      <c r="O3274">
        <v>145</v>
      </c>
      <c r="P3274" t="b">
        <v>1</v>
      </c>
      <c r="Q3274" t="s">
        <v>8271</v>
      </c>
      <c r="R3274" s="10">
        <f>E3274/D3274*100</f>
        <v>154.43</v>
      </c>
      <c r="S3274" s="7">
        <f>E3274/O3274</f>
        <v>106.50344827586207</v>
      </c>
      <c r="T3274" s="11" t="s">
        <v>8317</v>
      </c>
      <c r="U3274" t="s">
        <v>8318</v>
      </c>
    </row>
    <row r="3275" spans="1:21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5">
        <f t="shared" si="153"/>
        <v>42627.791666666672</v>
      </c>
      <c r="K3275">
        <v>1472498042</v>
      </c>
      <c r="L3275" s="16">
        <f t="shared" si="154"/>
        <v>42611.801412037035</v>
      </c>
      <c r="M3275" s="16" t="str">
        <f t="shared" si="155"/>
        <v>2016</v>
      </c>
      <c r="N3275" t="b">
        <v>1</v>
      </c>
      <c r="O3275">
        <v>21</v>
      </c>
      <c r="P3275" t="b">
        <v>1</v>
      </c>
      <c r="Q3275" t="s">
        <v>8271</v>
      </c>
      <c r="R3275" s="10">
        <f>E3275/D3275*100</f>
        <v>107.4</v>
      </c>
      <c r="S3275" s="7">
        <f>E3275/O3275</f>
        <v>204.57142857142858</v>
      </c>
      <c r="T3275" s="11" t="s">
        <v>8317</v>
      </c>
      <c r="U3275" t="s">
        <v>8318</v>
      </c>
    </row>
    <row r="3276" spans="1:21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5">
        <f t="shared" si="153"/>
        <v>42444.875</v>
      </c>
      <c r="K3276">
        <v>1454259272</v>
      </c>
      <c r="L3276" s="16">
        <f t="shared" si="154"/>
        <v>42400.704537037032</v>
      </c>
      <c r="M3276" s="16" t="str">
        <f t="shared" si="155"/>
        <v>2016</v>
      </c>
      <c r="N3276" t="b">
        <v>1</v>
      </c>
      <c r="O3276">
        <v>286</v>
      </c>
      <c r="P3276" t="b">
        <v>1</v>
      </c>
      <c r="Q3276" t="s">
        <v>8271</v>
      </c>
      <c r="R3276" s="10">
        <f>E3276/D3276*100</f>
        <v>101.32258064516128</v>
      </c>
      <c r="S3276" s="7">
        <f>E3276/O3276</f>
        <v>54.912587412587413</v>
      </c>
      <c r="T3276" s="11" t="s">
        <v>8317</v>
      </c>
      <c r="U3276" t="s">
        <v>8318</v>
      </c>
    </row>
    <row r="3277" spans="1:21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5">
        <f t="shared" si="153"/>
        <v>42044.1875</v>
      </c>
      <c r="K3277">
        <v>1421183271</v>
      </c>
      <c r="L3277" s="16">
        <f t="shared" si="154"/>
        <v>42017.88045138889</v>
      </c>
      <c r="M3277" s="16" t="str">
        <f t="shared" si="155"/>
        <v>2015</v>
      </c>
      <c r="N3277" t="b">
        <v>1</v>
      </c>
      <c r="O3277">
        <v>12</v>
      </c>
      <c r="P3277" t="b">
        <v>1</v>
      </c>
      <c r="Q3277" t="s">
        <v>8271</v>
      </c>
      <c r="R3277" s="10">
        <f>E3277/D3277*100</f>
        <v>100.27777777777777</v>
      </c>
      <c r="S3277" s="7">
        <f>E3277/O3277</f>
        <v>150.41666666666666</v>
      </c>
      <c r="T3277" s="11" t="s">
        <v>8317</v>
      </c>
      <c r="U3277" t="s">
        <v>8318</v>
      </c>
    </row>
    <row r="3278" spans="1:21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5">
        <f t="shared" si="153"/>
        <v>42461.165972222225</v>
      </c>
      <c r="K3278">
        <v>1456526879</v>
      </c>
      <c r="L3278" s="16">
        <f t="shared" si="154"/>
        <v>42426.949988425928</v>
      </c>
      <c r="M3278" s="16" t="str">
        <f t="shared" si="155"/>
        <v>2016</v>
      </c>
      <c r="N3278" t="b">
        <v>1</v>
      </c>
      <c r="O3278">
        <v>100</v>
      </c>
      <c r="P3278" t="b">
        <v>1</v>
      </c>
      <c r="Q3278" t="s">
        <v>8271</v>
      </c>
      <c r="R3278" s="10">
        <f>E3278/D3278*100</f>
        <v>116.84444444444443</v>
      </c>
      <c r="S3278" s="7">
        <f>E3278/O3278</f>
        <v>52.58</v>
      </c>
      <c r="T3278" s="11" t="s">
        <v>8317</v>
      </c>
      <c r="U3278" t="s">
        <v>8318</v>
      </c>
    </row>
    <row r="3279" spans="1:21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5">
        <f t="shared" si="153"/>
        <v>41961.724606481483</v>
      </c>
      <c r="K3279">
        <v>1413735806</v>
      </c>
      <c r="L3279" s="16">
        <f t="shared" si="154"/>
        <v>41931.682939814818</v>
      </c>
      <c r="M3279" s="16" t="str">
        <f t="shared" si="155"/>
        <v>2014</v>
      </c>
      <c r="N3279" t="b">
        <v>1</v>
      </c>
      <c r="O3279">
        <v>100</v>
      </c>
      <c r="P3279" t="b">
        <v>1</v>
      </c>
      <c r="Q3279" t="s">
        <v>8271</v>
      </c>
      <c r="R3279" s="10">
        <f>E3279/D3279*100</f>
        <v>108.60000000000001</v>
      </c>
      <c r="S3279" s="7">
        <f>E3279/O3279</f>
        <v>54.3</v>
      </c>
      <c r="T3279" s="11" t="s">
        <v>8317</v>
      </c>
      <c r="U3279" t="s">
        <v>8318</v>
      </c>
    </row>
    <row r="3280" spans="1:21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5">
        <f t="shared" si="153"/>
        <v>42154.848414351851</v>
      </c>
      <c r="K3280">
        <v>1430425303</v>
      </c>
      <c r="L3280" s="16">
        <f t="shared" si="154"/>
        <v>42124.848414351851</v>
      </c>
      <c r="M3280" s="16" t="str">
        <f t="shared" si="155"/>
        <v>2015</v>
      </c>
      <c r="N3280" t="b">
        <v>1</v>
      </c>
      <c r="O3280">
        <v>34</v>
      </c>
      <c r="P3280" t="b">
        <v>1</v>
      </c>
      <c r="Q3280" t="s">
        <v>8271</v>
      </c>
      <c r="R3280" s="10">
        <f>E3280/D3280*100</f>
        <v>103.4</v>
      </c>
      <c r="S3280" s="7">
        <f>E3280/O3280</f>
        <v>76.029411764705884</v>
      </c>
      <c r="T3280" s="11" t="s">
        <v>8317</v>
      </c>
      <c r="U3280" t="s">
        <v>8318</v>
      </c>
    </row>
    <row r="3281" spans="1:21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5">
        <f t="shared" si="153"/>
        <v>42461.06086805556</v>
      </c>
      <c r="K3281">
        <v>1456885659</v>
      </c>
      <c r="L3281" s="16">
        <f t="shared" si="154"/>
        <v>42431.102534722217</v>
      </c>
      <c r="M3281" s="16" t="str">
        <f t="shared" si="155"/>
        <v>2016</v>
      </c>
      <c r="N3281" t="b">
        <v>0</v>
      </c>
      <c r="O3281">
        <v>63</v>
      </c>
      <c r="P3281" t="b">
        <v>1</v>
      </c>
      <c r="Q3281" t="s">
        <v>8271</v>
      </c>
      <c r="R3281" s="10">
        <f>E3281/D3281*100</f>
        <v>114.27586206896552</v>
      </c>
      <c r="S3281" s="7">
        <f>E3281/O3281</f>
        <v>105.2063492063492</v>
      </c>
      <c r="T3281" s="11" t="s">
        <v>8317</v>
      </c>
      <c r="U3281" t="s">
        <v>8318</v>
      </c>
    </row>
    <row r="3282" spans="1:21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5">
        <f t="shared" si="153"/>
        <v>42156.208333333328</v>
      </c>
      <c r="K3282">
        <v>1430158198</v>
      </c>
      <c r="L3282" s="16">
        <f t="shared" si="154"/>
        <v>42121.756921296299</v>
      </c>
      <c r="M3282" s="16" t="str">
        <f t="shared" si="155"/>
        <v>2015</v>
      </c>
      <c r="N3282" t="b">
        <v>0</v>
      </c>
      <c r="O3282">
        <v>30</v>
      </c>
      <c r="P3282" t="b">
        <v>1</v>
      </c>
      <c r="Q3282" t="s">
        <v>8271</v>
      </c>
      <c r="R3282" s="10">
        <f>E3282/D3282*100</f>
        <v>103</v>
      </c>
      <c r="S3282" s="7">
        <f>E3282/O3282</f>
        <v>68.666666666666671</v>
      </c>
      <c r="T3282" s="11" t="s">
        <v>8317</v>
      </c>
      <c r="U3282" t="s">
        <v>8318</v>
      </c>
    </row>
    <row r="3283" spans="1:21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5">
        <f t="shared" si="153"/>
        <v>42249.019733796296</v>
      </c>
      <c r="K3283">
        <v>1438561705</v>
      </c>
      <c r="L3283" s="16">
        <f t="shared" si="154"/>
        <v>42219.019733796296</v>
      </c>
      <c r="M3283" s="16" t="str">
        <f t="shared" si="155"/>
        <v>2015</v>
      </c>
      <c r="N3283" t="b">
        <v>0</v>
      </c>
      <c r="O3283">
        <v>47</v>
      </c>
      <c r="P3283" t="b">
        <v>1</v>
      </c>
      <c r="Q3283" t="s">
        <v>8271</v>
      </c>
      <c r="R3283" s="10">
        <f>E3283/D3283*100</f>
        <v>121.6</v>
      </c>
      <c r="S3283" s="7">
        <f>E3283/O3283</f>
        <v>129.36170212765958</v>
      </c>
      <c r="T3283" s="11" t="s">
        <v>8317</v>
      </c>
      <c r="U3283" t="s">
        <v>8318</v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5">
        <f t="shared" si="153"/>
        <v>42489.19430555556</v>
      </c>
      <c r="K3284">
        <v>1458103188</v>
      </c>
      <c r="L3284" s="16">
        <f t="shared" si="154"/>
        <v>42445.19430555556</v>
      </c>
      <c r="M3284" s="16" t="str">
        <f t="shared" si="155"/>
        <v>2016</v>
      </c>
      <c r="N3284" t="b">
        <v>0</v>
      </c>
      <c r="O3284">
        <v>237</v>
      </c>
      <c r="P3284" t="b">
        <v>1</v>
      </c>
      <c r="Q3284" t="s">
        <v>8271</v>
      </c>
      <c r="R3284" s="10">
        <f>E3284/D3284*100</f>
        <v>102.6467741935484</v>
      </c>
      <c r="S3284" s="7">
        <f>E3284/O3284</f>
        <v>134.26371308016877</v>
      </c>
      <c r="T3284" s="11" t="s">
        <v>8317</v>
      </c>
      <c r="U3284" t="s">
        <v>8318</v>
      </c>
    </row>
    <row r="3285" spans="1:21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5">
        <f t="shared" si="153"/>
        <v>42410.875</v>
      </c>
      <c r="K3285">
        <v>1452448298</v>
      </c>
      <c r="L3285" s="16">
        <f t="shared" si="154"/>
        <v>42379.74418981481</v>
      </c>
      <c r="M3285" s="16" t="str">
        <f t="shared" si="155"/>
        <v>2016</v>
      </c>
      <c r="N3285" t="b">
        <v>0</v>
      </c>
      <c r="O3285">
        <v>47</v>
      </c>
      <c r="P3285" t="b">
        <v>1</v>
      </c>
      <c r="Q3285" t="s">
        <v>8271</v>
      </c>
      <c r="R3285" s="10">
        <f>E3285/D3285*100</f>
        <v>104.75000000000001</v>
      </c>
      <c r="S3285" s="7">
        <f>E3285/O3285</f>
        <v>17.829787234042552</v>
      </c>
      <c r="T3285" s="11" t="s">
        <v>8317</v>
      </c>
      <c r="U3285" t="s">
        <v>8318</v>
      </c>
    </row>
    <row r="3286" spans="1:21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5">
        <f t="shared" si="153"/>
        <v>42398.249305555553</v>
      </c>
      <c r="K3286">
        <v>1452546853</v>
      </c>
      <c r="L3286" s="16">
        <f t="shared" si="154"/>
        <v>42380.884872685187</v>
      </c>
      <c r="M3286" s="16" t="str">
        <f t="shared" si="155"/>
        <v>2016</v>
      </c>
      <c r="N3286" t="b">
        <v>0</v>
      </c>
      <c r="O3286">
        <v>15</v>
      </c>
      <c r="P3286" t="b">
        <v>1</v>
      </c>
      <c r="Q3286" t="s">
        <v>8271</v>
      </c>
      <c r="R3286" s="10">
        <f>E3286/D3286*100</f>
        <v>101.6</v>
      </c>
      <c r="S3286" s="7">
        <f>E3286/O3286</f>
        <v>203.2</v>
      </c>
      <c r="T3286" s="11" t="s">
        <v>8317</v>
      </c>
      <c r="U3286" t="s">
        <v>8318</v>
      </c>
    </row>
    <row r="3287" spans="1:21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5">
        <f t="shared" si="153"/>
        <v>42794.208333333328</v>
      </c>
      <c r="K3287">
        <v>1485556626</v>
      </c>
      <c r="L3287" s="16">
        <f t="shared" si="154"/>
        <v>42762.942430555559</v>
      </c>
      <c r="M3287" s="16" t="str">
        <f t="shared" si="155"/>
        <v>2017</v>
      </c>
      <c r="N3287" t="b">
        <v>0</v>
      </c>
      <c r="O3287">
        <v>81</v>
      </c>
      <c r="P3287" t="b">
        <v>1</v>
      </c>
      <c r="Q3287" t="s">
        <v>8271</v>
      </c>
      <c r="R3287" s="10">
        <f>E3287/D3287*100</f>
        <v>112.10242048409683</v>
      </c>
      <c r="S3287" s="7">
        <f>E3287/O3287</f>
        <v>69.18518518518519</v>
      </c>
      <c r="T3287" s="11" t="s">
        <v>8317</v>
      </c>
      <c r="U3287" t="s">
        <v>8318</v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5">
        <f t="shared" si="153"/>
        <v>42597.840069444443</v>
      </c>
      <c r="K3288">
        <v>1468699782</v>
      </c>
      <c r="L3288" s="16">
        <f t="shared" si="154"/>
        <v>42567.840069444443</v>
      </c>
      <c r="M3288" s="16" t="str">
        <f t="shared" si="155"/>
        <v>2016</v>
      </c>
      <c r="N3288" t="b">
        <v>0</v>
      </c>
      <c r="O3288">
        <v>122</v>
      </c>
      <c r="P3288" t="b">
        <v>1</v>
      </c>
      <c r="Q3288" t="s">
        <v>8271</v>
      </c>
      <c r="R3288" s="10">
        <f>E3288/D3288*100</f>
        <v>101.76666666666667</v>
      </c>
      <c r="S3288" s="7">
        <f>E3288/O3288</f>
        <v>125.12295081967213</v>
      </c>
      <c r="T3288" s="11" t="s">
        <v>8317</v>
      </c>
      <c r="U3288" t="s">
        <v>8318</v>
      </c>
    </row>
    <row r="3289" spans="1:21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5">
        <f t="shared" si="153"/>
        <v>42336.750324074077</v>
      </c>
      <c r="K3289">
        <v>1446573628</v>
      </c>
      <c r="L3289" s="16">
        <f t="shared" si="154"/>
        <v>42311.750324074077</v>
      </c>
      <c r="M3289" s="16" t="str">
        <f t="shared" si="155"/>
        <v>2015</v>
      </c>
      <c r="N3289" t="b">
        <v>0</v>
      </c>
      <c r="O3289">
        <v>34</v>
      </c>
      <c r="P3289" t="b">
        <v>1</v>
      </c>
      <c r="Q3289" t="s">
        <v>8271</v>
      </c>
      <c r="R3289" s="10">
        <f>E3289/D3289*100</f>
        <v>100</v>
      </c>
      <c r="S3289" s="7">
        <f>E3289/O3289</f>
        <v>73.529411764705884</v>
      </c>
      <c r="T3289" s="11" t="s">
        <v>8317</v>
      </c>
      <c r="U3289" t="s">
        <v>8318</v>
      </c>
    </row>
    <row r="3290" spans="1:21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5">
        <f t="shared" si="153"/>
        <v>42541.958333333328</v>
      </c>
      <c r="K3290">
        <v>1463337315</v>
      </c>
      <c r="L3290" s="16">
        <f t="shared" si="154"/>
        <v>42505.774479166663</v>
      </c>
      <c r="M3290" s="16" t="str">
        <f t="shared" si="155"/>
        <v>2016</v>
      </c>
      <c r="N3290" t="b">
        <v>0</v>
      </c>
      <c r="O3290">
        <v>207</v>
      </c>
      <c r="P3290" t="b">
        <v>1</v>
      </c>
      <c r="Q3290" t="s">
        <v>8271</v>
      </c>
      <c r="R3290" s="10">
        <f>E3290/D3290*100</f>
        <v>100.26489999999998</v>
      </c>
      <c r="S3290" s="7">
        <f>E3290/O3290</f>
        <v>48.437149758454105</v>
      </c>
      <c r="T3290" s="11" t="s">
        <v>8317</v>
      </c>
      <c r="U3290" t="s">
        <v>8318</v>
      </c>
    </row>
    <row r="3291" spans="1:21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5">
        <f t="shared" si="153"/>
        <v>42786.368078703701</v>
      </c>
      <c r="K3291">
        <v>1485161402</v>
      </c>
      <c r="L3291" s="16">
        <f t="shared" si="154"/>
        <v>42758.368078703701</v>
      </c>
      <c r="M3291" s="16" t="str">
        <f t="shared" si="155"/>
        <v>2017</v>
      </c>
      <c r="N3291" t="b">
        <v>0</v>
      </c>
      <c r="O3291">
        <v>25</v>
      </c>
      <c r="P3291" t="b">
        <v>1</v>
      </c>
      <c r="Q3291" t="s">
        <v>8271</v>
      </c>
      <c r="R3291" s="10">
        <f>E3291/D3291*100</f>
        <v>133.04200000000003</v>
      </c>
      <c r="S3291" s="7">
        <f>E3291/O3291</f>
        <v>26.608400000000003</v>
      </c>
      <c r="T3291" s="11" t="s">
        <v>8317</v>
      </c>
      <c r="U3291" t="s">
        <v>8318</v>
      </c>
    </row>
    <row r="3292" spans="1:21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5">
        <f t="shared" si="153"/>
        <v>42805.51494212963</v>
      </c>
      <c r="K3292">
        <v>1486642891</v>
      </c>
      <c r="L3292" s="16">
        <f t="shared" si="154"/>
        <v>42775.51494212963</v>
      </c>
      <c r="M3292" s="16" t="str">
        <f t="shared" si="155"/>
        <v>2017</v>
      </c>
      <c r="N3292" t="b">
        <v>0</v>
      </c>
      <c r="O3292">
        <v>72</v>
      </c>
      <c r="P3292" t="b">
        <v>1</v>
      </c>
      <c r="Q3292" t="s">
        <v>8271</v>
      </c>
      <c r="R3292" s="10">
        <f>E3292/D3292*100</f>
        <v>121.2</v>
      </c>
      <c r="S3292" s="7">
        <f>E3292/O3292</f>
        <v>33.666666666666664</v>
      </c>
      <c r="T3292" s="11" t="s">
        <v>8317</v>
      </c>
      <c r="U3292" t="s">
        <v>8318</v>
      </c>
    </row>
    <row r="3293" spans="1:21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5">
        <f t="shared" si="153"/>
        <v>42264.165972222225</v>
      </c>
      <c r="K3293">
        <v>1439743900</v>
      </c>
      <c r="L3293" s="16">
        <f t="shared" si="154"/>
        <v>42232.702546296292</v>
      </c>
      <c r="M3293" s="16" t="str">
        <f t="shared" si="155"/>
        <v>2015</v>
      </c>
      <c r="N3293" t="b">
        <v>0</v>
      </c>
      <c r="O3293">
        <v>14</v>
      </c>
      <c r="P3293" t="b">
        <v>1</v>
      </c>
      <c r="Q3293" t="s">
        <v>8271</v>
      </c>
      <c r="R3293" s="10">
        <f>E3293/D3293*100</f>
        <v>113.99999999999999</v>
      </c>
      <c r="S3293" s="7">
        <f>E3293/O3293</f>
        <v>40.714285714285715</v>
      </c>
      <c r="T3293" s="11" t="s">
        <v>8317</v>
      </c>
      <c r="U3293" t="s">
        <v>8318</v>
      </c>
    </row>
    <row r="3294" spans="1:21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5">
        <f t="shared" si="153"/>
        <v>42342.811898148153</v>
      </c>
      <c r="K3294">
        <v>1444069748</v>
      </c>
      <c r="L3294" s="16">
        <f t="shared" si="154"/>
        <v>42282.770231481481</v>
      </c>
      <c r="M3294" s="16" t="str">
        <f t="shared" si="155"/>
        <v>2015</v>
      </c>
      <c r="N3294" t="b">
        <v>0</v>
      </c>
      <c r="O3294">
        <v>15</v>
      </c>
      <c r="P3294" t="b">
        <v>1</v>
      </c>
      <c r="Q3294" t="s">
        <v>8271</v>
      </c>
      <c r="R3294" s="10">
        <f>E3294/D3294*100</f>
        <v>286.13861386138615</v>
      </c>
      <c r="S3294" s="7">
        <f>E3294/O3294</f>
        <v>19.266666666666666</v>
      </c>
      <c r="T3294" s="11" t="s">
        <v>8317</v>
      </c>
      <c r="U3294" t="s">
        <v>8318</v>
      </c>
    </row>
    <row r="3295" spans="1:21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5">
        <f t="shared" si="153"/>
        <v>42798.425370370373</v>
      </c>
      <c r="K3295">
        <v>1486030352</v>
      </c>
      <c r="L3295" s="16">
        <f t="shared" si="154"/>
        <v>42768.425370370373</v>
      </c>
      <c r="M3295" s="16" t="str">
        <f t="shared" si="155"/>
        <v>2017</v>
      </c>
      <c r="N3295" t="b">
        <v>0</v>
      </c>
      <c r="O3295">
        <v>91</v>
      </c>
      <c r="P3295" t="b">
        <v>1</v>
      </c>
      <c r="Q3295" t="s">
        <v>8271</v>
      </c>
      <c r="R3295" s="10">
        <f>E3295/D3295*100</f>
        <v>170.44444444444446</v>
      </c>
      <c r="S3295" s="7">
        <f>E3295/O3295</f>
        <v>84.285714285714292</v>
      </c>
      <c r="T3295" s="11" t="s">
        <v>8317</v>
      </c>
      <c r="U3295" t="s">
        <v>8318</v>
      </c>
    </row>
    <row r="3296" spans="1:21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5">
        <f t="shared" si="153"/>
        <v>42171.541134259256</v>
      </c>
      <c r="K3296">
        <v>1431867554</v>
      </c>
      <c r="L3296" s="16">
        <f t="shared" si="154"/>
        <v>42141.541134259256</v>
      </c>
      <c r="M3296" s="16" t="str">
        <f t="shared" si="155"/>
        <v>2015</v>
      </c>
      <c r="N3296" t="b">
        <v>0</v>
      </c>
      <c r="O3296">
        <v>24</v>
      </c>
      <c r="P3296" t="b">
        <v>1</v>
      </c>
      <c r="Q3296" t="s">
        <v>8271</v>
      </c>
      <c r="R3296" s="10">
        <f>E3296/D3296*100</f>
        <v>118.33333333333333</v>
      </c>
      <c r="S3296" s="7">
        <f>E3296/O3296</f>
        <v>29.583333333333332</v>
      </c>
      <c r="T3296" s="11" t="s">
        <v>8317</v>
      </c>
      <c r="U3296" t="s">
        <v>8318</v>
      </c>
    </row>
    <row r="3297" spans="1:21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5">
        <f t="shared" si="153"/>
        <v>42639.442465277782</v>
      </c>
      <c r="K3297">
        <v>1472294229</v>
      </c>
      <c r="L3297" s="16">
        <f t="shared" si="154"/>
        <v>42609.442465277782</v>
      </c>
      <c r="M3297" s="16" t="str">
        <f t="shared" si="155"/>
        <v>2016</v>
      </c>
      <c r="N3297" t="b">
        <v>0</v>
      </c>
      <c r="O3297">
        <v>27</v>
      </c>
      <c r="P3297" t="b">
        <v>1</v>
      </c>
      <c r="Q3297" t="s">
        <v>8271</v>
      </c>
      <c r="R3297" s="10">
        <f>E3297/D3297*100</f>
        <v>102.85857142857142</v>
      </c>
      <c r="S3297" s="7">
        <f>E3297/O3297</f>
        <v>26.667037037037037</v>
      </c>
      <c r="T3297" s="11" t="s">
        <v>8317</v>
      </c>
      <c r="U3297" t="s">
        <v>8318</v>
      </c>
    </row>
    <row r="3298" spans="1:21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5">
        <f t="shared" si="153"/>
        <v>42330.916666666672</v>
      </c>
      <c r="K3298">
        <v>1446401372</v>
      </c>
      <c r="L3298" s="16">
        <f t="shared" si="154"/>
        <v>42309.756620370375</v>
      </c>
      <c r="M3298" s="16" t="str">
        <f t="shared" si="155"/>
        <v>2015</v>
      </c>
      <c r="N3298" t="b">
        <v>0</v>
      </c>
      <c r="O3298">
        <v>47</v>
      </c>
      <c r="P3298" t="b">
        <v>1</v>
      </c>
      <c r="Q3298" t="s">
        <v>8271</v>
      </c>
      <c r="R3298" s="10">
        <f>E3298/D3298*100</f>
        <v>144.06666666666666</v>
      </c>
      <c r="S3298" s="7">
        <f>E3298/O3298</f>
        <v>45.978723404255319</v>
      </c>
      <c r="T3298" s="11" t="s">
        <v>8317</v>
      </c>
      <c r="U3298" t="s">
        <v>8318</v>
      </c>
    </row>
    <row r="3299" spans="1:21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5">
        <f t="shared" si="153"/>
        <v>42212.957638888889</v>
      </c>
      <c r="K3299">
        <v>1436380256</v>
      </c>
      <c r="L3299" s="16">
        <f t="shared" si="154"/>
        <v>42193.771481481483</v>
      </c>
      <c r="M3299" s="16" t="str">
        <f t="shared" si="155"/>
        <v>2015</v>
      </c>
      <c r="N3299" t="b">
        <v>0</v>
      </c>
      <c r="O3299">
        <v>44</v>
      </c>
      <c r="P3299" t="b">
        <v>1</v>
      </c>
      <c r="Q3299" t="s">
        <v>8271</v>
      </c>
      <c r="R3299" s="10">
        <f>E3299/D3299*100</f>
        <v>100.07272727272726</v>
      </c>
      <c r="S3299" s="7">
        <f>E3299/O3299</f>
        <v>125.09090909090909</v>
      </c>
      <c r="T3299" s="11" t="s">
        <v>8317</v>
      </c>
      <c r="U3299" t="s">
        <v>8318</v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5">
        <f t="shared" si="153"/>
        <v>42260</v>
      </c>
      <c r="K3300">
        <v>1440370768</v>
      </c>
      <c r="L3300" s="16">
        <f t="shared" si="154"/>
        <v>42239.957962962959</v>
      </c>
      <c r="M3300" s="16" t="str">
        <f t="shared" si="155"/>
        <v>2015</v>
      </c>
      <c r="N3300" t="b">
        <v>0</v>
      </c>
      <c r="O3300">
        <v>72</v>
      </c>
      <c r="P3300" t="b">
        <v>1</v>
      </c>
      <c r="Q3300" t="s">
        <v>8271</v>
      </c>
      <c r="R3300" s="10">
        <f>E3300/D3300*100</f>
        <v>101.73</v>
      </c>
      <c r="S3300" s="7">
        <f>E3300/O3300</f>
        <v>141.29166666666666</v>
      </c>
      <c r="T3300" s="11" t="s">
        <v>8317</v>
      </c>
      <c r="U3300" t="s">
        <v>8318</v>
      </c>
    </row>
    <row r="3301" spans="1:21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5">
        <f t="shared" si="153"/>
        <v>42291.917395833334</v>
      </c>
      <c r="K3301">
        <v>1442268063</v>
      </c>
      <c r="L3301" s="16">
        <f t="shared" si="154"/>
        <v>42261.917395833334</v>
      </c>
      <c r="M3301" s="16" t="str">
        <f t="shared" si="155"/>
        <v>2015</v>
      </c>
      <c r="N3301" t="b">
        <v>0</v>
      </c>
      <c r="O3301">
        <v>63</v>
      </c>
      <c r="P3301" t="b">
        <v>1</v>
      </c>
      <c r="Q3301" t="s">
        <v>8271</v>
      </c>
      <c r="R3301" s="10">
        <f>E3301/D3301*100</f>
        <v>116.19999999999999</v>
      </c>
      <c r="S3301" s="7">
        <f>E3301/O3301</f>
        <v>55.333333333333336</v>
      </c>
      <c r="T3301" s="11" t="s">
        <v>8317</v>
      </c>
      <c r="U3301" t="s">
        <v>8318</v>
      </c>
    </row>
    <row r="3302" spans="1:21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5">
        <f t="shared" si="153"/>
        <v>42123.743773148148</v>
      </c>
      <c r="K3302">
        <v>1428515462</v>
      </c>
      <c r="L3302" s="16">
        <f t="shared" si="154"/>
        <v>42102.743773148148</v>
      </c>
      <c r="M3302" s="16" t="str">
        <f t="shared" si="155"/>
        <v>2015</v>
      </c>
      <c r="N3302" t="b">
        <v>0</v>
      </c>
      <c r="O3302">
        <v>88</v>
      </c>
      <c r="P3302" t="b">
        <v>1</v>
      </c>
      <c r="Q3302" t="s">
        <v>8271</v>
      </c>
      <c r="R3302" s="10">
        <f>E3302/D3302*100</f>
        <v>136.16666666666666</v>
      </c>
      <c r="S3302" s="7">
        <f>E3302/O3302</f>
        <v>46.420454545454547</v>
      </c>
      <c r="T3302" s="11" t="s">
        <v>8317</v>
      </c>
      <c r="U3302" t="s">
        <v>8318</v>
      </c>
    </row>
    <row r="3303" spans="1:21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5">
        <f t="shared" si="153"/>
        <v>42583.290972222225</v>
      </c>
      <c r="K3303">
        <v>1466185176</v>
      </c>
      <c r="L3303" s="16">
        <f t="shared" si="154"/>
        <v>42538.73583333334</v>
      </c>
      <c r="M3303" s="16" t="str">
        <f t="shared" si="155"/>
        <v>2016</v>
      </c>
      <c r="N3303" t="b">
        <v>0</v>
      </c>
      <c r="O3303">
        <v>70</v>
      </c>
      <c r="P3303" t="b">
        <v>1</v>
      </c>
      <c r="Q3303" t="s">
        <v>8271</v>
      </c>
      <c r="R3303" s="10">
        <f>E3303/D3303*100</f>
        <v>133.46666666666667</v>
      </c>
      <c r="S3303" s="7">
        <f>E3303/O3303</f>
        <v>57.2</v>
      </c>
      <c r="T3303" s="11" t="s">
        <v>8317</v>
      </c>
      <c r="U3303" t="s">
        <v>8318</v>
      </c>
    </row>
    <row r="3304" spans="1:21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5">
        <f t="shared" si="153"/>
        <v>42711.35157407407</v>
      </c>
      <c r="K3304">
        <v>1478507176</v>
      </c>
      <c r="L3304" s="16">
        <f t="shared" si="154"/>
        <v>42681.35157407407</v>
      </c>
      <c r="M3304" s="16" t="str">
        <f t="shared" si="155"/>
        <v>2016</v>
      </c>
      <c r="N3304" t="b">
        <v>0</v>
      </c>
      <c r="O3304">
        <v>50</v>
      </c>
      <c r="P3304" t="b">
        <v>1</v>
      </c>
      <c r="Q3304" t="s">
        <v>8271</v>
      </c>
      <c r="R3304" s="10">
        <f>E3304/D3304*100</f>
        <v>103.39285714285715</v>
      </c>
      <c r="S3304" s="7">
        <f>E3304/O3304</f>
        <v>173.7</v>
      </c>
      <c r="T3304" s="11" t="s">
        <v>8317</v>
      </c>
      <c r="U3304" t="s">
        <v>8318</v>
      </c>
    </row>
    <row r="3305" spans="1:21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5">
        <f t="shared" si="153"/>
        <v>42091.609768518523</v>
      </c>
      <c r="K3305">
        <v>1424533084</v>
      </c>
      <c r="L3305" s="16">
        <f t="shared" si="154"/>
        <v>42056.65143518518</v>
      </c>
      <c r="M3305" s="16" t="str">
        <f t="shared" si="155"/>
        <v>2015</v>
      </c>
      <c r="N3305" t="b">
        <v>0</v>
      </c>
      <c r="O3305">
        <v>35</v>
      </c>
      <c r="P3305" t="b">
        <v>1</v>
      </c>
      <c r="Q3305" t="s">
        <v>8271</v>
      </c>
      <c r="R3305" s="10">
        <f>E3305/D3305*100</f>
        <v>115.88888888888889</v>
      </c>
      <c r="S3305" s="7">
        <f>E3305/O3305</f>
        <v>59.6</v>
      </c>
      <c r="T3305" s="11" t="s">
        <v>8317</v>
      </c>
      <c r="U3305" t="s">
        <v>8318</v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5">
        <f t="shared" si="153"/>
        <v>42726.624444444446</v>
      </c>
      <c r="K3306">
        <v>1479826752</v>
      </c>
      <c r="L3306" s="16">
        <f t="shared" si="154"/>
        <v>42696.624444444446</v>
      </c>
      <c r="M3306" s="16" t="str">
        <f t="shared" si="155"/>
        <v>2016</v>
      </c>
      <c r="N3306" t="b">
        <v>0</v>
      </c>
      <c r="O3306">
        <v>175</v>
      </c>
      <c r="P3306" t="b">
        <v>1</v>
      </c>
      <c r="Q3306" t="s">
        <v>8271</v>
      </c>
      <c r="R3306" s="10">
        <f>E3306/D3306*100</f>
        <v>104.51666666666665</v>
      </c>
      <c r="S3306" s="7">
        <f>E3306/O3306</f>
        <v>89.585714285714289</v>
      </c>
      <c r="T3306" s="11" t="s">
        <v>8317</v>
      </c>
      <c r="U3306" t="s">
        <v>8318</v>
      </c>
    </row>
    <row r="3307" spans="1:21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5">
        <f t="shared" si="153"/>
        <v>42216.855879629627</v>
      </c>
      <c r="K3307">
        <v>1435782748</v>
      </c>
      <c r="L3307" s="16">
        <f t="shared" si="154"/>
        <v>42186.855879629627</v>
      </c>
      <c r="M3307" s="16" t="str">
        <f t="shared" si="155"/>
        <v>2015</v>
      </c>
      <c r="N3307" t="b">
        <v>0</v>
      </c>
      <c r="O3307">
        <v>20</v>
      </c>
      <c r="P3307" t="b">
        <v>1</v>
      </c>
      <c r="Q3307" t="s">
        <v>8271</v>
      </c>
      <c r="R3307" s="10">
        <f>E3307/D3307*100</f>
        <v>102.02500000000001</v>
      </c>
      <c r="S3307" s="7">
        <f>E3307/O3307</f>
        <v>204.05</v>
      </c>
      <c r="T3307" s="11" t="s">
        <v>8317</v>
      </c>
      <c r="U3307" t="s">
        <v>8318</v>
      </c>
    </row>
    <row r="3308" spans="1:21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5">
        <f t="shared" si="153"/>
        <v>42531.125</v>
      </c>
      <c r="K3308">
        <v>1462252542</v>
      </c>
      <c r="L3308" s="16">
        <f t="shared" si="154"/>
        <v>42493.219236111108</v>
      </c>
      <c r="M3308" s="16" t="str">
        <f t="shared" si="155"/>
        <v>2016</v>
      </c>
      <c r="N3308" t="b">
        <v>0</v>
      </c>
      <c r="O3308">
        <v>54</v>
      </c>
      <c r="P3308" t="b">
        <v>1</v>
      </c>
      <c r="Q3308" t="s">
        <v>8271</v>
      </c>
      <c r="R3308" s="10">
        <f>E3308/D3308*100</f>
        <v>175.33333333333334</v>
      </c>
      <c r="S3308" s="7">
        <f>E3308/O3308</f>
        <v>48.703703703703702</v>
      </c>
      <c r="T3308" s="11" t="s">
        <v>8317</v>
      </c>
      <c r="U3308" t="s">
        <v>8318</v>
      </c>
    </row>
    <row r="3309" spans="1:21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5">
        <f t="shared" si="153"/>
        <v>42505.057164351849</v>
      </c>
      <c r="K3309">
        <v>1460683339</v>
      </c>
      <c r="L3309" s="16">
        <f t="shared" si="154"/>
        <v>42475.057164351849</v>
      </c>
      <c r="M3309" s="16" t="str">
        <f t="shared" si="155"/>
        <v>2016</v>
      </c>
      <c r="N3309" t="b">
        <v>0</v>
      </c>
      <c r="O3309">
        <v>20</v>
      </c>
      <c r="P3309" t="b">
        <v>1</v>
      </c>
      <c r="Q3309" t="s">
        <v>8271</v>
      </c>
      <c r="R3309" s="10">
        <f>E3309/D3309*100</f>
        <v>106.67999999999999</v>
      </c>
      <c r="S3309" s="7">
        <f>E3309/O3309</f>
        <v>53.339999999999996</v>
      </c>
      <c r="T3309" s="11" t="s">
        <v>8317</v>
      </c>
      <c r="U3309" t="s">
        <v>8318</v>
      </c>
    </row>
    <row r="3310" spans="1:21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5">
        <f t="shared" si="153"/>
        <v>42473.876909722225</v>
      </c>
      <c r="K3310">
        <v>1458766965</v>
      </c>
      <c r="L3310" s="16">
        <f t="shared" si="154"/>
        <v>42452.876909722225</v>
      </c>
      <c r="M3310" s="16" t="str">
        <f t="shared" si="155"/>
        <v>2016</v>
      </c>
      <c r="N3310" t="b">
        <v>0</v>
      </c>
      <c r="O3310">
        <v>57</v>
      </c>
      <c r="P3310" t="b">
        <v>1</v>
      </c>
      <c r="Q3310" t="s">
        <v>8271</v>
      </c>
      <c r="R3310" s="10">
        <f>E3310/D3310*100</f>
        <v>122.28571428571429</v>
      </c>
      <c r="S3310" s="7">
        <f>E3310/O3310</f>
        <v>75.087719298245617</v>
      </c>
      <c r="T3310" s="11" t="s">
        <v>8317</v>
      </c>
      <c r="U3310" t="s">
        <v>8318</v>
      </c>
    </row>
    <row r="3311" spans="1:21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5">
        <f t="shared" si="153"/>
        <v>42659.650208333333</v>
      </c>
      <c r="K3311">
        <v>1473953778</v>
      </c>
      <c r="L3311" s="16">
        <f t="shared" si="154"/>
        <v>42628.650208333333</v>
      </c>
      <c r="M3311" s="16" t="str">
        <f t="shared" si="155"/>
        <v>2016</v>
      </c>
      <c r="N3311" t="b">
        <v>0</v>
      </c>
      <c r="O3311">
        <v>31</v>
      </c>
      <c r="P3311" t="b">
        <v>1</v>
      </c>
      <c r="Q3311" t="s">
        <v>8271</v>
      </c>
      <c r="R3311" s="10">
        <f>E3311/D3311*100</f>
        <v>159.42857142857144</v>
      </c>
      <c r="S3311" s="7">
        <f>E3311/O3311</f>
        <v>18</v>
      </c>
      <c r="T3311" s="11" t="s">
        <v>8317</v>
      </c>
      <c r="U3311" t="s">
        <v>8318</v>
      </c>
    </row>
    <row r="3312" spans="1:21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5">
        <f t="shared" si="153"/>
        <v>42283.928530092591</v>
      </c>
      <c r="K3312">
        <v>1441577825</v>
      </c>
      <c r="L3312" s="16">
        <f t="shared" si="154"/>
        <v>42253.928530092591</v>
      </c>
      <c r="M3312" s="16" t="str">
        <f t="shared" si="155"/>
        <v>2015</v>
      </c>
      <c r="N3312" t="b">
        <v>0</v>
      </c>
      <c r="O3312">
        <v>31</v>
      </c>
      <c r="P3312" t="b">
        <v>1</v>
      </c>
      <c r="Q3312" t="s">
        <v>8271</v>
      </c>
      <c r="R3312" s="10">
        <f>E3312/D3312*100</f>
        <v>100.07692307692308</v>
      </c>
      <c r="S3312" s="7">
        <f>E3312/O3312</f>
        <v>209.83870967741936</v>
      </c>
      <c r="T3312" s="11" t="s">
        <v>8317</v>
      </c>
      <c r="U3312" t="s">
        <v>8318</v>
      </c>
    </row>
    <row r="3313" spans="1:21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5">
        <f t="shared" si="153"/>
        <v>42294.29178240741</v>
      </c>
      <c r="K3313">
        <v>1442473210</v>
      </c>
      <c r="L3313" s="16">
        <f t="shared" si="154"/>
        <v>42264.29178240741</v>
      </c>
      <c r="M3313" s="16" t="str">
        <f t="shared" si="155"/>
        <v>2015</v>
      </c>
      <c r="N3313" t="b">
        <v>0</v>
      </c>
      <c r="O3313">
        <v>45</v>
      </c>
      <c r="P3313" t="b">
        <v>1</v>
      </c>
      <c r="Q3313" t="s">
        <v>8271</v>
      </c>
      <c r="R3313" s="10">
        <f>E3313/D3313*100</f>
        <v>109.84</v>
      </c>
      <c r="S3313" s="7">
        <f>E3313/O3313</f>
        <v>61.022222222222226</v>
      </c>
      <c r="T3313" s="11" t="s">
        <v>8317</v>
      </c>
      <c r="U3313" t="s">
        <v>8318</v>
      </c>
    </row>
    <row r="3314" spans="1:21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5">
        <f t="shared" si="153"/>
        <v>42685.916666666672</v>
      </c>
      <c r="K3314">
        <v>1477077946</v>
      </c>
      <c r="L3314" s="16">
        <f t="shared" si="154"/>
        <v>42664.809560185182</v>
      </c>
      <c r="M3314" s="16" t="str">
        <f t="shared" si="155"/>
        <v>2016</v>
      </c>
      <c r="N3314" t="b">
        <v>0</v>
      </c>
      <c r="O3314">
        <v>41</v>
      </c>
      <c r="P3314" t="b">
        <v>1</v>
      </c>
      <c r="Q3314" t="s">
        <v>8271</v>
      </c>
      <c r="R3314" s="10">
        <f>E3314/D3314*100</f>
        <v>100.03999999999999</v>
      </c>
      <c r="S3314" s="7">
        <f>E3314/O3314</f>
        <v>61</v>
      </c>
      <c r="T3314" s="11" t="s">
        <v>8317</v>
      </c>
      <c r="U3314" t="s">
        <v>8318</v>
      </c>
    </row>
    <row r="3315" spans="1:21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5">
        <f t="shared" si="153"/>
        <v>42396.041666666672</v>
      </c>
      <c r="K3315">
        <v>1452664317</v>
      </c>
      <c r="L3315" s="16">
        <f t="shared" si="154"/>
        <v>42382.244409722218</v>
      </c>
      <c r="M3315" s="16" t="str">
        <f t="shared" si="155"/>
        <v>2016</v>
      </c>
      <c r="N3315" t="b">
        <v>0</v>
      </c>
      <c r="O3315">
        <v>29</v>
      </c>
      <c r="P3315" t="b">
        <v>1</v>
      </c>
      <c r="Q3315" t="s">
        <v>8271</v>
      </c>
      <c r="R3315" s="10">
        <f>E3315/D3315*100</f>
        <v>116.05000000000001</v>
      </c>
      <c r="S3315" s="7">
        <f>E3315/O3315</f>
        <v>80.034482758620683</v>
      </c>
      <c r="T3315" s="11" t="s">
        <v>8317</v>
      </c>
      <c r="U3315" t="s">
        <v>8318</v>
      </c>
    </row>
    <row r="3316" spans="1:21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5">
        <f t="shared" si="153"/>
        <v>42132.836805555555</v>
      </c>
      <c r="K3316">
        <v>1428733511</v>
      </c>
      <c r="L3316" s="16">
        <f t="shared" si="154"/>
        <v>42105.267488425925</v>
      </c>
      <c r="M3316" s="16" t="str">
        <f t="shared" si="155"/>
        <v>2015</v>
      </c>
      <c r="N3316" t="b">
        <v>0</v>
      </c>
      <c r="O3316">
        <v>58</v>
      </c>
      <c r="P3316" t="b">
        <v>1</v>
      </c>
      <c r="Q3316" t="s">
        <v>8271</v>
      </c>
      <c r="R3316" s="10">
        <f>E3316/D3316*100</f>
        <v>210.75</v>
      </c>
      <c r="S3316" s="7">
        <f>E3316/O3316</f>
        <v>29.068965517241381</v>
      </c>
      <c r="T3316" s="11" t="s">
        <v>8317</v>
      </c>
      <c r="U3316" t="s">
        <v>8318</v>
      </c>
    </row>
    <row r="3317" spans="1:21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5">
        <f t="shared" si="153"/>
        <v>42496.303715277783</v>
      </c>
      <c r="K3317">
        <v>1459927041</v>
      </c>
      <c r="L3317" s="16">
        <f t="shared" si="154"/>
        <v>42466.303715277783</v>
      </c>
      <c r="M3317" s="16" t="str">
        <f t="shared" si="155"/>
        <v>2016</v>
      </c>
      <c r="N3317" t="b">
        <v>0</v>
      </c>
      <c r="O3317">
        <v>89</v>
      </c>
      <c r="P3317" t="b">
        <v>1</v>
      </c>
      <c r="Q3317" t="s">
        <v>8271</v>
      </c>
      <c r="R3317" s="10">
        <f>E3317/D3317*100</f>
        <v>110.00000000000001</v>
      </c>
      <c r="S3317" s="7">
        <f>E3317/O3317</f>
        <v>49.438202247191015</v>
      </c>
      <c r="T3317" s="11" t="s">
        <v>8317</v>
      </c>
      <c r="U3317" t="s">
        <v>8318</v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5">
        <f t="shared" si="153"/>
        <v>41859.57916666667</v>
      </c>
      <c r="K3318">
        <v>1404680075</v>
      </c>
      <c r="L3318" s="16">
        <f t="shared" si="154"/>
        <v>41826.871238425927</v>
      </c>
      <c r="M3318" s="16" t="str">
        <f t="shared" si="155"/>
        <v>2014</v>
      </c>
      <c r="N3318" t="b">
        <v>0</v>
      </c>
      <c r="O3318">
        <v>125</v>
      </c>
      <c r="P3318" t="b">
        <v>1</v>
      </c>
      <c r="Q3318" t="s">
        <v>8271</v>
      </c>
      <c r="R3318" s="10">
        <f>E3318/D3318*100</f>
        <v>100.08673425918037</v>
      </c>
      <c r="S3318" s="7">
        <f>E3318/O3318</f>
        <v>93.977440000000001</v>
      </c>
      <c r="T3318" s="11" t="s">
        <v>8317</v>
      </c>
      <c r="U3318" t="s">
        <v>8318</v>
      </c>
    </row>
    <row r="3319" spans="1:21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5">
        <f t="shared" si="153"/>
        <v>42529.039629629624</v>
      </c>
      <c r="K3319">
        <v>1462755424</v>
      </c>
      <c r="L3319" s="16">
        <f t="shared" si="154"/>
        <v>42499.039629629624</v>
      </c>
      <c r="M3319" s="16" t="str">
        <f t="shared" si="155"/>
        <v>2016</v>
      </c>
      <c r="N3319" t="b">
        <v>0</v>
      </c>
      <c r="O3319">
        <v>18</v>
      </c>
      <c r="P3319" t="b">
        <v>1</v>
      </c>
      <c r="Q3319" t="s">
        <v>8271</v>
      </c>
      <c r="R3319" s="10">
        <f>E3319/D3319*100</f>
        <v>106.19047619047619</v>
      </c>
      <c r="S3319" s="7">
        <f>E3319/O3319</f>
        <v>61.944444444444443</v>
      </c>
      <c r="T3319" s="11" t="s">
        <v>8317</v>
      </c>
      <c r="U3319" t="s">
        <v>8318</v>
      </c>
    </row>
    <row r="3320" spans="1:21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5">
        <f t="shared" si="153"/>
        <v>42471.104166666672</v>
      </c>
      <c r="K3320">
        <v>1456902893</v>
      </c>
      <c r="L3320" s="16">
        <f t="shared" si="154"/>
        <v>42431.302002314813</v>
      </c>
      <c r="M3320" s="16" t="str">
        <f t="shared" si="155"/>
        <v>2016</v>
      </c>
      <c r="N3320" t="b">
        <v>0</v>
      </c>
      <c r="O3320">
        <v>32</v>
      </c>
      <c r="P3320" t="b">
        <v>1</v>
      </c>
      <c r="Q3320" t="s">
        <v>8271</v>
      </c>
      <c r="R3320" s="10">
        <f>E3320/D3320*100</f>
        <v>125.6</v>
      </c>
      <c r="S3320" s="7">
        <f>E3320/O3320</f>
        <v>78.5</v>
      </c>
      <c r="T3320" s="11" t="s">
        <v>8317</v>
      </c>
      <c r="U3320" t="s">
        <v>8318</v>
      </c>
    </row>
    <row r="3321" spans="1:21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5">
        <f t="shared" si="153"/>
        <v>42035.585486111115</v>
      </c>
      <c r="K3321">
        <v>1418824986</v>
      </c>
      <c r="L3321" s="16">
        <f t="shared" si="154"/>
        <v>41990.585486111115</v>
      </c>
      <c r="M3321" s="16" t="str">
        <f t="shared" si="155"/>
        <v>2014</v>
      </c>
      <c r="N3321" t="b">
        <v>0</v>
      </c>
      <c r="O3321">
        <v>16</v>
      </c>
      <c r="P3321" t="b">
        <v>1</v>
      </c>
      <c r="Q3321" t="s">
        <v>8271</v>
      </c>
      <c r="R3321" s="10">
        <f>E3321/D3321*100</f>
        <v>108</v>
      </c>
      <c r="S3321" s="7">
        <f>E3321/O3321</f>
        <v>33.75</v>
      </c>
      <c r="T3321" s="11" t="s">
        <v>8317</v>
      </c>
      <c r="U3321" t="s">
        <v>8318</v>
      </c>
    </row>
    <row r="3322" spans="1:21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5">
        <f t="shared" si="153"/>
        <v>42543.045798611114</v>
      </c>
      <c r="K3322">
        <v>1463965557</v>
      </c>
      <c r="L3322" s="16">
        <f t="shared" si="154"/>
        <v>42513.045798611114</v>
      </c>
      <c r="M3322" s="16" t="str">
        <f t="shared" si="155"/>
        <v>2016</v>
      </c>
      <c r="N3322" t="b">
        <v>0</v>
      </c>
      <c r="O3322">
        <v>38</v>
      </c>
      <c r="P3322" t="b">
        <v>1</v>
      </c>
      <c r="Q3322" t="s">
        <v>8271</v>
      </c>
      <c r="R3322" s="10">
        <f>E3322/D3322*100</f>
        <v>101</v>
      </c>
      <c r="S3322" s="7">
        <f>E3322/O3322</f>
        <v>66.44736842105263</v>
      </c>
      <c r="T3322" s="11" t="s">
        <v>8317</v>
      </c>
      <c r="U3322" t="s">
        <v>8318</v>
      </c>
    </row>
    <row r="3323" spans="1:21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5">
        <f t="shared" si="153"/>
        <v>41928.165972222225</v>
      </c>
      <c r="K3323">
        <v>1412216665</v>
      </c>
      <c r="L3323" s="16">
        <f t="shared" si="154"/>
        <v>41914.100289351853</v>
      </c>
      <c r="M3323" s="16" t="str">
        <f t="shared" si="155"/>
        <v>2014</v>
      </c>
      <c r="N3323" t="b">
        <v>0</v>
      </c>
      <c r="O3323">
        <v>15</v>
      </c>
      <c r="P3323" t="b">
        <v>1</v>
      </c>
      <c r="Q3323" t="s">
        <v>8271</v>
      </c>
      <c r="R3323" s="10">
        <f>E3323/D3323*100</f>
        <v>107.4</v>
      </c>
      <c r="S3323" s="7">
        <f>E3323/O3323</f>
        <v>35.799999999999997</v>
      </c>
      <c r="T3323" s="11" t="s">
        <v>8317</v>
      </c>
      <c r="U3323" t="s">
        <v>8318</v>
      </c>
    </row>
    <row r="3324" spans="1:21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5">
        <f t="shared" si="153"/>
        <v>42543.163194444445</v>
      </c>
      <c r="K3324">
        <v>1464653696</v>
      </c>
      <c r="L3324" s="16">
        <f t="shared" si="154"/>
        <v>42521.010370370372</v>
      </c>
      <c r="M3324" s="16" t="str">
        <f t="shared" si="155"/>
        <v>2016</v>
      </c>
      <c r="N3324" t="b">
        <v>0</v>
      </c>
      <c r="O3324">
        <v>23</v>
      </c>
      <c r="P3324" t="b">
        <v>1</v>
      </c>
      <c r="Q3324" t="s">
        <v>8271</v>
      </c>
      <c r="R3324" s="10">
        <f>E3324/D3324*100</f>
        <v>101.51515151515152</v>
      </c>
      <c r="S3324" s="7">
        <f>E3324/O3324</f>
        <v>145.65217391304347</v>
      </c>
      <c r="T3324" s="11" t="s">
        <v>8317</v>
      </c>
      <c r="U3324" t="s">
        <v>8318</v>
      </c>
    </row>
    <row r="3325" spans="1:21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5">
        <f t="shared" si="153"/>
        <v>42638.36583333333</v>
      </c>
      <c r="K3325">
        <v>1472201208</v>
      </c>
      <c r="L3325" s="16">
        <f t="shared" si="154"/>
        <v>42608.36583333333</v>
      </c>
      <c r="M3325" s="16" t="str">
        <f t="shared" si="155"/>
        <v>2016</v>
      </c>
      <c r="N3325" t="b">
        <v>0</v>
      </c>
      <c r="O3325">
        <v>49</v>
      </c>
      <c r="P3325" t="b">
        <v>1</v>
      </c>
      <c r="Q3325" t="s">
        <v>8271</v>
      </c>
      <c r="R3325" s="10">
        <f>E3325/D3325*100</f>
        <v>125.89999999999999</v>
      </c>
      <c r="S3325" s="7">
        <f>E3325/O3325</f>
        <v>25.693877551020407</v>
      </c>
      <c r="T3325" s="11" t="s">
        <v>8317</v>
      </c>
      <c r="U3325" t="s">
        <v>8318</v>
      </c>
    </row>
    <row r="3326" spans="1:21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5">
        <f t="shared" si="153"/>
        <v>42526.58321759259</v>
      </c>
      <c r="K3326">
        <v>1463925590</v>
      </c>
      <c r="L3326" s="16">
        <f t="shared" si="154"/>
        <v>42512.58321759259</v>
      </c>
      <c r="M3326" s="16" t="str">
        <f t="shared" si="155"/>
        <v>2016</v>
      </c>
      <c r="N3326" t="b">
        <v>0</v>
      </c>
      <c r="O3326">
        <v>10</v>
      </c>
      <c r="P3326" t="b">
        <v>1</v>
      </c>
      <c r="Q3326" t="s">
        <v>8271</v>
      </c>
      <c r="R3326" s="10">
        <f>E3326/D3326*100</f>
        <v>101.66666666666666</v>
      </c>
      <c r="S3326" s="7">
        <f>E3326/O3326</f>
        <v>152.5</v>
      </c>
      <c r="T3326" s="11" t="s">
        <v>8317</v>
      </c>
      <c r="U3326" t="s">
        <v>8318</v>
      </c>
    </row>
    <row r="3327" spans="1:21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5">
        <f t="shared" si="153"/>
        <v>42099.743946759263</v>
      </c>
      <c r="K3327">
        <v>1425235877</v>
      </c>
      <c r="L3327" s="16">
        <f t="shared" si="154"/>
        <v>42064.785613425927</v>
      </c>
      <c r="M3327" s="16" t="str">
        <f t="shared" si="155"/>
        <v>2015</v>
      </c>
      <c r="N3327" t="b">
        <v>0</v>
      </c>
      <c r="O3327">
        <v>15</v>
      </c>
      <c r="P3327" t="b">
        <v>1</v>
      </c>
      <c r="Q3327" t="s">
        <v>8271</v>
      </c>
      <c r="R3327" s="10">
        <f>E3327/D3327*100</f>
        <v>112.5</v>
      </c>
      <c r="S3327" s="7">
        <f>E3327/O3327</f>
        <v>30</v>
      </c>
      <c r="T3327" s="11" t="s">
        <v>8317</v>
      </c>
      <c r="U3327" t="s">
        <v>8318</v>
      </c>
    </row>
    <row r="3328" spans="1:21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5">
        <f t="shared" si="153"/>
        <v>42071.67251157407</v>
      </c>
      <c r="K3328">
        <v>1423242505</v>
      </c>
      <c r="L3328" s="16">
        <f t="shared" si="154"/>
        <v>42041.714178240742</v>
      </c>
      <c r="M3328" s="16" t="str">
        <f t="shared" si="155"/>
        <v>2015</v>
      </c>
      <c r="N3328" t="b">
        <v>0</v>
      </c>
      <c r="O3328">
        <v>57</v>
      </c>
      <c r="P3328" t="b">
        <v>1</v>
      </c>
      <c r="Q3328" t="s">
        <v>8271</v>
      </c>
      <c r="R3328" s="10">
        <f>E3328/D3328*100</f>
        <v>101.375</v>
      </c>
      <c r="S3328" s="7">
        <f>E3328/O3328</f>
        <v>142.28070175438597</v>
      </c>
      <c r="T3328" s="11" t="s">
        <v>8317</v>
      </c>
      <c r="U3328" t="s">
        <v>8318</v>
      </c>
    </row>
    <row r="3329" spans="1:21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5">
        <f t="shared" si="153"/>
        <v>42498.374606481477</v>
      </c>
      <c r="K3329">
        <v>1460105966</v>
      </c>
      <c r="L3329" s="16">
        <f t="shared" si="154"/>
        <v>42468.374606481477</v>
      </c>
      <c r="M3329" s="16" t="str">
        <f t="shared" si="155"/>
        <v>2016</v>
      </c>
      <c r="N3329" t="b">
        <v>0</v>
      </c>
      <c r="O3329">
        <v>33</v>
      </c>
      <c r="P3329" t="b">
        <v>1</v>
      </c>
      <c r="Q3329" t="s">
        <v>8271</v>
      </c>
      <c r="R3329" s="10">
        <f>E3329/D3329*100</f>
        <v>101.25</v>
      </c>
      <c r="S3329" s="7">
        <f>E3329/O3329</f>
        <v>24.545454545454547</v>
      </c>
      <c r="T3329" s="11" t="s">
        <v>8317</v>
      </c>
      <c r="U3329" t="s">
        <v>8318</v>
      </c>
    </row>
    <row r="3330" spans="1:21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5">
        <f t="shared" si="153"/>
        <v>41825.041666666664</v>
      </c>
      <c r="K3330">
        <v>1404308883</v>
      </c>
      <c r="L3330" s="16">
        <f t="shared" si="154"/>
        <v>41822.57503472222</v>
      </c>
      <c r="M3330" s="16" t="str">
        <f t="shared" si="155"/>
        <v>2014</v>
      </c>
      <c r="N3330" t="b">
        <v>0</v>
      </c>
      <c r="O3330">
        <v>9</v>
      </c>
      <c r="P3330" t="b">
        <v>1</v>
      </c>
      <c r="Q3330" t="s">
        <v>8271</v>
      </c>
      <c r="R3330" s="10">
        <f>E3330/D3330*100</f>
        <v>146.38888888888889</v>
      </c>
      <c r="S3330" s="7">
        <f>E3330/O3330</f>
        <v>292.77777777777777</v>
      </c>
      <c r="T3330" s="11" t="s">
        <v>8317</v>
      </c>
      <c r="U3330" t="s">
        <v>8318</v>
      </c>
    </row>
    <row r="3331" spans="1:21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5">
        <f t="shared" ref="J3331:J3394" si="156">(((I3331/60)/60)/24)+DATE(1970,1,1)</f>
        <v>41847.958333333336</v>
      </c>
      <c r="K3331">
        <v>1405583108</v>
      </c>
      <c r="L3331" s="16">
        <f t="shared" ref="L3331:L3394" si="157">(((K3331/60)/60)/24)+DATE(1970,1,1)</f>
        <v>41837.323009259257</v>
      </c>
      <c r="M3331" s="16" t="str">
        <f t="shared" ref="M3331:M3394" si="158">TEXT(L3331,"yyyy")</f>
        <v>2014</v>
      </c>
      <c r="N3331" t="b">
        <v>0</v>
      </c>
      <c r="O3331">
        <v>26</v>
      </c>
      <c r="P3331" t="b">
        <v>1</v>
      </c>
      <c r="Q3331" t="s">
        <v>8271</v>
      </c>
      <c r="R3331" s="10">
        <f>E3331/D3331*100</f>
        <v>116.8</v>
      </c>
      <c r="S3331" s="7">
        <f>E3331/O3331</f>
        <v>44.92307692307692</v>
      </c>
      <c r="T3331" s="11" t="s">
        <v>8317</v>
      </c>
      <c r="U3331" t="s">
        <v>8318</v>
      </c>
    </row>
    <row r="3332" spans="1:21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5">
        <f t="shared" si="156"/>
        <v>42095.845694444448</v>
      </c>
      <c r="K3332">
        <v>1425331068</v>
      </c>
      <c r="L3332" s="16">
        <f t="shared" si="157"/>
        <v>42065.887361111112</v>
      </c>
      <c r="M3332" s="16" t="str">
        <f t="shared" si="158"/>
        <v>2015</v>
      </c>
      <c r="N3332" t="b">
        <v>0</v>
      </c>
      <c r="O3332">
        <v>69</v>
      </c>
      <c r="P3332" t="b">
        <v>1</v>
      </c>
      <c r="Q3332" t="s">
        <v>8271</v>
      </c>
      <c r="R3332" s="10">
        <f>E3332/D3332*100</f>
        <v>106.26666666666667</v>
      </c>
      <c r="S3332" s="7">
        <f>E3332/O3332</f>
        <v>23.10144927536232</v>
      </c>
      <c r="T3332" s="11" t="s">
        <v>8317</v>
      </c>
      <c r="U3332" t="s">
        <v>8318</v>
      </c>
    </row>
    <row r="3333" spans="1:21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5">
        <f t="shared" si="156"/>
        <v>42283.697754629626</v>
      </c>
      <c r="K3333">
        <v>1441125886</v>
      </c>
      <c r="L3333" s="16">
        <f t="shared" si="157"/>
        <v>42248.697754629626</v>
      </c>
      <c r="M3333" s="16" t="str">
        <f t="shared" si="158"/>
        <v>2015</v>
      </c>
      <c r="N3333" t="b">
        <v>0</v>
      </c>
      <c r="O3333">
        <v>65</v>
      </c>
      <c r="P3333" t="b">
        <v>1</v>
      </c>
      <c r="Q3333" t="s">
        <v>8271</v>
      </c>
      <c r="R3333" s="10">
        <f>E3333/D3333*100</f>
        <v>104.52</v>
      </c>
      <c r="S3333" s="7">
        <f>E3333/O3333</f>
        <v>80.400000000000006</v>
      </c>
      <c r="T3333" s="11" t="s">
        <v>8317</v>
      </c>
      <c r="U3333" t="s">
        <v>8318</v>
      </c>
    </row>
    <row r="3334" spans="1:21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5">
        <f t="shared" si="156"/>
        <v>41839.860300925924</v>
      </c>
      <c r="K3334">
        <v>1403210330</v>
      </c>
      <c r="L3334" s="16">
        <f t="shared" si="157"/>
        <v>41809.860300925924</v>
      </c>
      <c r="M3334" s="16" t="str">
        <f t="shared" si="158"/>
        <v>2014</v>
      </c>
      <c r="N3334" t="b">
        <v>0</v>
      </c>
      <c r="O3334">
        <v>83</v>
      </c>
      <c r="P3334" t="b">
        <v>1</v>
      </c>
      <c r="Q3334" t="s">
        <v>8271</v>
      </c>
      <c r="R3334" s="10">
        <f>E3334/D3334*100</f>
        <v>100</v>
      </c>
      <c r="S3334" s="7">
        <f>E3334/O3334</f>
        <v>72.289156626506028</v>
      </c>
      <c r="T3334" s="11" t="s">
        <v>8317</v>
      </c>
      <c r="U3334" t="s">
        <v>8318</v>
      </c>
    </row>
    <row r="3335" spans="1:21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5">
        <f t="shared" si="156"/>
        <v>42170.676851851851</v>
      </c>
      <c r="K3335">
        <v>1432484080</v>
      </c>
      <c r="L3335" s="16">
        <f t="shared" si="157"/>
        <v>42148.676851851851</v>
      </c>
      <c r="M3335" s="16" t="str">
        <f t="shared" si="158"/>
        <v>2015</v>
      </c>
      <c r="N3335" t="b">
        <v>0</v>
      </c>
      <c r="O3335">
        <v>111</v>
      </c>
      <c r="P3335" t="b">
        <v>1</v>
      </c>
      <c r="Q3335" t="s">
        <v>8271</v>
      </c>
      <c r="R3335" s="10">
        <f>E3335/D3335*100</f>
        <v>104.57142857142858</v>
      </c>
      <c r="S3335" s="7">
        <f>E3335/O3335</f>
        <v>32.972972972972975</v>
      </c>
      <c r="T3335" s="11" t="s">
        <v>8317</v>
      </c>
      <c r="U3335" t="s">
        <v>8318</v>
      </c>
    </row>
    <row r="3336" spans="1:21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5">
        <f t="shared" si="156"/>
        <v>42215.521087962959</v>
      </c>
      <c r="K3336">
        <v>1435667422</v>
      </c>
      <c r="L3336" s="16">
        <f t="shared" si="157"/>
        <v>42185.521087962959</v>
      </c>
      <c r="M3336" s="16" t="str">
        <f t="shared" si="158"/>
        <v>2015</v>
      </c>
      <c r="N3336" t="b">
        <v>0</v>
      </c>
      <c r="O3336">
        <v>46</v>
      </c>
      <c r="P3336" t="b">
        <v>1</v>
      </c>
      <c r="Q3336" t="s">
        <v>8271</v>
      </c>
      <c r="R3336" s="10">
        <f>E3336/D3336*100</f>
        <v>138.62051149573753</v>
      </c>
      <c r="S3336" s="7">
        <f>E3336/O3336</f>
        <v>116.65217391304348</v>
      </c>
      <c r="T3336" s="11" t="s">
        <v>8317</v>
      </c>
      <c r="U3336" t="s">
        <v>8318</v>
      </c>
    </row>
    <row r="3337" spans="1:21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5">
        <f t="shared" si="156"/>
        <v>41854.958333333336</v>
      </c>
      <c r="K3337">
        <v>1404749446</v>
      </c>
      <c r="L3337" s="16">
        <f t="shared" si="157"/>
        <v>41827.674143518518</v>
      </c>
      <c r="M3337" s="16" t="str">
        <f t="shared" si="158"/>
        <v>2014</v>
      </c>
      <c r="N3337" t="b">
        <v>0</v>
      </c>
      <c r="O3337">
        <v>63</v>
      </c>
      <c r="P3337" t="b">
        <v>1</v>
      </c>
      <c r="Q3337" t="s">
        <v>8271</v>
      </c>
      <c r="R3337" s="10">
        <f>E3337/D3337*100</f>
        <v>100.32000000000001</v>
      </c>
      <c r="S3337" s="7">
        <f>E3337/O3337</f>
        <v>79.61904761904762</v>
      </c>
      <c r="T3337" s="11" t="s">
        <v>8317</v>
      </c>
      <c r="U3337" t="s">
        <v>8318</v>
      </c>
    </row>
    <row r="3338" spans="1:21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5">
        <f t="shared" si="156"/>
        <v>42465.35701388889</v>
      </c>
      <c r="K3338">
        <v>1457429646</v>
      </c>
      <c r="L3338" s="16">
        <f t="shared" si="157"/>
        <v>42437.398680555561</v>
      </c>
      <c r="M3338" s="16" t="str">
        <f t="shared" si="158"/>
        <v>2016</v>
      </c>
      <c r="N3338" t="b">
        <v>0</v>
      </c>
      <c r="O3338">
        <v>9</v>
      </c>
      <c r="P3338" t="b">
        <v>1</v>
      </c>
      <c r="Q3338" t="s">
        <v>8271</v>
      </c>
      <c r="R3338" s="10">
        <f>E3338/D3338*100</f>
        <v>100</v>
      </c>
      <c r="S3338" s="7">
        <f>E3338/O3338</f>
        <v>27.777777777777779</v>
      </c>
      <c r="T3338" s="11" t="s">
        <v>8317</v>
      </c>
      <c r="U3338" t="s">
        <v>8318</v>
      </c>
    </row>
    <row r="3339" spans="1:21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5">
        <f t="shared" si="156"/>
        <v>41922.875</v>
      </c>
      <c r="K3339">
        <v>1411109167</v>
      </c>
      <c r="L3339" s="16">
        <f t="shared" si="157"/>
        <v>41901.282025462962</v>
      </c>
      <c r="M3339" s="16" t="str">
        <f t="shared" si="158"/>
        <v>2014</v>
      </c>
      <c r="N3339" t="b">
        <v>0</v>
      </c>
      <c r="O3339">
        <v>34</v>
      </c>
      <c r="P3339" t="b">
        <v>1</v>
      </c>
      <c r="Q3339" t="s">
        <v>8271</v>
      </c>
      <c r="R3339" s="10">
        <f>E3339/D3339*100</f>
        <v>110.2</v>
      </c>
      <c r="S3339" s="7">
        <f>E3339/O3339</f>
        <v>81.029411764705884</v>
      </c>
      <c r="T3339" s="11" t="s">
        <v>8317</v>
      </c>
      <c r="U3339" t="s">
        <v>8318</v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5">
        <f t="shared" si="156"/>
        <v>42790.574999999997</v>
      </c>
      <c r="K3340">
        <v>1486129680</v>
      </c>
      <c r="L3340" s="16">
        <f t="shared" si="157"/>
        <v>42769.574999999997</v>
      </c>
      <c r="M3340" s="16" t="str">
        <f t="shared" si="158"/>
        <v>2017</v>
      </c>
      <c r="N3340" t="b">
        <v>0</v>
      </c>
      <c r="O3340">
        <v>112</v>
      </c>
      <c r="P3340" t="b">
        <v>1</v>
      </c>
      <c r="Q3340" t="s">
        <v>8271</v>
      </c>
      <c r="R3340" s="10">
        <f>E3340/D3340*100</f>
        <v>102.18</v>
      </c>
      <c r="S3340" s="7">
        <f>E3340/O3340</f>
        <v>136.84821428571428</v>
      </c>
      <c r="T3340" s="11" t="s">
        <v>8317</v>
      </c>
      <c r="U3340" t="s">
        <v>8318</v>
      </c>
    </row>
    <row r="3341" spans="1:21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5">
        <f t="shared" si="156"/>
        <v>42579.665717592594</v>
      </c>
      <c r="K3341">
        <v>1467129518</v>
      </c>
      <c r="L3341" s="16">
        <f t="shared" si="157"/>
        <v>42549.665717592594</v>
      </c>
      <c r="M3341" s="16" t="str">
        <f t="shared" si="158"/>
        <v>2016</v>
      </c>
      <c r="N3341" t="b">
        <v>0</v>
      </c>
      <c r="O3341">
        <v>47</v>
      </c>
      <c r="P3341" t="b">
        <v>1</v>
      </c>
      <c r="Q3341" t="s">
        <v>8271</v>
      </c>
      <c r="R3341" s="10">
        <f>E3341/D3341*100</f>
        <v>104.35000000000001</v>
      </c>
      <c r="S3341" s="7">
        <f>E3341/O3341</f>
        <v>177.61702127659575</v>
      </c>
      <c r="T3341" s="11" t="s">
        <v>8317</v>
      </c>
      <c r="U3341" t="s">
        <v>8318</v>
      </c>
    </row>
    <row r="3342" spans="1:21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5">
        <f t="shared" si="156"/>
        <v>42710.974004629628</v>
      </c>
      <c r="K3342">
        <v>1478906554</v>
      </c>
      <c r="L3342" s="16">
        <f t="shared" si="157"/>
        <v>42685.974004629628</v>
      </c>
      <c r="M3342" s="16" t="str">
        <f t="shared" si="158"/>
        <v>2016</v>
      </c>
      <c r="N3342" t="b">
        <v>0</v>
      </c>
      <c r="O3342">
        <v>38</v>
      </c>
      <c r="P3342" t="b">
        <v>1</v>
      </c>
      <c r="Q3342" t="s">
        <v>8271</v>
      </c>
      <c r="R3342" s="10">
        <f>E3342/D3342*100</f>
        <v>138.16666666666666</v>
      </c>
      <c r="S3342" s="7">
        <f>E3342/O3342</f>
        <v>109.07894736842105</v>
      </c>
      <c r="T3342" s="11" t="s">
        <v>8317</v>
      </c>
      <c r="U3342" t="s">
        <v>8318</v>
      </c>
    </row>
    <row r="3343" spans="1:21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5">
        <f t="shared" si="156"/>
        <v>42533.708333333328</v>
      </c>
      <c r="K3343">
        <v>1463771421</v>
      </c>
      <c r="L3343" s="16">
        <f t="shared" si="157"/>
        <v>42510.798854166671</v>
      </c>
      <c r="M3343" s="16" t="str">
        <f t="shared" si="158"/>
        <v>2016</v>
      </c>
      <c r="N3343" t="b">
        <v>0</v>
      </c>
      <c r="O3343">
        <v>28</v>
      </c>
      <c r="P3343" t="b">
        <v>1</v>
      </c>
      <c r="Q3343" t="s">
        <v>8271</v>
      </c>
      <c r="R3343" s="10">
        <f>E3343/D3343*100</f>
        <v>100</v>
      </c>
      <c r="S3343" s="7">
        <f>E3343/O3343</f>
        <v>119.64285714285714</v>
      </c>
      <c r="T3343" s="11" t="s">
        <v>8317</v>
      </c>
      <c r="U3343" t="s">
        <v>8318</v>
      </c>
    </row>
    <row r="3344" spans="1:21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5">
        <f t="shared" si="156"/>
        <v>42095.207638888889</v>
      </c>
      <c r="K3344">
        <v>1425020810</v>
      </c>
      <c r="L3344" s="16">
        <f t="shared" si="157"/>
        <v>42062.296412037031</v>
      </c>
      <c r="M3344" s="16" t="str">
        <f t="shared" si="158"/>
        <v>2015</v>
      </c>
      <c r="N3344" t="b">
        <v>0</v>
      </c>
      <c r="O3344">
        <v>78</v>
      </c>
      <c r="P3344" t="b">
        <v>1</v>
      </c>
      <c r="Q3344" t="s">
        <v>8271</v>
      </c>
      <c r="R3344" s="10">
        <f>E3344/D3344*100</f>
        <v>101.66666666666666</v>
      </c>
      <c r="S3344" s="7">
        <f>E3344/O3344</f>
        <v>78.205128205128204</v>
      </c>
      <c r="T3344" s="11" t="s">
        <v>8317</v>
      </c>
      <c r="U3344" t="s">
        <v>8318</v>
      </c>
    </row>
    <row r="3345" spans="1:21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5">
        <f t="shared" si="156"/>
        <v>42473.554166666669</v>
      </c>
      <c r="K3345">
        <v>1458770384</v>
      </c>
      <c r="L3345" s="16">
        <f t="shared" si="157"/>
        <v>42452.916481481487</v>
      </c>
      <c r="M3345" s="16" t="str">
        <f t="shared" si="158"/>
        <v>2016</v>
      </c>
      <c r="N3345" t="b">
        <v>0</v>
      </c>
      <c r="O3345">
        <v>23</v>
      </c>
      <c r="P3345" t="b">
        <v>1</v>
      </c>
      <c r="Q3345" t="s">
        <v>8271</v>
      </c>
      <c r="R3345" s="10">
        <f>E3345/D3345*100</f>
        <v>171.42857142857142</v>
      </c>
      <c r="S3345" s="7">
        <f>E3345/O3345</f>
        <v>52.173913043478258</v>
      </c>
      <c r="T3345" s="11" t="s">
        <v>8317</v>
      </c>
      <c r="U3345" t="s">
        <v>8318</v>
      </c>
    </row>
    <row r="3346" spans="1:21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5">
        <f t="shared" si="156"/>
        <v>41881.200150462959</v>
      </c>
      <c r="K3346">
        <v>1406782093</v>
      </c>
      <c r="L3346" s="16">
        <f t="shared" si="157"/>
        <v>41851.200150462959</v>
      </c>
      <c r="M3346" s="16" t="str">
        <f t="shared" si="158"/>
        <v>2014</v>
      </c>
      <c r="N3346" t="b">
        <v>0</v>
      </c>
      <c r="O3346">
        <v>40</v>
      </c>
      <c r="P3346" t="b">
        <v>1</v>
      </c>
      <c r="Q3346" t="s">
        <v>8271</v>
      </c>
      <c r="R3346" s="10">
        <f>E3346/D3346*100</f>
        <v>101.44444444444444</v>
      </c>
      <c r="S3346" s="7">
        <f>E3346/O3346</f>
        <v>114.125</v>
      </c>
      <c r="T3346" s="11" t="s">
        <v>8317</v>
      </c>
      <c r="U3346" t="s">
        <v>8318</v>
      </c>
    </row>
    <row r="3347" spans="1:21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5">
        <f t="shared" si="156"/>
        <v>42112.025694444441</v>
      </c>
      <c r="K3347">
        <v>1424226768</v>
      </c>
      <c r="L3347" s="16">
        <f t="shared" si="157"/>
        <v>42053.106111111112</v>
      </c>
      <c r="M3347" s="16" t="str">
        <f t="shared" si="158"/>
        <v>2015</v>
      </c>
      <c r="N3347" t="b">
        <v>0</v>
      </c>
      <c r="O3347">
        <v>13</v>
      </c>
      <c r="P3347" t="b">
        <v>1</v>
      </c>
      <c r="Q3347" t="s">
        <v>8271</v>
      </c>
      <c r="R3347" s="10">
        <f>E3347/D3347*100</f>
        <v>130</v>
      </c>
      <c r="S3347" s="7">
        <f>E3347/O3347</f>
        <v>50</v>
      </c>
      <c r="T3347" s="11" t="s">
        <v>8317</v>
      </c>
      <c r="U3347" t="s">
        <v>8318</v>
      </c>
    </row>
    <row r="3348" spans="1:21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5">
        <f t="shared" si="156"/>
        <v>42061.024421296301</v>
      </c>
      <c r="K3348">
        <v>1424306110</v>
      </c>
      <c r="L3348" s="16">
        <f t="shared" si="157"/>
        <v>42054.024421296301</v>
      </c>
      <c r="M3348" s="16" t="str">
        <f t="shared" si="158"/>
        <v>2015</v>
      </c>
      <c r="N3348" t="b">
        <v>0</v>
      </c>
      <c r="O3348">
        <v>18</v>
      </c>
      <c r="P3348" t="b">
        <v>1</v>
      </c>
      <c r="Q3348" t="s">
        <v>8271</v>
      </c>
      <c r="R3348" s="10">
        <f>E3348/D3348*100</f>
        <v>110.00000000000001</v>
      </c>
      <c r="S3348" s="7">
        <f>E3348/O3348</f>
        <v>91.666666666666671</v>
      </c>
      <c r="T3348" s="11" t="s">
        <v>8317</v>
      </c>
      <c r="U3348" t="s">
        <v>8318</v>
      </c>
    </row>
    <row r="3349" spans="1:21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5">
        <f t="shared" si="156"/>
        <v>42498.875</v>
      </c>
      <c r="K3349">
        <v>1461503654</v>
      </c>
      <c r="L3349" s="16">
        <f t="shared" si="157"/>
        <v>42484.551550925928</v>
      </c>
      <c r="M3349" s="16" t="str">
        <f t="shared" si="158"/>
        <v>2016</v>
      </c>
      <c r="N3349" t="b">
        <v>0</v>
      </c>
      <c r="O3349">
        <v>22</v>
      </c>
      <c r="P3349" t="b">
        <v>1</v>
      </c>
      <c r="Q3349" t="s">
        <v>8271</v>
      </c>
      <c r="R3349" s="10">
        <f>E3349/D3349*100</f>
        <v>119.44999999999999</v>
      </c>
      <c r="S3349" s="7">
        <f>E3349/O3349</f>
        <v>108.59090909090909</v>
      </c>
      <c r="T3349" s="11" t="s">
        <v>8317</v>
      </c>
      <c r="U3349" t="s">
        <v>8318</v>
      </c>
    </row>
    <row r="3350" spans="1:21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5">
        <f t="shared" si="156"/>
        <v>42490.165972222225</v>
      </c>
      <c r="K3350">
        <v>1459949080</v>
      </c>
      <c r="L3350" s="16">
        <f t="shared" si="157"/>
        <v>42466.558796296296</v>
      </c>
      <c r="M3350" s="16" t="str">
        <f t="shared" si="158"/>
        <v>2016</v>
      </c>
      <c r="N3350" t="b">
        <v>0</v>
      </c>
      <c r="O3350">
        <v>79</v>
      </c>
      <c r="P3350" t="b">
        <v>1</v>
      </c>
      <c r="Q3350" t="s">
        <v>8271</v>
      </c>
      <c r="R3350" s="10">
        <f>E3350/D3350*100</f>
        <v>100.2909090909091</v>
      </c>
      <c r="S3350" s="7">
        <f>E3350/O3350</f>
        <v>69.822784810126578</v>
      </c>
      <c r="T3350" s="11" t="s">
        <v>8317</v>
      </c>
      <c r="U3350" t="s">
        <v>8318</v>
      </c>
    </row>
    <row r="3351" spans="1:21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5">
        <f t="shared" si="156"/>
        <v>42534.708333333328</v>
      </c>
      <c r="K3351">
        <v>1463971172</v>
      </c>
      <c r="L3351" s="16">
        <f t="shared" si="157"/>
        <v>42513.110787037032</v>
      </c>
      <c r="M3351" s="16" t="str">
        <f t="shared" si="158"/>
        <v>2016</v>
      </c>
      <c r="N3351" t="b">
        <v>0</v>
      </c>
      <c r="O3351">
        <v>14</v>
      </c>
      <c r="P3351" t="b">
        <v>1</v>
      </c>
      <c r="Q3351" t="s">
        <v>8271</v>
      </c>
      <c r="R3351" s="10">
        <f>E3351/D3351*100</f>
        <v>153.4</v>
      </c>
      <c r="S3351" s="7">
        <f>E3351/O3351</f>
        <v>109.57142857142857</v>
      </c>
      <c r="T3351" s="11" t="s">
        <v>8317</v>
      </c>
      <c r="U3351" t="s">
        <v>8318</v>
      </c>
    </row>
    <row r="3352" spans="1:21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5">
        <f t="shared" si="156"/>
        <v>42337.958333333328</v>
      </c>
      <c r="K3352">
        <v>1445791811</v>
      </c>
      <c r="L3352" s="16">
        <f t="shared" si="157"/>
        <v>42302.701516203699</v>
      </c>
      <c r="M3352" s="16" t="str">
        <f t="shared" si="158"/>
        <v>2015</v>
      </c>
      <c r="N3352" t="b">
        <v>0</v>
      </c>
      <c r="O3352">
        <v>51</v>
      </c>
      <c r="P3352" t="b">
        <v>1</v>
      </c>
      <c r="Q3352" t="s">
        <v>8271</v>
      </c>
      <c r="R3352" s="10">
        <f>E3352/D3352*100</f>
        <v>104.42857142857143</v>
      </c>
      <c r="S3352" s="7">
        <f>E3352/O3352</f>
        <v>71.666666666666671</v>
      </c>
      <c r="T3352" s="11" t="s">
        <v>8317</v>
      </c>
      <c r="U3352" t="s">
        <v>8318</v>
      </c>
    </row>
    <row r="3353" spans="1:21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5">
        <f t="shared" si="156"/>
        <v>41843.458333333336</v>
      </c>
      <c r="K3353">
        <v>1402910965</v>
      </c>
      <c r="L3353" s="16">
        <f t="shared" si="157"/>
        <v>41806.395428240743</v>
      </c>
      <c r="M3353" s="16" t="str">
        <f t="shared" si="158"/>
        <v>2014</v>
      </c>
      <c r="N3353" t="b">
        <v>0</v>
      </c>
      <c r="O3353">
        <v>54</v>
      </c>
      <c r="P3353" t="b">
        <v>1</v>
      </c>
      <c r="Q3353" t="s">
        <v>8271</v>
      </c>
      <c r="R3353" s="10">
        <f>E3353/D3353*100</f>
        <v>101.1</v>
      </c>
      <c r="S3353" s="7">
        <f>E3353/O3353</f>
        <v>93.611111111111114</v>
      </c>
      <c r="T3353" s="11" t="s">
        <v>8317</v>
      </c>
      <c r="U3353" t="s">
        <v>8318</v>
      </c>
    </row>
    <row r="3354" spans="1:21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5">
        <f t="shared" si="156"/>
        <v>42552.958333333328</v>
      </c>
      <c r="K3354">
        <v>1462492178</v>
      </c>
      <c r="L3354" s="16">
        <f t="shared" si="157"/>
        <v>42495.992800925931</v>
      </c>
      <c r="M3354" s="16" t="str">
        <f t="shared" si="158"/>
        <v>2016</v>
      </c>
      <c r="N3354" t="b">
        <v>0</v>
      </c>
      <c r="O3354">
        <v>70</v>
      </c>
      <c r="P3354" t="b">
        <v>1</v>
      </c>
      <c r="Q3354" t="s">
        <v>8271</v>
      </c>
      <c r="R3354" s="10">
        <f>E3354/D3354*100</f>
        <v>107.52</v>
      </c>
      <c r="S3354" s="7">
        <f>E3354/O3354</f>
        <v>76.8</v>
      </c>
      <c r="T3354" s="11" t="s">
        <v>8317</v>
      </c>
      <c r="U3354" t="s">
        <v>8318</v>
      </c>
    </row>
    <row r="3355" spans="1:21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5">
        <f t="shared" si="156"/>
        <v>42492.958333333328</v>
      </c>
      <c r="K3355">
        <v>1461061350</v>
      </c>
      <c r="L3355" s="16">
        <f t="shared" si="157"/>
        <v>42479.432291666672</v>
      </c>
      <c r="M3355" s="16" t="str">
        <f t="shared" si="158"/>
        <v>2016</v>
      </c>
      <c r="N3355" t="b">
        <v>0</v>
      </c>
      <c r="O3355">
        <v>44</v>
      </c>
      <c r="P3355" t="b">
        <v>1</v>
      </c>
      <c r="Q3355" t="s">
        <v>8271</v>
      </c>
      <c r="R3355" s="10">
        <f>E3355/D3355*100</f>
        <v>315</v>
      </c>
      <c r="S3355" s="7">
        <f>E3355/O3355</f>
        <v>35.795454545454547</v>
      </c>
      <c r="T3355" s="11" t="s">
        <v>8317</v>
      </c>
      <c r="U3355" t="s">
        <v>8318</v>
      </c>
    </row>
    <row r="3356" spans="1:21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5">
        <f t="shared" si="156"/>
        <v>42306.167361111111</v>
      </c>
      <c r="K3356">
        <v>1443029206</v>
      </c>
      <c r="L3356" s="16">
        <f t="shared" si="157"/>
        <v>42270.7269212963</v>
      </c>
      <c r="M3356" s="16" t="str">
        <f t="shared" si="158"/>
        <v>2015</v>
      </c>
      <c r="N3356" t="b">
        <v>0</v>
      </c>
      <c r="O3356">
        <v>55</v>
      </c>
      <c r="P3356" t="b">
        <v>1</v>
      </c>
      <c r="Q3356" t="s">
        <v>8271</v>
      </c>
      <c r="R3356" s="10">
        <f>E3356/D3356*100</f>
        <v>101.93333333333334</v>
      </c>
      <c r="S3356" s="7">
        <f>E3356/O3356</f>
        <v>55.6</v>
      </c>
      <c r="T3356" s="11" t="s">
        <v>8317</v>
      </c>
      <c r="U3356" t="s">
        <v>8318</v>
      </c>
    </row>
    <row r="3357" spans="1:21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5">
        <f t="shared" si="156"/>
        <v>42500.470138888893</v>
      </c>
      <c r="K3357">
        <v>1461941527</v>
      </c>
      <c r="L3357" s="16">
        <f t="shared" si="157"/>
        <v>42489.619525462964</v>
      </c>
      <c r="M3357" s="16" t="str">
        <f t="shared" si="158"/>
        <v>2016</v>
      </c>
      <c r="N3357" t="b">
        <v>0</v>
      </c>
      <c r="O3357">
        <v>15</v>
      </c>
      <c r="P3357" t="b">
        <v>1</v>
      </c>
      <c r="Q3357" t="s">
        <v>8271</v>
      </c>
      <c r="R3357" s="10">
        <f>E3357/D3357*100</f>
        <v>126.28571428571429</v>
      </c>
      <c r="S3357" s="7">
        <f>E3357/O3357</f>
        <v>147.33333333333334</v>
      </c>
      <c r="T3357" s="11" t="s">
        <v>8317</v>
      </c>
      <c r="U3357" t="s">
        <v>8318</v>
      </c>
    </row>
    <row r="3358" spans="1:21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5">
        <f t="shared" si="156"/>
        <v>42566.815648148149</v>
      </c>
      <c r="K3358">
        <v>1466019272</v>
      </c>
      <c r="L3358" s="16">
        <f t="shared" si="157"/>
        <v>42536.815648148149</v>
      </c>
      <c r="M3358" s="16" t="str">
        <f t="shared" si="158"/>
        <v>2016</v>
      </c>
      <c r="N3358" t="b">
        <v>0</v>
      </c>
      <c r="O3358">
        <v>27</v>
      </c>
      <c r="P3358" t="b">
        <v>1</v>
      </c>
      <c r="Q3358" t="s">
        <v>8271</v>
      </c>
      <c r="R3358" s="10">
        <f>E3358/D3358*100</f>
        <v>101.4</v>
      </c>
      <c r="S3358" s="7">
        <f>E3358/O3358</f>
        <v>56.333333333333336</v>
      </c>
      <c r="T3358" s="11" t="s">
        <v>8317</v>
      </c>
      <c r="U3358" t="s">
        <v>8318</v>
      </c>
    </row>
    <row r="3359" spans="1:21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5">
        <f t="shared" si="156"/>
        <v>41852.417939814812</v>
      </c>
      <c r="K3359">
        <v>1404295310</v>
      </c>
      <c r="L3359" s="16">
        <f t="shared" si="157"/>
        <v>41822.417939814812</v>
      </c>
      <c r="M3359" s="16" t="str">
        <f t="shared" si="158"/>
        <v>2014</v>
      </c>
      <c r="N3359" t="b">
        <v>0</v>
      </c>
      <c r="O3359">
        <v>21</v>
      </c>
      <c r="P3359" t="b">
        <v>1</v>
      </c>
      <c r="Q3359" t="s">
        <v>8271</v>
      </c>
      <c r="R3359" s="10">
        <f>E3359/D3359*100</f>
        <v>101</v>
      </c>
      <c r="S3359" s="7">
        <f>E3359/O3359</f>
        <v>96.19047619047619</v>
      </c>
      <c r="T3359" s="11" t="s">
        <v>8317</v>
      </c>
      <c r="U3359" t="s">
        <v>8318</v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5">
        <f t="shared" si="156"/>
        <v>41962.352766203709</v>
      </c>
      <c r="K3360">
        <v>1413790079</v>
      </c>
      <c r="L3360" s="16">
        <f t="shared" si="157"/>
        <v>41932.311099537037</v>
      </c>
      <c r="M3360" s="16" t="str">
        <f t="shared" si="158"/>
        <v>2014</v>
      </c>
      <c r="N3360" t="b">
        <v>0</v>
      </c>
      <c r="O3360">
        <v>162</v>
      </c>
      <c r="P3360" t="b">
        <v>1</v>
      </c>
      <c r="Q3360" t="s">
        <v>8271</v>
      </c>
      <c r="R3360" s="10">
        <f>E3360/D3360*100</f>
        <v>102.99000000000001</v>
      </c>
      <c r="S3360" s="7">
        <f>E3360/O3360</f>
        <v>63.574074074074076</v>
      </c>
      <c r="T3360" s="11" t="s">
        <v>8317</v>
      </c>
      <c r="U3360" t="s">
        <v>8318</v>
      </c>
    </row>
    <row r="3361" spans="1:21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5">
        <f t="shared" si="156"/>
        <v>42791.057106481487</v>
      </c>
      <c r="K3361">
        <v>1484097734</v>
      </c>
      <c r="L3361" s="16">
        <f t="shared" si="157"/>
        <v>42746.057106481487</v>
      </c>
      <c r="M3361" s="16" t="str">
        <f t="shared" si="158"/>
        <v>2017</v>
      </c>
      <c r="N3361" t="b">
        <v>0</v>
      </c>
      <c r="O3361">
        <v>23</v>
      </c>
      <c r="P3361" t="b">
        <v>1</v>
      </c>
      <c r="Q3361" t="s">
        <v>8271</v>
      </c>
      <c r="R3361" s="10">
        <f>E3361/D3361*100</f>
        <v>106.25</v>
      </c>
      <c r="S3361" s="7">
        <f>E3361/O3361</f>
        <v>184.78260869565219</v>
      </c>
      <c r="T3361" s="11" t="s">
        <v>8317</v>
      </c>
      <c r="U3361" t="s">
        <v>8318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5">
        <f t="shared" si="156"/>
        <v>42718.665972222225</v>
      </c>
      <c r="K3362">
        <v>1479866343</v>
      </c>
      <c r="L3362" s="16">
        <f t="shared" si="157"/>
        <v>42697.082673611112</v>
      </c>
      <c r="M3362" s="16" t="str">
        <f t="shared" si="158"/>
        <v>2016</v>
      </c>
      <c r="N3362" t="b">
        <v>0</v>
      </c>
      <c r="O3362">
        <v>72</v>
      </c>
      <c r="P3362" t="b">
        <v>1</v>
      </c>
      <c r="Q3362" t="s">
        <v>8271</v>
      </c>
      <c r="R3362" s="10">
        <f>E3362/D3362*100</f>
        <v>101.37777777777779</v>
      </c>
      <c r="S3362" s="7">
        <f>E3362/O3362</f>
        <v>126.72222222222223</v>
      </c>
      <c r="T3362" s="11" t="s">
        <v>8317</v>
      </c>
      <c r="U3362" t="s">
        <v>8318</v>
      </c>
    </row>
    <row r="3363" spans="1:21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5">
        <f t="shared" si="156"/>
        <v>41883.665972222225</v>
      </c>
      <c r="K3363">
        <v>1408062990</v>
      </c>
      <c r="L3363" s="16">
        <f t="shared" si="157"/>
        <v>41866.025347222225</v>
      </c>
      <c r="M3363" s="16" t="str">
        <f t="shared" si="158"/>
        <v>2014</v>
      </c>
      <c r="N3363" t="b">
        <v>0</v>
      </c>
      <c r="O3363">
        <v>68</v>
      </c>
      <c r="P3363" t="b">
        <v>1</v>
      </c>
      <c r="Q3363" t="s">
        <v>8271</v>
      </c>
      <c r="R3363" s="10">
        <f>E3363/D3363*100</f>
        <v>113.46000000000001</v>
      </c>
      <c r="S3363" s="7">
        <f>E3363/O3363</f>
        <v>83.42647058823529</v>
      </c>
      <c r="T3363" s="11" t="s">
        <v>8317</v>
      </c>
      <c r="U3363" t="s">
        <v>8318</v>
      </c>
    </row>
    <row r="3364" spans="1:21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5">
        <f t="shared" si="156"/>
        <v>42070.204861111109</v>
      </c>
      <c r="K3364">
        <v>1424484717</v>
      </c>
      <c r="L3364" s="16">
        <f t="shared" si="157"/>
        <v>42056.091631944444</v>
      </c>
      <c r="M3364" s="16" t="str">
        <f t="shared" si="158"/>
        <v>2015</v>
      </c>
      <c r="N3364" t="b">
        <v>0</v>
      </c>
      <c r="O3364">
        <v>20</v>
      </c>
      <c r="P3364" t="b">
        <v>1</v>
      </c>
      <c r="Q3364" t="s">
        <v>8271</v>
      </c>
      <c r="R3364" s="10">
        <f>E3364/D3364*100</f>
        <v>218.00000000000003</v>
      </c>
      <c r="S3364" s="7">
        <f>E3364/O3364</f>
        <v>54.5</v>
      </c>
      <c r="T3364" s="11" t="s">
        <v>8317</v>
      </c>
      <c r="U3364" t="s">
        <v>8318</v>
      </c>
    </row>
    <row r="3365" spans="1:21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5">
        <f t="shared" si="156"/>
        <v>41870.666666666664</v>
      </c>
      <c r="K3365">
        <v>1406831445</v>
      </c>
      <c r="L3365" s="16">
        <f t="shared" si="157"/>
        <v>41851.771354166667</v>
      </c>
      <c r="M3365" s="16" t="str">
        <f t="shared" si="158"/>
        <v>2014</v>
      </c>
      <c r="N3365" t="b">
        <v>0</v>
      </c>
      <c r="O3365">
        <v>26</v>
      </c>
      <c r="P3365" t="b">
        <v>1</v>
      </c>
      <c r="Q3365" t="s">
        <v>8271</v>
      </c>
      <c r="R3365" s="10">
        <f>E3365/D3365*100</f>
        <v>101.41935483870968</v>
      </c>
      <c r="S3365" s="7">
        <f>E3365/O3365</f>
        <v>302.30769230769232</v>
      </c>
      <c r="T3365" s="11" t="s">
        <v>8317</v>
      </c>
      <c r="U3365" t="s">
        <v>8318</v>
      </c>
    </row>
    <row r="3366" spans="1:21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5">
        <f t="shared" si="156"/>
        <v>42444.875</v>
      </c>
      <c r="K3366">
        <v>1456183649</v>
      </c>
      <c r="L3366" s="16">
        <f t="shared" si="157"/>
        <v>42422.977418981478</v>
      </c>
      <c r="M3366" s="16" t="str">
        <f t="shared" si="158"/>
        <v>2016</v>
      </c>
      <c r="N3366" t="b">
        <v>0</v>
      </c>
      <c r="O3366">
        <v>72</v>
      </c>
      <c r="P3366" t="b">
        <v>1</v>
      </c>
      <c r="Q3366" t="s">
        <v>8271</v>
      </c>
      <c r="R3366" s="10">
        <f>E3366/D3366*100</f>
        <v>105.93333333333332</v>
      </c>
      <c r="S3366" s="7">
        <f>E3366/O3366</f>
        <v>44.138888888888886</v>
      </c>
      <c r="T3366" s="11" t="s">
        <v>8317</v>
      </c>
      <c r="U3366" t="s">
        <v>8318</v>
      </c>
    </row>
    <row r="3367" spans="1:21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5">
        <f t="shared" si="156"/>
        <v>42351.101759259262</v>
      </c>
      <c r="K3367">
        <v>1447381592</v>
      </c>
      <c r="L3367" s="16">
        <f t="shared" si="157"/>
        <v>42321.101759259262</v>
      </c>
      <c r="M3367" s="16" t="str">
        <f t="shared" si="158"/>
        <v>2015</v>
      </c>
      <c r="N3367" t="b">
        <v>0</v>
      </c>
      <c r="O3367">
        <v>3</v>
      </c>
      <c r="P3367" t="b">
        <v>1</v>
      </c>
      <c r="Q3367" t="s">
        <v>8271</v>
      </c>
      <c r="R3367" s="10">
        <f>E3367/D3367*100</f>
        <v>104</v>
      </c>
      <c r="S3367" s="7">
        <f>E3367/O3367</f>
        <v>866.66666666666663</v>
      </c>
      <c r="T3367" s="11" t="s">
        <v>8317</v>
      </c>
      <c r="U3367" t="s">
        <v>8318</v>
      </c>
    </row>
    <row r="3368" spans="1:21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5">
        <f t="shared" si="156"/>
        <v>42137.067557870367</v>
      </c>
      <c r="K3368">
        <v>1428889037</v>
      </c>
      <c r="L3368" s="16">
        <f t="shared" si="157"/>
        <v>42107.067557870367</v>
      </c>
      <c r="M3368" s="16" t="str">
        <f t="shared" si="158"/>
        <v>2015</v>
      </c>
      <c r="N3368" t="b">
        <v>0</v>
      </c>
      <c r="O3368">
        <v>18</v>
      </c>
      <c r="P3368" t="b">
        <v>1</v>
      </c>
      <c r="Q3368" t="s">
        <v>8271</v>
      </c>
      <c r="R3368" s="10">
        <f>E3368/D3368*100</f>
        <v>221</v>
      </c>
      <c r="S3368" s="7">
        <f>E3368/O3368</f>
        <v>61.388888888888886</v>
      </c>
      <c r="T3368" s="11" t="s">
        <v>8317</v>
      </c>
      <c r="U3368" t="s">
        <v>8318</v>
      </c>
    </row>
    <row r="3369" spans="1:21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5">
        <f t="shared" si="156"/>
        <v>42217.933958333335</v>
      </c>
      <c r="K3369">
        <v>1436307894</v>
      </c>
      <c r="L3369" s="16">
        <f t="shared" si="157"/>
        <v>42192.933958333335</v>
      </c>
      <c r="M3369" s="16" t="str">
        <f t="shared" si="158"/>
        <v>2015</v>
      </c>
      <c r="N3369" t="b">
        <v>0</v>
      </c>
      <c r="O3369">
        <v>30</v>
      </c>
      <c r="P3369" t="b">
        <v>1</v>
      </c>
      <c r="Q3369" t="s">
        <v>8271</v>
      </c>
      <c r="R3369" s="10">
        <f>E3369/D3369*100</f>
        <v>118.66666666666667</v>
      </c>
      <c r="S3369" s="7">
        <f>E3369/O3369</f>
        <v>29.666666666666668</v>
      </c>
      <c r="T3369" s="11" t="s">
        <v>8317</v>
      </c>
      <c r="U3369" t="s">
        <v>8318</v>
      </c>
    </row>
    <row r="3370" spans="1:21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5">
        <f t="shared" si="156"/>
        <v>42005.208333333328</v>
      </c>
      <c r="K3370">
        <v>1416977259</v>
      </c>
      <c r="L3370" s="16">
        <f t="shared" si="157"/>
        <v>41969.199756944443</v>
      </c>
      <c r="M3370" s="16" t="str">
        <f t="shared" si="158"/>
        <v>2014</v>
      </c>
      <c r="N3370" t="b">
        <v>0</v>
      </c>
      <c r="O3370">
        <v>23</v>
      </c>
      <c r="P3370" t="b">
        <v>1</v>
      </c>
      <c r="Q3370" t="s">
        <v>8271</v>
      </c>
      <c r="R3370" s="10">
        <f>E3370/D3370*100</f>
        <v>104.60000000000001</v>
      </c>
      <c r="S3370" s="7">
        <f>E3370/O3370</f>
        <v>45.478260869565219</v>
      </c>
      <c r="T3370" s="11" t="s">
        <v>8317</v>
      </c>
      <c r="U3370" t="s">
        <v>8318</v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5">
        <f t="shared" si="156"/>
        <v>42750.041435185187</v>
      </c>
      <c r="K3371">
        <v>1479257980</v>
      </c>
      <c r="L3371" s="16">
        <f t="shared" si="157"/>
        <v>42690.041435185187</v>
      </c>
      <c r="M3371" s="16" t="str">
        <f t="shared" si="158"/>
        <v>2016</v>
      </c>
      <c r="N3371" t="b">
        <v>0</v>
      </c>
      <c r="O3371">
        <v>54</v>
      </c>
      <c r="P3371" t="b">
        <v>1</v>
      </c>
      <c r="Q3371" t="s">
        <v>8271</v>
      </c>
      <c r="R3371" s="10">
        <f>E3371/D3371*100</f>
        <v>103.89999999999999</v>
      </c>
      <c r="S3371" s="7">
        <f>E3371/O3371</f>
        <v>96.203703703703709</v>
      </c>
      <c r="T3371" s="11" t="s">
        <v>8317</v>
      </c>
      <c r="U3371" t="s">
        <v>8318</v>
      </c>
    </row>
    <row r="3372" spans="1:21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5">
        <f t="shared" si="156"/>
        <v>42721.333333333328</v>
      </c>
      <c r="K3372">
        <v>1479283285</v>
      </c>
      <c r="L3372" s="16">
        <f t="shared" si="157"/>
        <v>42690.334317129629</v>
      </c>
      <c r="M3372" s="16" t="str">
        <f t="shared" si="158"/>
        <v>2016</v>
      </c>
      <c r="N3372" t="b">
        <v>0</v>
      </c>
      <c r="O3372">
        <v>26</v>
      </c>
      <c r="P3372" t="b">
        <v>1</v>
      </c>
      <c r="Q3372" t="s">
        <v>8271</v>
      </c>
      <c r="R3372" s="10">
        <f>E3372/D3372*100</f>
        <v>117.73333333333333</v>
      </c>
      <c r="S3372" s="7">
        <f>E3372/O3372</f>
        <v>67.92307692307692</v>
      </c>
      <c r="T3372" s="11" t="s">
        <v>8317</v>
      </c>
      <c r="U3372" t="s">
        <v>8318</v>
      </c>
    </row>
    <row r="3373" spans="1:21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5">
        <f t="shared" si="156"/>
        <v>42340.874594907407</v>
      </c>
      <c r="K3373">
        <v>1446670765</v>
      </c>
      <c r="L3373" s="16">
        <f t="shared" si="157"/>
        <v>42312.874594907407</v>
      </c>
      <c r="M3373" s="16" t="str">
        <f t="shared" si="158"/>
        <v>2015</v>
      </c>
      <c r="N3373" t="b">
        <v>0</v>
      </c>
      <c r="O3373">
        <v>9</v>
      </c>
      <c r="P3373" t="b">
        <v>1</v>
      </c>
      <c r="Q3373" t="s">
        <v>8271</v>
      </c>
      <c r="R3373" s="10">
        <f>E3373/D3373*100</f>
        <v>138.5</v>
      </c>
      <c r="S3373" s="7">
        <f>E3373/O3373</f>
        <v>30.777777777777779</v>
      </c>
      <c r="T3373" s="11" t="s">
        <v>8317</v>
      </c>
      <c r="U3373" t="s">
        <v>8318</v>
      </c>
    </row>
    <row r="3374" spans="1:21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5">
        <f t="shared" si="156"/>
        <v>41876.207638888889</v>
      </c>
      <c r="K3374">
        <v>1407157756</v>
      </c>
      <c r="L3374" s="16">
        <f t="shared" si="157"/>
        <v>41855.548101851848</v>
      </c>
      <c r="M3374" s="16" t="str">
        <f t="shared" si="158"/>
        <v>2014</v>
      </c>
      <c r="N3374" t="b">
        <v>0</v>
      </c>
      <c r="O3374">
        <v>27</v>
      </c>
      <c r="P3374" t="b">
        <v>1</v>
      </c>
      <c r="Q3374" t="s">
        <v>8271</v>
      </c>
      <c r="R3374" s="10">
        <f>E3374/D3374*100</f>
        <v>103.49999999999999</v>
      </c>
      <c r="S3374" s="7">
        <f>E3374/O3374</f>
        <v>38.333333333333336</v>
      </c>
      <c r="T3374" s="11" t="s">
        <v>8317</v>
      </c>
      <c r="U3374" t="s">
        <v>8318</v>
      </c>
    </row>
    <row r="3375" spans="1:21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5">
        <f t="shared" si="156"/>
        <v>42203.666666666672</v>
      </c>
      <c r="K3375">
        <v>1435177840</v>
      </c>
      <c r="L3375" s="16">
        <f t="shared" si="157"/>
        <v>42179.854629629626</v>
      </c>
      <c r="M3375" s="16" t="str">
        <f t="shared" si="158"/>
        <v>2015</v>
      </c>
      <c r="N3375" t="b">
        <v>0</v>
      </c>
      <c r="O3375">
        <v>30</v>
      </c>
      <c r="P3375" t="b">
        <v>1</v>
      </c>
      <c r="Q3375" t="s">
        <v>8271</v>
      </c>
      <c r="R3375" s="10">
        <f>E3375/D3375*100</f>
        <v>100.25</v>
      </c>
      <c r="S3375" s="7">
        <f>E3375/O3375</f>
        <v>66.833333333333329</v>
      </c>
      <c r="T3375" s="11" t="s">
        <v>8317</v>
      </c>
      <c r="U3375" t="s">
        <v>8318</v>
      </c>
    </row>
    <row r="3376" spans="1:21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5">
        <f t="shared" si="156"/>
        <v>42305.731666666667</v>
      </c>
      <c r="K3376">
        <v>1443461616</v>
      </c>
      <c r="L3376" s="16">
        <f t="shared" si="157"/>
        <v>42275.731666666667</v>
      </c>
      <c r="M3376" s="16" t="str">
        <f t="shared" si="158"/>
        <v>2015</v>
      </c>
      <c r="N3376" t="b">
        <v>0</v>
      </c>
      <c r="O3376">
        <v>52</v>
      </c>
      <c r="P3376" t="b">
        <v>1</v>
      </c>
      <c r="Q3376" t="s">
        <v>8271</v>
      </c>
      <c r="R3376" s="10">
        <f>E3376/D3376*100</f>
        <v>106.57142857142856</v>
      </c>
      <c r="S3376" s="7">
        <f>E3376/O3376</f>
        <v>71.730769230769226</v>
      </c>
      <c r="T3376" s="11" t="s">
        <v>8317</v>
      </c>
      <c r="U3376" t="s">
        <v>8318</v>
      </c>
    </row>
    <row r="3377" spans="1:21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5">
        <f t="shared" si="156"/>
        <v>41777.610798611109</v>
      </c>
      <c r="K3377">
        <v>1399387173</v>
      </c>
      <c r="L3377" s="16">
        <f t="shared" si="157"/>
        <v>41765.610798611109</v>
      </c>
      <c r="M3377" s="16" t="str">
        <f t="shared" si="158"/>
        <v>2014</v>
      </c>
      <c r="N3377" t="b">
        <v>0</v>
      </c>
      <c r="O3377">
        <v>17</v>
      </c>
      <c r="P3377" t="b">
        <v>1</v>
      </c>
      <c r="Q3377" t="s">
        <v>8271</v>
      </c>
      <c r="R3377" s="10">
        <f>E3377/D3377*100</f>
        <v>100</v>
      </c>
      <c r="S3377" s="7">
        <f>E3377/O3377</f>
        <v>176.47058823529412</v>
      </c>
      <c r="T3377" s="11" t="s">
        <v>8317</v>
      </c>
      <c r="U3377" t="s">
        <v>8318</v>
      </c>
    </row>
    <row r="3378" spans="1:21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5">
        <f t="shared" si="156"/>
        <v>42119.659652777773</v>
      </c>
      <c r="K3378">
        <v>1424796594</v>
      </c>
      <c r="L3378" s="16">
        <f t="shared" si="157"/>
        <v>42059.701319444444</v>
      </c>
      <c r="M3378" s="16" t="str">
        <f t="shared" si="158"/>
        <v>2015</v>
      </c>
      <c r="N3378" t="b">
        <v>0</v>
      </c>
      <c r="O3378">
        <v>19</v>
      </c>
      <c r="P3378" t="b">
        <v>1</v>
      </c>
      <c r="Q3378" t="s">
        <v>8271</v>
      </c>
      <c r="R3378" s="10">
        <f>E3378/D3378*100</f>
        <v>100.01249999999999</v>
      </c>
      <c r="S3378" s="7">
        <f>E3378/O3378</f>
        <v>421.10526315789474</v>
      </c>
      <c r="T3378" s="11" t="s">
        <v>8317</v>
      </c>
      <c r="U3378" t="s">
        <v>8318</v>
      </c>
    </row>
    <row r="3379" spans="1:21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5">
        <f t="shared" si="156"/>
        <v>42083.705555555556</v>
      </c>
      <c r="K3379">
        <v>1424280899</v>
      </c>
      <c r="L3379" s="16">
        <f t="shared" si="157"/>
        <v>42053.732627314821</v>
      </c>
      <c r="M3379" s="16" t="str">
        <f t="shared" si="158"/>
        <v>2015</v>
      </c>
      <c r="N3379" t="b">
        <v>0</v>
      </c>
      <c r="O3379">
        <v>77</v>
      </c>
      <c r="P3379" t="b">
        <v>1</v>
      </c>
      <c r="Q3379" t="s">
        <v>8271</v>
      </c>
      <c r="R3379" s="10">
        <f>E3379/D3379*100</f>
        <v>101.05</v>
      </c>
      <c r="S3379" s="7">
        <f>E3379/O3379</f>
        <v>104.98701298701299</v>
      </c>
      <c r="T3379" s="11" t="s">
        <v>8317</v>
      </c>
      <c r="U3379" t="s">
        <v>8318</v>
      </c>
    </row>
    <row r="3380" spans="1:21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5">
        <f t="shared" si="156"/>
        <v>41882.547222222223</v>
      </c>
      <c r="K3380">
        <v>1407400306</v>
      </c>
      <c r="L3380" s="16">
        <f t="shared" si="157"/>
        <v>41858.355393518519</v>
      </c>
      <c r="M3380" s="16" t="str">
        <f t="shared" si="158"/>
        <v>2014</v>
      </c>
      <c r="N3380" t="b">
        <v>0</v>
      </c>
      <c r="O3380">
        <v>21</v>
      </c>
      <c r="P3380" t="b">
        <v>1</v>
      </c>
      <c r="Q3380" t="s">
        <v>8271</v>
      </c>
      <c r="R3380" s="10">
        <f>E3380/D3380*100</f>
        <v>107.63636363636364</v>
      </c>
      <c r="S3380" s="7">
        <f>E3380/O3380</f>
        <v>28.19047619047619</v>
      </c>
      <c r="T3380" s="11" t="s">
        <v>8317</v>
      </c>
      <c r="U3380" t="s">
        <v>8318</v>
      </c>
    </row>
    <row r="3381" spans="1:21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5">
        <f t="shared" si="156"/>
        <v>42242.958333333328</v>
      </c>
      <c r="K3381">
        <v>1439122800</v>
      </c>
      <c r="L3381" s="16">
        <f t="shared" si="157"/>
        <v>42225.513888888891</v>
      </c>
      <c r="M3381" s="16" t="str">
        <f t="shared" si="158"/>
        <v>2015</v>
      </c>
      <c r="N3381" t="b">
        <v>0</v>
      </c>
      <c r="O3381">
        <v>38</v>
      </c>
      <c r="P3381" t="b">
        <v>1</v>
      </c>
      <c r="Q3381" t="s">
        <v>8271</v>
      </c>
      <c r="R3381" s="10">
        <f>E3381/D3381*100</f>
        <v>103.64999999999999</v>
      </c>
      <c r="S3381" s="7">
        <f>E3381/O3381</f>
        <v>54.55263157894737</v>
      </c>
      <c r="T3381" s="11" t="s">
        <v>8317</v>
      </c>
      <c r="U3381" t="s">
        <v>8318</v>
      </c>
    </row>
    <row r="3382" spans="1:21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5">
        <f t="shared" si="156"/>
        <v>41972.995115740734</v>
      </c>
      <c r="K3382">
        <v>1414277578</v>
      </c>
      <c r="L3382" s="16">
        <f t="shared" si="157"/>
        <v>41937.95344907407</v>
      </c>
      <c r="M3382" s="16" t="str">
        <f t="shared" si="158"/>
        <v>2014</v>
      </c>
      <c r="N3382" t="b">
        <v>0</v>
      </c>
      <c r="O3382">
        <v>28</v>
      </c>
      <c r="P3382" t="b">
        <v>1</v>
      </c>
      <c r="Q3382" t="s">
        <v>8271</v>
      </c>
      <c r="R3382" s="10">
        <f>E3382/D3382*100</f>
        <v>104.43333333333334</v>
      </c>
      <c r="S3382" s="7">
        <f>E3382/O3382</f>
        <v>111.89285714285714</v>
      </c>
      <c r="T3382" s="11" t="s">
        <v>8317</v>
      </c>
      <c r="U3382" t="s">
        <v>8318</v>
      </c>
    </row>
    <row r="3383" spans="1:21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5">
        <f t="shared" si="156"/>
        <v>42074.143321759257</v>
      </c>
      <c r="K3383">
        <v>1423455983</v>
      </c>
      <c r="L3383" s="16">
        <f t="shared" si="157"/>
        <v>42044.184988425928</v>
      </c>
      <c r="M3383" s="16" t="str">
        <f t="shared" si="158"/>
        <v>2015</v>
      </c>
      <c r="N3383" t="b">
        <v>0</v>
      </c>
      <c r="O3383">
        <v>48</v>
      </c>
      <c r="P3383" t="b">
        <v>1</v>
      </c>
      <c r="Q3383" t="s">
        <v>8271</v>
      </c>
      <c r="R3383" s="10">
        <f>E3383/D3383*100</f>
        <v>102.25</v>
      </c>
      <c r="S3383" s="7">
        <f>E3383/O3383</f>
        <v>85.208333333333329</v>
      </c>
      <c r="T3383" s="11" t="s">
        <v>8317</v>
      </c>
      <c r="U3383" t="s">
        <v>8318</v>
      </c>
    </row>
    <row r="3384" spans="1:21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5">
        <f t="shared" si="156"/>
        <v>42583.957638888889</v>
      </c>
      <c r="K3384">
        <v>1467973256</v>
      </c>
      <c r="L3384" s="16">
        <f t="shared" si="157"/>
        <v>42559.431203703702</v>
      </c>
      <c r="M3384" s="16" t="str">
        <f t="shared" si="158"/>
        <v>2016</v>
      </c>
      <c r="N3384" t="b">
        <v>0</v>
      </c>
      <c r="O3384">
        <v>46</v>
      </c>
      <c r="P3384" t="b">
        <v>1</v>
      </c>
      <c r="Q3384" t="s">
        <v>8271</v>
      </c>
      <c r="R3384" s="10">
        <f>E3384/D3384*100</f>
        <v>100.74285714285713</v>
      </c>
      <c r="S3384" s="7">
        <f>E3384/O3384</f>
        <v>76.652173913043484</v>
      </c>
      <c r="T3384" s="11" t="s">
        <v>8317</v>
      </c>
      <c r="U3384" t="s">
        <v>8318</v>
      </c>
    </row>
    <row r="3385" spans="1:21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5">
        <f t="shared" si="156"/>
        <v>42544.782638888893</v>
      </c>
      <c r="K3385">
        <v>1464979620</v>
      </c>
      <c r="L3385" s="16">
        <f t="shared" si="157"/>
        <v>42524.782638888893</v>
      </c>
      <c r="M3385" s="16" t="str">
        <f t="shared" si="158"/>
        <v>2016</v>
      </c>
      <c r="N3385" t="b">
        <v>0</v>
      </c>
      <c r="O3385">
        <v>30</v>
      </c>
      <c r="P3385" t="b">
        <v>1</v>
      </c>
      <c r="Q3385" t="s">
        <v>8271</v>
      </c>
      <c r="R3385" s="10">
        <f>E3385/D3385*100</f>
        <v>111.71428571428572</v>
      </c>
      <c r="S3385" s="7">
        <f>E3385/O3385</f>
        <v>65.166666666666671</v>
      </c>
      <c r="T3385" s="11" t="s">
        <v>8317</v>
      </c>
      <c r="U3385" t="s">
        <v>8318</v>
      </c>
    </row>
    <row r="3386" spans="1:21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5">
        <f t="shared" si="156"/>
        <v>42329.125</v>
      </c>
      <c r="K3386">
        <v>1444874768</v>
      </c>
      <c r="L3386" s="16">
        <f t="shared" si="157"/>
        <v>42292.087592592594</v>
      </c>
      <c r="M3386" s="16" t="str">
        <f t="shared" si="158"/>
        <v>2015</v>
      </c>
      <c r="N3386" t="b">
        <v>0</v>
      </c>
      <c r="O3386">
        <v>64</v>
      </c>
      <c r="P3386" t="b">
        <v>1</v>
      </c>
      <c r="Q3386" t="s">
        <v>8271</v>
      </c>
      <c r="R3386" s="10">
        <f>E3386/D3386*100</f>
        <v>100.01100000000001</v>
      </c>
      <c r="S3386" s="7">
        <f>E3386/O3386</f>
        <v>93.760312499999998</v>
      </c>
      <c r="T3386" s="11" t="s">
        <v>8317</v>
      </c>
      <c r="U3386" t="s">
        <v>8318</v>
      </c>
    </row>
    <row r="3387" spans="1:21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5">
        <f t="shared" si="156"/>
        <v>41983.8675</v>
      </c>
      <c r="K3387">
        <v>1415652552</v>
      </c>
      <c r="L3387" s="16">
        <f t="shared" si="157"/>
        <v>41953.8675</v>
      </c>
      <c r="M3387" s="16" t="str">
        <f t="shared" si="158"/>
        <v>2014</v>
      </c>
      <c r="N3387" t="b">
        <v>0</v>
      </c>
      <c r="O3387">
        <v>15</v>
      </c>
      <c r="P3387" t="b">
        <v>1</v>
      </c>
      <c r="Q3387" t="s">
        <v>8271</v>
      </c>
      <c r="R3387" s="10">
        <f>E3387/D3387*100</f>
        <v>100</v>
      </c>
      <c r="S3387" s="7">
        <f>E3387/O3387</f>
        <v>133.33333333333334</v>
      </c>
      <c r="T3387" s="11" t="s">
        <v>8317</v>
      </c>
      <c r="U3387" t="s">
        <v>8318</v>
      </c>
    </row>
    <row r="3388" spans="1:21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5">
        <f t="shared" si="156"/>
        <v>41976.644745370373</v>
      </c>
      <c r="K3388">
        <v>1415028506</v>
      </c>
      <c r="L3388" s="16">
        <f t="shared" si="157"/>
        <v>41946.644745370373</v>
      </c>
      <c r="M3388" s="16" t="str">
        <f t="shared" si="158"/>
        <v>2014</v>
      </c>
      <c r="N3388" t="b">
        <v>0</v>
      </c>
      <c r="O3388">
        <v>41</v>
      </c>
      <c r="P3388" t="b">
        <v>1</v>
      </c>
      <c r="Q3388" t="s">
        <v>8271</v>
      </c>
      <c r="R3388" s="10">
        <f>E3388/D3388*100</f>
        <v>105</v>
      </c>
      <c r="S3388" s="7">
        <f>E3388/O3388</f>
        <v>51.219512195121951</v>
      </c>
      <c r="T3388" s="11" t="s">
        <v>8317</v>
      </c>
      <c r="U3388" t="s">
        <v>8318</v>
      </c>
    </row>
    <row r="3389" spans="1:21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5">
        <f t="shared" si="156"/>
        <v>41987.762592592597</v>
      </c>
      <c r="K3389">
        <v>1415125088</v>
      </c>
      <c r="L3389" s="16">
        <f t="shared" si="157"/>
        <v>41947.762592592589</v>
      </c>
      <c r="M3389" s="16" t="str">
        <f t="shared" si="158"/>
        <v>2014</v>
      </c>
      <c r="N3389" t="b">
        <v>0</v>
      </c>
      <c r="O3389">
        <v>35</v>
      </c>
      <c r="P3389" t="b">
        <v>1</v>
      </c>
      <c r="Q3389" t="s">
        <v>8271</v>
      </c>
      <c r="R3389" s="10">
        <f>E3389/D3389*100</f>
        <v>116.86666666666667</v>
      </c>
      <c r="S3389" s="7">
        <f>E3389/O3389</f>
        <v>100.17142857142858</v>
      </c>
      <c r="T3389" s="11" t="s">
        <v>8317</v>
      </c>
      <c r="U3389" t="s">
        <v>8318</v>
      </c>
    </row>
    <row r="3390" spans="1:21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5">
        <f t="shared" si="156"/>
        <v>42173.461122685185</v>
      </c>
      <c r="K3390">
        <v>1432033441</v>
      </c>
      <c r="L3390" s="16">
        <f t="shared" si="157"/>
        <v>42143.461122685185</v>
      </c>
      <c r="M3390" s="16" t="str">
        <f t="shared" si="158"/>
        <v>2015</v>
      </c>
      <c r="N3390" t="b">
        <v>0</v>
      </c>
      <c r="O3390">
        <v>45</v>
      </c>
      <c r="P3390" t="b">
        <v>1</v>
      </c>
      <c r="Q3390" t="s">
        <v>8271</v>
      </c>
      <c r="R3390" s="10">
        <f>E3390/D3390*100</f>
        <v>103.8</v>
      </c>
      <c r="S3390" s="7">
        <f>E3390/O3390</f>
        <v>34.6</v>
      </c>
      <c r="T3390" s="11" t="s">
        <v>8317</v>
      </c>
      <c r="U3390" t="s">
        <v>8318</v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5">
        <f t="shared" si="156"/>
        <v>42524.563449074078</v>
      </c>
      <c r="K3391">
        <v>1462368682</v>
      </c>
      <c r="L3391" s="16">
        <f t="shared" si="157"/>
        <v>42494.563449074078</v>
      </c>
      <c r="M3391" s="16" t="str">
        <f t="shared" si="158"/>
        <v>2016</v>
      </c>
      <c r="N3391" t="b">
        <v>0</v>
      </c>
      <c r="O3391">
        <v>62</v>
      </c>
      <c r="P3391" t="b">
        <v>1</v>
      </c>
      <c r="Q3391" t="s">
        <v>8271</v>
      </c>
      <c r="R3391" s="10">
        <f>E3391/D3391*100</f>
        <v>114.5</v>
      </c>
      <c r="S3391" s="7">
        <f>E3391/O3391</f>
        <v>184.67741935483872</v>
      </c>
      <c r="T3391" s="11" t="s">
        <v>8317</v>
      </c>
      <c r="U3391" t="s">
        <v>8318</v>
      </c>
    </row>
    <row r="3392" spans="1:21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5">
        <f t="shared" si="156"/>
        <v>41830.774826388886</v>
      </c>
      <c r="K3392">
        <v>1403721345</v>
      </c>
      <c r="L3392" s="16">
        <f t="shared" si="157"/>
        <v>41815.774826388886</v>
      </c>
      <c r="M3392" s="16" t="str">
        <f t="shared" si="158"/>
        <v>2014</v>
      </c>
      <c r="N3392" t="b">
        <v>0</v>
      </c>
      <c r="O3392">
        <v>22</v>
      </c>
      <c r="P3392" t="b">
        <v>1</v>
      </c>
      <c r="Q3392" t="s">
        <v>8271</v>
      </c>
      <c r="R3392" s="10">
        <f>E3392/D3392*100</f>
        <v>102.4</v>
      </c>
      <c r="S3392" s="7">
        <f>E3392/O3392</f>
        <v>69.818181818181813</v>
      </c>
      <c r="T3392" s="11" t="s">
        <v>8317</v>
      </c>
      <c r="U3392" t="s">
        <v>8318</v>
      </c>
    </row>
    <row r="3393" spans="1:21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5">
        <f t="shared" si="156"/>
        <v>41859.936111111114</v>
      </c>
      <c r="K3393">
        <v>1404997548</v>
      </c>
      <c r="L3393" s="16">
        <f t="shared" si="157"/>
        <v>41830.545694444445</v>
      </c>
      <c r="M3393" s="16" t="str">
        <f t="shared" si="158"/>
        <v>2014</v>
      </c>
      <c r="N3393" t="b">
        <v>0</v>
      </c>
      <c r="O3393">
        <v>18</v>
      </c>
      <c r="P3393" t="b">
        <v>1</v>
      </c>
      <c r="Q3393" t="s">
        <v>8271</v>
      </c>
      <c r="R3393" s="10">
        <f>E3393/D3393*100</f>
        <v>223</v>
      </c>
      <c r="S3393" s="7">
        <f>E3393/O3393</f>
        <v>61.944444444444443</v>
      </c>
      <c r="T3393" s="11" t="s">
        <v>8317</v>
      </c>
      <c r="U3393" t="s">
        <v>8318</v>
      </c>
    </row>
    <row r="3394" spans="1:21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5">
        <f t="shared" si="156"/>
        <v>42496.845543981486</v>
      </c>
      <c r="K3394">
        <v>1458245855</v>
      </c>
      <c r="L3394" s="16">
        <f t="shared" si="157"/>
        <v>42446.845543981486</v>
      </c>
      <c r="M3394" s="16" t="str">
        <f t="shared" si="158"/>
        <v>2016</v>
      </c>
      <c r="N3394" t="b">
        <v>0</v>
      </c>
      <c r="O3394">
        <v>12</v>
      </c>
      <c r="P3394" t="b">
        <v>1</v>
      </c>
      <c r="Q3394" t="s">
        <v>8271</v>
      </c>
      <c r="R3394" s="10">
        <f>E3394/D3394*100</f>
        <v>100</v>
      </c>
      <c r="S3394" s="7">
        <f>E3394/O3394</f>
        <v>41.666666666666664</v>
      </c>
      <c r="T3394" s="11" t="s">
        <v>8317</v>
      </c>
      <c r="U3394" t="s">
        <v>8318</v>
      </c>
    </row>
    <row r="3395" spans="1:21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5">
        <f t="shared" ref="J3395:J3458" si="159">(((I3395/60)/60)/24)+DATE(1970,1,1)</f>
        <v>41949.031944444447</v>
      </c>
      <c r="K3395">
        <v>1413065230</v>
      </c>
      <c r="L3395" s="16">
        <f t="shared" ref="L3395:L3458" si="160">(((K3395/60)/60)/24)+DATE(1970,1,1)</f>
        <v>41923.921643518523</v>
      </c>
      <c r="M3395" s="16" t="str">
        <f t="shared" ref="M3395:M3458" si="161">TEXT(L3395,"yyyy")</f>
        <v>2014</v>
      </c>
      <c r="N3395" t="b">
        <v>0</v>
      </c>
      <c r="O3395">
        <v>44</v>
      </c>
      <c r="P3395" t="b">
        <v>1</v>
      </c>
      <c r="Q3395" t="s">
        <v>8271</v>
      </c>
      <c r="R3395" s="10">
        <f>E3395/D3395*100</f>
        <v>105.80000000000001</v>
      </c>
      <c r="S3395" s="7">
        <f>E3395/O3395</f>
        <v>36.06818181818182</v>
      </c>
      <c r="T3395" s="11" t="s">
        <v>8317</v>
      </c>
      <c r="U3395" t="s">
        <v>8318</v>
      </c>
    </row>
    <row r="3396" spans="1:21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5">
        <f t="shared" si="159"/>
        <v>41847.59542824074</v>
      </c>
      <c r="K3396">
        <v>1403878645</v>
      </c>
      <c r="L3396" s="16">
        <f t="shared" si="160"/>
        <v>41817.59542824074</v>
      </c>
      <c r="M3396" s="16" t="str">
        <f t="shared" si="161"/>
        <v>2014</v>
      </c>
      <c r="N3396" t="b">
        <v>0</v>
      </c>
      <c r="O3396">
        <v>27</v>
      </c>
      <c r="P3396" t="b">
        <v>1</v>
      </c>
      <c r="Q3396" t="s">
        <v>8271</v>
      </c>
      <c r="R3396" s="10">
        <f>E3396/D3396*100</f>
        <v>142.36363636363635</v>
      </c>
      <c r="S3396" s="7">
        <f>E3396/O3396</f>
        <v>29</v>
      </c>
      <c r="T3396" s="11" t="s">
        <v>8317</v>
      </c>
      <c r="U3396" t="s">
        <v>8318</v>
      </c>
    </row>
    <row r="3397" spans="1:21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5">
        <f t="shared" si="159"/>
        <v>42154.756944444445</v>
      </c>
      <c r="K3397">
        <v>1431795944</v>
      </c>
      <c r="L3397" s="16">
        <f t="shared" si="160"/>
        <v>42140.712314814817</v>
      </c>
      <c r="M3397" s="16" t="str">
        <f t="shared" si="161"/>
        <v>2015</v>
      </c>
      <c r="N3397" t="b">
        <v>0</v>
      </c>
      <c r="O3397">
        <v>38</v>
      </c>
      <c r="P3397" t="b">
        <v>1</v>
      </c>
      <c r="Q3397" t="s">
        <v>8271</v>
      </c>
      <c r="R3397" s="10">
        <f>E3397/D3397*100</f>
        <v>184</v>
      </c>
      <c r="S3397" s="7">
        <f>E3397/O3397</f>
        <v>24.210526315789473</v>
      </c>
      <c r="T3397" s="11" t="s">
        <v>8317</v>
      </c>
      <c r="U3397" t="s">
        <v>8318</v>
      </c>
    </row>
    <row r="3398" spans="1:21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5">
        <f t="shared" si="159"/>
        <v>41791.165972222225</v>
      </c>
      <c r="K3398">
        <v>1399286589</v>
      </c>
      <c r="L3398" s="16">
        <f t="shared" si="160"/>
        <v>41764.44663194444</v>
      </c>
      <c r="M3398" s="16" t="str">
        <f t="shared" si="161"/>
        <v>2014</v>
      </c>
      <c r="N3398" t="b">
        <v>0</v>
      </c>
      <c r="O3398">
        <v>28</v>
      </c>
      <c r="P3398" t="b">
        <v>1</v>
      </c>
      <c r="Q3398" t="s">
        <v>8271</v>
      </c>
      <c r="R3398" s="10">
        <f>E3398/D3398*100</f>
        <v>104.33333333333333</v>
      </c>
      <c r="S3398" s="7">
        <f>E3398/O3398</f>
        <v>55.892857142857146</v>
      </c>
      <c r="T3398" s="11" t="s">
        <v>8317</v>
      </c>
      <c r="U3398" t="s">
        <v>8318</v>
      </c>
    </row>
    <row r="3399" spans="1:21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5">
        <f t="shared" si="159"/>
        <v>42418.916666666672</v>
      </c>
      <c r="K3399">
        <v>1452338929</v>
      </c>
      <c r="L3399" s="16">
        <f t="shared" si="160"/>
        <v>42378.478344907402</v>
      </c>
      <c r="M3399" s="16" t="str">
        <f t="shared" si="161"/>
        <v>2016</v>
      </c>
      <c r="N3399" t="b">
        <v>0</v>
      </c>
      <c r="O3399">
        <v>24</v>
      </c>
      <c r="P3399" t="b">
        <v>1</v>
      </c>
      <c r="Q3399" t="s">
        <v>8271</v>
      </c>
      <c r="R3399" s="10">
        <f>E3399/D3399*100</f>
        <v>112.00000000000001</v>
      </c>
      <c r="S3399" s="7">
        <f>E3399/O3399</f>
        <v>11.666666666666666</v>
      </c>
      <c r="T3399" s="11" t="s">
        <v>8317</v>
      </c>
      <c r="U3399" t="s">
        <v>8318</v>
      </c>
    </row>
    <row r="3400" spans="1:21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5">
        <f t="shared" si="159"/>
        <v>41964.708333333328</v>
      </c>
      <c r="K3400">
        <v>1414605776</v>
      </c>
      <c r="L3400" s="16">
        <f t="shared" si="160"/>
        <v>41941.75203703704</v>
      </c>
      <c r="M3400" s="16" t="str">
        <f t="shared" si="161"/>
        <v>2014</v>
      </c>
      <c r="N3400" t="b">
        <v>0</v>
      </c>
      <c r="O3400">
        <v>65</v>
      </c>
      <c r="P3400" t="b">
        <v>1</v>
      </c>
      <c r="Q3400" t="s">
        <v>8271</v>
      </c>
      <c r="R3400" s="10">
        <f>E3400/D3400*100</f>
        <v>111.07499999999999</v>
      </c>
      <c r="S3400" s="7">
        <f>E3400/O3400</f>
        <v>68.353846153846149</v>
      </c>
      <c r="T3400" s="11" t="s">
        <v>8317</v>
      </c>
      <c r="U3400" t="s">
        <v>8318</v>
      </c>
    </row>
    <row r="3401" spans="1:21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5">
        <f t="shared" si="159"/>
        <v>42056.920428240745</v>
      </c>
      <c r="K3401">
        <v>1421964325</v>
      </c>
      <c r="L3401" s="16">
        <f t="shared" si="160"/>
        <v>42026.920428240745</v>
      </c>
      <c r="M3401" s="16" t="str">
        <f t="shared" si="161"/>
        <v>2015</v>
      </c>
      <c r="N3401" t="b">
        <v>0</v>
      </c>
      <c r="O3401">
        <v>46</v>
      </c>
      <c r="P3401" t="b">
        <v>1</v>
      </c>
      <c r="Q3401" t="s">
        <v>8271</v>
      </c>
      <c r="R3401" s="10">
        <f>E3401/D3401*100</f>
        <v>103.75000000000001</v>
      </c>
      <c r="S3401" s="7">
        <f>E3401/O3401</f>
        <v>27.065217391304348</v>
      </c>
      <c r="T3401" s="11" t="s">
        <v>8317</v>
      </c>
      <c r="U3401" t="s">
        <v>8318</v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5">
        <f t="shared" si="159"/>
        <v>41879.953865740739</v>
      </c>
      <c r="K3402">
        <v>1405378414</v>
      </c>
      <c r="L3402" s="16">
        <f t="shared" si="160"/>
        <v>41834.953865740739</v>
      </c>
      <c r="M3402" s="16" t="str">
        <f t="shared" si="161"/>
        <v>2014</v>
      </c>
      <c r="N3402" t="b">
        <v>0</v>
      </c>
      <c r="O3402">
        <v>85</v>
      </c>
      <c r="P3402" t="b">
        <v>1</v>
      </c>
      <c r="Q3402" t="s">
        <v>8271</v>
      </c>
      <c r="R3402" s="10">
        <f>E3402/D3402*100</f>
        <v>100.41</v>
      </c>
      <c r="S3402" s="7">
        <f>E3402/O3402</f>
        <v>118.12941176470588</v>
      </c>
      <c r="T3402" s="11" t="s">
        <v>8317</v>
      </c>
      <c r="U3402" t="s">
        <v>8318</v>
      </c>
    </row>
    <row r="3403" spans="1:21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5">
        <f t="shared" si="159"/>
        <v>42223.723912037036</v>
      </c>
      <c r="K3403">
        <v>1436376146</v>
      </c>
      <c r="L3403" s="16">
        <f t="shared" si="160"/>
        <v>42193.723912037036</v>
      </c>
      <c r="M3403" s="16" t="str">
        <f t="shared" si="161"/>
        <v>2015</v>
      </c>
      <c r="N3403" t="b">
        <v>0</v>
      </c>
      <c r="O3403">
        <v>66</v>
      </c>
      <c r="P3403" t="b">
        <v>1</v>
      </c>
      <c r="Q3403" t="s">
        <v>8271</v>
      </c>
      <c r="R3403" s="10">
        <f>E3403/D3403*100</f>
        <v>101.86206896551724</v>
      </c>
      <c r="S3403" s="7">
        <f>E3403/O3403</f>
        <v>44.757575757575758</v>
      </c>
      <c r="T3403" s="11" t="s">
        <v>8317</v>
      </c>
      <c r="U3403" t="s">
        <v>8318</v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5">
        <f t="shared" si="159"/>
        <v>42320.104861111111</v>
      </c>
      <c r="K3404">
        <v>1444747843</v>
      </c>
      <c r="L3404" s="16">
        <f t="shared" si="160"/>
        <v>42290.61855324074</v>
      </c>
      <c r="M3404" s="16" t="str">
        <f t="shared" si="161"/>
        <v>2015</v>
      </c>
      <c r="N3404" t="b">
        <v>0</v>
      </c>
      <c r="O3404">
        <v>165</v>
      </c>
      <c r="P3404" t="b">
        <v>1</v>
      </c>
      <c r="Q3404" t="s">
        <v>8271</v>
      </c>
      <c r="R3404" s="10">
        <f>E3404/D3404*100</f>
        <v>109.76666666666665</v>
      </c>
      <c r="S3404" s="7">
        <f>E3404/O3404</f>
        <v>99.787878787878782</v>
      </c>
      <c r="T3404" s="11" t="s">
        <v>8317</v>
      </c>
      <c r="U3404" t="s">
        <v>8318</v>
      </c>
    </row>
    <row r="3405" spans="1:21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5">
        <f t="shared" si="159"/>
        <v>42180.462083333332</v>
      </c>
      <c r="K3405">
        <v>1432638324</v>
      </c>
      <c r="L3405" s="16">
        <f t="shared" si="160"/>
        <v>42150.462083333332</v>
      </c>
      <c r="M3405" s="16" t="str">
        <f t="shared" si="161"/>
        <v>2015</v>
      </c>
      <c r="N3405" t="b">
        <v>0</v>
      </c>
      <c r="O3405">
        <v>17</v>
      </c>
      <c r="P3405" t="b">
        <v>1</v>
      </c>
      <c r="Q3405" t="s">
        <v>8271</v>
      </c>
      <c r="R3405" s="10">
        <f>E3405/D3405*100</f>
        <v>100</v>
      </c>
      <c r="S3405" s="7">
        <f>E3405/O3405</f>
        <v>117.64705882352941</v>
      </c>
      <c r="T3405" s="11" t="s">
        <v>8317</v>
      </c>
      <c r="U3405" t="s">
        <v>8318</v>
      </c>
    </row>
    <row r="3406" spans="1:21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5">
        <f t="shared" si="159"/>
        <v>42172.503495370373</v>
      </c>
      <c r="K3406">
        <v>1432814702</v>
      </c>
      <c r="L3406" s="16">
        <f t="shared" si="160"/>
        <v>42152.503495370373</v>
      </c>
      <c r="M3406" s="16" t="str">
        <f t="shared" si="161"/>
        <v>2015</v>
      </c>
      <c r="N3406" t="b">
        <v>0</v>
      </c>
      <c r="O3406">
        <v>3</v>
      </c>
      <c r="P3406" t="b">
        <v>1</v>
      </c>
      <c r="Q3406" t="s">
        <v>8271</v>
      </c>
      <c r="R3406" s="10">
        <f>E3406/D3406*100</f>
        <v>122</v>
      </c>
      <c r="S3406" s="7">
        <f>E3406/O3406</f>
        <v>203.33333333333334</v>
      </c>
      <c r="T3406" s="11" t="s">
        <v>8317</v>
      </c>
      <c r="U3406" t="s">
        <v>8318</v>
      </c>
    </row>
    <row r="3407" spans="1:21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5">
        <f t="shared" si="159"/>
        <v>42430.999305555553</v>
      </c>
      <c r="K3407">
        <v>1455063886</v>
      </c>
      <c r="L3407" s="16">
        <f t="shared" si="160"/>
        <v>42410.017199074078</v>
      </c>
      <c r="M3407" s="16" t="str">
        <f t="shared" si="161"/>
        <v>2016</v>
      </c>
      <c r="N3407" t="b">
        <v>0</v>
      </c>
      <c r="O3407">
        <v>17</v>
      </c>
      <c r="P3407" t="b">
        <v>1</v>
      </c>
      <c r="Q3407" t="s">
        <v>8271</v>
      </c>
      <c r="R3407" s="10">
        <f>E3407/D3407*100</f>
        <v>137.57142857142856</v>
      </c>
      <c r="S3407" s="7">
        <f>E3407/O3407</f>
        <v>28.323529411764707</v>
      </c>
      <c r="T3407" s="11" t="s">
        <v>8317</v>
      </c>
      <c r="U3407" t="s">
        <v>8318</v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5">
        <f t="shared" si="159"/>
        <v>41836.492777777778</v>
      </c>
      <c r="K3408">
        <v>1401623376</v>
      </c>
      <c r="L3408" s="16">
        <f t="shared" si="160"/>
        <v>41791.492777777778</v>
      </c>
      <c r="M3408" s="16" t="str">
        <f t="shared" si="161"/>
        <v>2014</v>
      </c>
      <c r="N3408" t="b">
        <v>0</v>
      </c>
      <c r="O3408">
        <v>91</v>
      </c>
      <c r="P3408" t="b">
        <v>1</v>
      </c>
      <c r="Q3408" t="s">
        <v>8271</v>
      </c>
      <c r="R3408" s="10">
        <f>E3408/D3408*100</f>
        <v>100.31000000000002</v>
      </c>
      <c r="S3408" s="7">
        <f>E3408/O3408</f>
        <v>110.23076923076923</v>
      </c>
      <c r="T3408" s="11" t="s">
        <v>8317</v>
      </c>
      <c r="U3408" t="s">
        <v>8318</v>
      </c>
    </row>
    <row r="3409" spans="1:21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5">
        <f t="shared" si="159"/>
        <v>41826.422326388885</v>
      </c>
      <c r="K3409">
        <v>1402049289</v>
      </c>
      <c r="L3409" s="16">
        <f t="shared" si="160"/>
        <v>41796.422326388885</v>
      </c>
      <c r="M3409" s="16" t="str">
        <f t="shared" si="161"/>
        <v>2014</v>
      </c>
      <c r="N3409" t="b">
        <v>0</v>
      </c>
      <c r="O3409">
        <v>67</v>
      </c>
      <c r="P3409" t="b">
        <v>1</v>
      </c>
      <c r="Q3409" t="s">
        <v>8271</v>
      </c>
      <c r="R3409" s="10">
        <f>E3409/D3409*100</f>
        <v>107.1</v>
      </c>
      <c r="S3409" s="7">
        <f>E3409/O3409</f>
        <v>31.970149253731343</v>
      </c>
      <c r="T3409" s="11" t="s">
        <v>8317</v>
      </c>
      <c r="U3409" t="s">
        <v>8318</v>
      </c>
    </row>
    <row r="3410" spans="1:21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5">
        <f t="shared" si="159"/>
        <v>41838.991944444446</v>
      </c>
      <c r="K3410">
        <v>1403135304</v>
      </c>
      <c r="L3410" s="16">
        <f t="shared" si="160"/>
        <v>41808.991944444446</v>
      </c>
      <c r="M3410" s="16" t="str">
        <f t="shared" si="161"/>
        <v>2014</v>
      </c>
      <c r="N3410" t="b">
        <v>0</v>
      </c>
      <c r="O3410">
        <v>18</v>
      </c>
      <c r="P3410" t="b">
        <v>1</v>
      </c>
      <c r="Q3410" t="s">
        <v>8271</v>
      </c>
      <c r="R3410" s="10">
        <f>E3410/D3410*100</f>
        <v>211</v>
      </c>
      <c r="S3410" s="7">
        <f>E3410/O3410</f>
        <v>58.611111111111114</v>
      </c>
      <c r="T3410" s="11" t="s">
        <v>8317</v>
      </c>
      <c r="U3410" t="s">
        <v>8318</v>
      </c>
    </row>
    <row r="3411" spans="1:21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5">
        <f t="shared" si="159"/>
        <v>42582.873611111107</v>
      </c>
      <c r="K3411">
        <v>1466710358</v>
      </c>
      <c r="L3411" s="16">
        <f t="shared" si="160"/>
        <v>42544.814328703709</v>
      </c>
      <c r="M3411" s="16" t="str">
        <f t="shared" si="161"/>
        <v>2016</v>
      </c>
      <c r="N3411" t="b">
        <v>0</v>
      </c>
      <c r="O3411">
        <v>21</v>
      </c>
      <c r="P3411" t="b">
        <v>1</v>
      </c>
      <c r="Q3411" t="s">
        <v>8271</v>
      </c>
      <c r="R3411" s="10">
        <f>E3411/D3411*100</f>
        <v>123.6</v>
      </c>
      <c r="S3411" s="7">
        <f>E3411/O3411</f>
        <v>29.428571428571427</v>
      </c>
      <c r="T3411" s="11" t="s">
        <v>8317</v>
      </c>
      <c r="U3411" t="s">
        <v>8318</v>
      </c>
    </row>
    <row r="3412" spans="1:21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5">
        <f t="shared" si="159"/>
        <v>42527.291666666672</v>
      </c>
      <c r="K3412">
        <v>1462841990</v>
      </c>
      <c r="L3412" s="16">
        <f t="shared" si="160"/>
        <v>42500.041550925926</v>
      </c>
      <c r="M3412" s="16" t="str">
        <f t="shared" si="161"/>
        <v>2016</v>
      </c>
      <c r="N3412" t="b">
        <v>0</v>
      </c>
      <c r="O3412">
        <v>40</v>
      </c>
      <c r="P3412" t="b">
        <v>1</v>
      </c>
      <c r="Q3412" t="s">
        <v>8271</v>
      </c>
      <c r="R3412" s="10">
        <f>E3412/D3412*100</f>
        <v>108.5</v>
      </c>
      <c r="S3412" s="7">
        <f>E3412/O3412</f>
        <v>81.375</v>
      </c>
      <c r="T3412" s="11" t="s">
        <v>8317</v>
      </c>
      <c r="U3412" t="s">
        <v>8318</v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5">
        <f t="shared" si="159"/>
        <v>42285.022824074069</v>
      </c>
      <c r="K3413">
        <v>1442536372</v>
      </c>
      <c r="L3413" s="16">
        <f t="shared" si="160"/>
        <v>42265.022824074069</v>
      </c>
      <c r="M3413" s="16" t="str">
        <f t="shared" si="161"/>
        <v>2015</v>
      </c>
      <c r="N3413" t="b">
        <v>0</v>
      </c>
      <c r="O3413">
        <v>78</v>
      </c>
      <c r="P3413" t="b">
        <v>1</v>
      </c>
      <c r="Q3413" t="s">
        <v>8271</v>
      </c>
      <c r="R3413" s="10">
        <f>E3413/D3413*100</f>
        <v>103.56666666666668</v>
      </c>
      <c r="S3413" s="7">
        <f>E3413/O3413</f>
        <v>199.16666666666666</v>
      </c>
      <c r="T3413" s="11" t="s">
        <v>8317</v>
      </c>
      <c r="U3413" t="s">
        <v>8318</v>
      </c>
    </row>
    <row r="3414" spans="1:21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5">
        <f t="shared" si="159"/>
        <v>41909.959050925929</v>
      </c>
      <c r="K3414">
        <v>1409266862</v>
      </c>
      <c r="L3414" s="16">
        <f t="shared" si="160"/>
        <v>41879.959050925929</v>
      </c>
      <c r="M3414" s="16" t="str">
        <f t="shared" si="161"/>
        <v>2014</v>
      </c>
      <c r="N3414" t="b">
        <v>0</v>
      </c>
      <c r="O3414">
        <v>26</v>
      </c>
      <c r="P3414" t="b">
        <v>1</v>
      </c>
      <c r="Q3414" t="s">
        <v>8271</v>
      </c>
      <c r="R3414" s="10">
        <f>E3414/D3414*100</f>
        <v>100</v>
      </c>
      <c r="S3414" s="7">
        <f>E3414/O3414</f>
        <v>115.38461538461539</v>
      </c>
      <c r="T3414" s="11" t="s">
        <v>8317</v>
      </c>
      <c r="U3414" t="s">
        <v>8318</v>
      </c>
    </row>
    <row r="3415" spans="1:21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5">
        <f t="shared" si="159"/>
        <v>42063.207638888889</v>
      </c>
      <c r="K3415">
        <v>1424280938</v>
      </c>
      <c r="L3415" s="16">
        <f t="shared" si="160"/>
        <v>42053.733078703706</v>
      </c>
      <c r="M3415" s="16" t="str">
        <f t="shared" si="161"/>
        <v>2015</v>
      </c>
      <c r="N3415" t="b">
        <v>0</v>
      </c>
      <c r="O3415">
        <v>14</v>
      </c>
      <c r="P3415" t="b">
        <v>1</v>
      </c>
      <c r="Q3415" t="s">
        <v>8271</v>
      </c>
      <c r="R3415" s="10">
        <f>E3415/D3415*100</f>
        <v>130</v>
      </c>
      <c r="S3415" s="7">
        <f>E3415/O3415</f>
        <v>46.428571428571431</v>
      </c>
      <c r="T3415" s="11" t="s">
        <v>8317</v>
      </c>
      <c r="U3415" t="s">
        <v>8318</v>
      </c>
    </row>
    <row r="3416" spans="1:21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5">
        <f t="shared" si="159"/>
        <v>42705.332638888889</v>
      </c>
      <c r="K3416">
        <v>1478030325</v>
      </c>
      <c r="L3416" s="16">
        <f t="shared" si="160"/>
        <v>42675.832465277781</v>
      </c>
      <c r="M3416" s="16" t="str">
        <f t="shared" si="161"/>
        <v>2016</v>
      </c>
      <c r="N3416" t="b">
        <v>0</v>
      </c>
      <c r="O3416">
        <v>44</v>
      </c>
      <c r="P3416" t="b">
        <v>1</v>
      </c>
      <c r="Q3416" t="s">
        <v>8271</v>
      </c>
      <c r="R3416" s="10">
        <f>E3416/D3416*100</f>
        <v>103.49999999999999</v>
      </c>
      <c r="S3416" s="7">
        <f>E3416/O3416</f>
        <v>70.568181818181813</v>
      </c>
      <c r="T3416" s="11" t="s">
        <v>8317</v>
      </c>
      <c r="U3416" t="s">
        <v>8318</v>
      </c>
    </row>
    <row r="3417" spans="1:21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5">
        <f t="shared" si="159"/>
        <v>42477.979166666672</v>
      </c>
      <c r="K3417">
        <v>1459999656</v>
      </c>
      <c r="L3417" s="16">
        <f t="shared" si="160"/>
        <v>42467.144166666665</v>
      </c>
      <c r="M3417" s="16" t="str">
        <f t="shared" si="161"/>
        <v>2016</v>
      </c>
      <c r="N3417" t="b">
        <v>0</v>
      </c>
      <c r="O3417">
        <v>9</v>
      </c>
      <c r="P3417" t="b">
        <v>1</v>
      </c>
      <c r="Q3417" t="s">
        <v>8271</v>
      </c>
      <c r="R3417" s="10">
        <f>E3417/D3417*100</f>
        <v>100</v>
      </c>
      <c r="S3417" s="7">
        <f>E3417/O3417</f>
        <v>22.222222222222221</v>
      </c>
      <c r="T3417" s="11" t="s">
        <v>8317</v>
      </c>
      <c r="U3417" t="s">
        <v>8318</v>
      </c>
    </row>
    <row r="3418" spans="1:21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5">
        <f t="shared" si="159"/>
        <v>42117.770833333328</v>
      </c>
      <c r="K3418">
        <v>1427363645</v>
      </c>
      <c r="L3418" s="16">
        <f t="shared" si="160"/>
        <v>42089.412557870368</v>
      </c>
      <c r="M3418" s="16" t="str">
        <f t="shared" si="161"/>
        <v>2015</v>
      </c>
      <c r="N3418" t="b">
        <v>0</v>
      </c>
      <c r="O3418">
        <v>30</v>
      </c>
      <c r="P3418" t="b">
        <v>1</v>
      </c>
      <c r="Q3418" t="s">
        <v>8271</v>
      </c>
      <c r="R3418" s="10">
        <f>E3418/D3418*100</f>
        <v>119.6</v>
      </c>
      <c r="S3418" s="7">
        <f>E3418/O3418</f>
        <v>159.46666666666667</v>
      </c>
      <c r="T3418" s="11" t="s">
        <v>8317</v>
      </c>
      <c r="U3418" t="s">
        <v>8318</v>
      </c>
    </row>
    <row r="3419" spans="1:21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5">
        <f t="shared" si="159"/>
        <v>41938.029861111114</v>
      </c>
      <c r="K3419">
        <v>1410558948</v>
      </c>
      <c r="L3419" s="16">
        <f t="shared" si="160"/>
        <v>41894.91375</v>
      </c>
      <c r="M3419" s="16" t="str">
        <f t="shared" si="161"/>
        <v>2014</v>
      </c>
      <c r="N3419" t="b">
        <v>0</v>
      </c>
      <c r="O3419">
        <v>45</v>
      </c>
      <c r="P3419" t="b">
        <v>1</v>
      </c>
      <c r="Q3419" t="s">
        <v>8271</v>
      </c>
      <c r="R3419" s="10">
        <f>E3419/D3419*100</f>
        <v>100.00058823529412</v>
      </c>
      <c r="S3419" s="7">
        <f>E3419/O3419</f>
        <v>37.777999999999999</v>
      </c>
      <c r="T3419" s="11" t="s">
        <v>8317</v>
      </c>
      <c r="U3419" t="s">
        <v>8318</v>
      </c>
    </row>
    <row r="3420" spans="1:21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5">
        <f t="shared" si="159"/>
        <v>41782.83457175926</v>
      </c>
      <c r="K3420">
        <v>1398283307</v>
      </c>
      <c r="L3420" s="16">
        <f t="shared" si="160"/>
        <v>41752.83457175926</v>
      </c>
      <c r="M3420" s="16" t="str">
        <f t="shared" si="161"/>
        <v>2014</v>
      </c>
      <c r="N3420" t="b">
        <v>0</v>
      </c>
      <c r="O3420">
        <v>56</v>
      </c>
      <c r="P3420" t="b">
        <v>1</v>
      </c>
      <c r="Q3420" t="s">
        <v>8271</v>
      </c>
      <c r="R3420" s="10">
        <f>E3420/D3420*100</f>
        <v>100.875</v>
      </c>
      <c r="S3420" s="7">
        <f>E3420/O3420</f>
        <v>72.053571428571431</v>
      </c>
      <c r="T3420" s="11" t="s">
        <v>8317</v>
      </c>
      <c r="U3420" t="s">
        <v>8318</v>
      </c>
    </row>
    <row r="3421" spans="1:21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5">
        <f t="shared" si="159"/>
        <v>42466.895833333328</v>
      </c>
      <c r="K3421">
        <v>1458416585</v>
      </c>
      <c r="L3421" s="16">
        <f t="shared" si="160"/>
        <v>42448.821585648147</v>
      </c>
      <c r="M3421" s="16" t="str">
        <f t="shared" si="161"/>
        <v>2016</v>
      </c>
      <c r="N3421" t="b">
        <v>0</v>
      </c>
      <c r="O3421">
        <v>46</v>
      </c>
      <c r="P3421" t="b">
        <v>1</v>
      </c>
      <c r="Q3421" t="s">
        <v>8271</v>
      </c>
      <c r="R3421" s="10">
        <f>E3421/D3421*100</f>
        <v>106.54545454545455</v>
      </c>
      <c r="S3421" s="7">
        <f>E3421/O3421</f>
        <v>63.695652173913047</v>
      </c>
      <c r="T3421" s="11" t="s">
        <v>8317</v>
      </c>
      <c r="U3421" t="s">
        <v>8318</v>
      </c>
    </row>
    <row r="3422" spans="1:21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5">
        <f t="shared" si="159"/>
        <v>42414</v>
      </c>
      <c r="K3422">
        <v>1454638202</v>
      </c>
      <c r="L3422" s="16">
        <f t="shared" si="160"/>
        <v>42405.090300925927</v>
      </c>
      <c r="M3422" s="16" t="str">
        <f t="shared" si="161"/>
        <v>2016</v>
      </c>
      <c r="N3422" t="b">
        <v>0</v>
      </c>
      <c r="O3422">
        <v>34</v>
      </c>
      <c r="P3422" t="b">
        <v>1</v>
      </c>
      <c r="Q3422" t="s">
        <v>8271</v>
      </c>
      <c r="R3422" s="10">
        <f>E3422/D3422*100</f>
        <v>138</v>
      </c>
      <c r="S3422" s="7">
        <f>E3422/O3422</f>
        <v>28.411764705882351</v>
      </c>
      <c r="T3422" s="11" t="s">
        <v>8317</v>
      </c>
      <c r="U3422" t="s">
        <v>8318</v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5">
        <f t="shared" si="159"/>
        <v>42067.791238425925</v>
      </c>
      <c r="K3423">
        <v>1422903563</v>
      </c>
      <c r="L3423" s="16">
        <f t="shared" si="160"/>
        <v>42037.791238425925</v>
      </c>
      <c r="M3423" s="16" t="str">
        <f t="shared" si="161"/>
        <v>2015</v>
      </c>
      <c r="N3423" t="b">
        <v>0</v>
      </c>
      <c r="O3423">
        <v>98</v>
      </c>
      <c r="P3423" t="b">
        <v>1</v>
      </c>
      <c r="Q3423" t="s">
        <v>8271</v>
      </c>
      <c r="R3423" s="10">
        <f>E3423/D3423*100</f>
        <v>101.15</v>
      </c>
      <c r="S3423" s="7">
        <f>E3423/O3423</f>
        <v>103.21428571428571</v>
      </c>
      <c r="T3423" s="11" t="s">
        <v>8317</v>
      </c>
      <c r="U3423" t="s">
        <v>8318</v>
      </c>
    </row>
    <row r="3424" spans="1:21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5">
        <f t="shared" si="159"/>
        <v>42352</v>
      </c>
      <c r="K3424">
        <v>1447594176</v>
      </c>
      <c r="L3424" s="16">
        <f t="shared" si="160"/>
        <v>42323.562222222223</v>
      </c>
      <c r="M3424" s="16" t="str">
        <f t="shared" si="161"/>
        <v>2015</v>
      </c>
      <c r="N3424" t="b">
        <v>0</v>
      </c>
      <c r="O3424">
        <v>46</v>
      </c>
      <c r="P3424" t="b">
        <v>1</v>
      </c>
      <c r="Q3424" t="s">
        <v>8271</v>
      </c>
      <c r="R3424" s="10">
        <f>E3424/D3424*100</f>
        <v>109.1</v>
      </c>
      <c r="S3424" s="7">
        <f>E3424/O3424</f>
        <v>71.152173913043484</v>
      </c>
      <c r="T3424" s="11" t="s">
        <v>8317</v>
      </c>
      <c r="U3424" t="s">
        <v>8318</v>
      </c>
    </row>
    <row r="3425" spans="1:21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5">
        <f t="shared" si="159"/>
        <v>42118.911354166667</v>
      </c>
      <c r="K3425">
        <v>1427320341</v>
      </c>
      <c r="L3425" s="16">
        <f t="shared" si="160"/>
        <v>42088.911354166667</v>
      </c>
      <c r="M3425" s="16" t="str">
        <f t="shared" si="161"/>
        <v>2015</v>
      </c>
      <c r="N3425" t="b">
        <v>0</v>
      </c>
      <c r="O3425">
        <v>10</v>
      </c>
      <c r="P3425" t="b">
        <v>1</v>
      </c>
      <c r="Q3425" t="s">
        <v>8271</v>
      </c>
      <c r="R3425" s="10">
        <f>E3425/D3425*100</f>
        <v>140</v>
      </c>
      <c r="S3425" s="7">
        <f>E3425/O3425</f>
        <v>35</v>
      </c>
      <c r="T3425" s="11" t="s">
        <v>8317</v>
      </c>
      <c r="U3425" t="s">
        <v>8318</v>
      </c>
    </row>
    <row r="3426" spans="1:21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5">
        <f t="shared" si="159"/>
        <v>42040.290972222225</v>
      </c>
      <c r="K3426">
        <v>1421252084</v>
      </c>
      <c r="L3426" s="16">
        <f t="shared" si="160"/>
        <v>42018.676898148144</v>
      </c>
      <c r="M3426" s="16" t="str">
        <f t="shared" si="161"/>
        <v>2015</v>
      </c>
      <c r="N3426" t="b">
        <v>0</v>
      </c>
      <c r="O3426">
        <v>76</v>
      </c>
      <c r="P3426" t="b">
        <v>1</v>
      </c>
      <c r="Q3426" t="s">
        <v>8271</v>
      </c>
      <c r="R3426" s="10">
        <f>E3426/D3426*100</f>
        <v>103.58333333333334</v>
      </c>
      <c r="S3426" s="7">
        <f>E3426/O3426</f>
        <v>81.776315789473685</v>
      </c>
      <c r="T3426" s="11" t="s">
        <v>8317</v>
      </c>
      <c r="U3426" t="s">
        <v>8318</v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5">
        <f t="shared" si="159"/>
        <v>41916.617314814815</v>
      </c>
      <c r="K3427">
        <v>1409669336</v>
      </c>
      <c r="L3427" s="16">
        <f t="shared" si="160"/>
        <v>41884.617314814815</v>
      </c>
      <c r="M3427" s="16" t="str">
        <f t="shared" si="161"/>
        <v>2014</v>
      </c>
      <c r="N3427" t="b">
        <v>0</v>
      </c>
      <c r="O3427">
        <v>104</v>
      </c>
      <c r="P3427" t="b">
        <v>1</v>
      </c>
      <c r="Q3427" t="s">
        <v>8271</v>
      </c>
      <c r="R3427" s="10">
        <f>E3427/D3427*100</f>
        <v>102.97033333333331</v>
      </c>
      <c r="S3427" s="7">
        <f>E3427/O3427</f>
        <v>297.02980769230766</v>
      </c>
      <c r="T3427" s="11" t="s">
        <v>8317</v>
      </c>
      <c r="U3427" t="s">
        <v>8318</v>
      </c>
    </row>
    <row r="3428" spans="1:21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5">
        <f t="shared" si="159"/>
        <v>41903.083333333336</v>
      </c>
      <c r="K3428">
        <v>1409620903</v>
      </c>
      <c r="L3428" s="16">
        <f t="shared" si="160"/>
        <v>41884.056747685187</v>
      </c>
      <c r="M3428" s="16" t="str">
        <f t="shared" si="161"/>
        <v>2014</v>
      </c>
      <c r="N3428" t="b">
        <v>0</v>
      </c>
      <c r="O3428">
        <v>87</v>
      </c>
      <c r="P3428" t="b">
        <v>1</v>
      </c>
      <c r="Q3428" t="s">
        <v>8271</v>
      </c>
      <c r="R3428" s="10">
        <f>E3428/D3428*100</f>
        <v>108.13333333333333</v>
      </c>
      <c r="S3428" s="7">
        <f>E3428/O3428</f>
        <v>46.609195402298852</v>
      </c>
      <c r="T3428" s="11" t="s">
        <v>8317</v>
      </c>
      <c r="U3428" t="s">
        <v>8318</v>
      </c>
    </row>
    <row r="3429" spans="1:21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5">
        <f t="shared" si="159"/>
        <v>41822.645277777774</v>
      </c>
      <c r="K3429">
        <v>1401722952</v>
      </c>
      <c r="L3429" s="16">
        <f t="shared" si="160"/>
        <v>41792.645277777774</v>
      </c>
      <c r="M3429" s="16" t="str">
        <f t="shared" si="161"/>
        <v>2014</v>
      </c>
      <c r="N3429" t="b">
        <v>0</v>
      </c>
      <c r="O3429">
        <v>29</v>
      </c>
      <c r="P3429" t="b">
        <v>1</v>
      </c>
      <c r="Q3429" t="s">
        <v>8271</v>
      </c>
      <c r="R3429" s="10">
        <f>E3429/D3429*100</f>
        <v>100</v>
      </c>
      <c r="S3429" s="7">
        <f>E3429/O3429</f>
        <v>51.724137931034484</v>
      </c>
      <c r="T3429" s="11" t="s">
        <v>8317</v>
      </c>
      <c r="U3429" t="s">
        <v>8318</v>
      </c>
    </row>
    <row r="3430" spans="1:21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5">
        <f t="shared" si="159"/>
        <v>42063.708333333328</v>
      </c>
      <c r="K3430">
        <v>1422983847</v>
      </c>
      <c r="L3430" s="16">
        <f t="shared" si="160"/>
        <v>42038.720451388886</v>
      </c>
      <c r="M3430" s="16" t="str">
        <f t="shared" si="161"/>
        <v>2015</v>
      </c>
      <c r="N3430" t="b">
        <v>0</v>
      </c>
      <c r="O3430">
        <v>51</v>
      </c>
      <c r="P3430" t="b">
        <v>1</v>
      </c>
      <c r="Q3430" t="s">
        <v>8271</v>
      </c>
      <c r="R3430" s="10">
        <f>E3430/D3430*100</f>
        <v>102.75000000000001</v>
      </c>
      <c r="S3430" s="7">
        <f>E3430/O3430</f>
        <v>40.294117647058826</v>
      </c>
      <c r="T3430" s="11" t="s">
        <v>8317</v>
      </c>
      <c r="U3430" t="s">
        <v>8318</v>
      </c>
    </row>
    <row r="3431" spans="1:21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5">
        <f t="shared" si="159"/>
        <v>42676.021539351852</v>
      </c>
      <c r="K3431">
        <v>1476837061</v>
      </c>
      <c r="L3431" s="16">
        <f t="shared" si="160"/>
        <v>42662.021539351852</v>
      </c>
      <c r="M3431" s="16" t="str">
        <f t="shared" si="161"/>
        <v>2016</v>
      </c>
      <c r="N3431" t="b">
        <v>0</v>
      </c>
      <c r="O3431">
        <v>12</v>
      </c>
      <c r="P3431" t="b">
        <v>1</v>
      </c>
      <c r="Q3431" t="s">
        <v>8271</v>
      </c>
      <c r="R3431" s="10">
        <f>E3431/D3431*100</f>
        <v>130</v>
      </c>
      <c r="S3431" s="7">
        <f>E3431/O3431</f>
        <v>16.25</v>
      </c>
      <c r="T3431" s="11" t="s">
        <v>8317</v>
      </c>
      <c r="U3431" t="s">
        <v>8318</v>
      </c>
    </row>
    <row r="3432" spans="1:21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5">
        <f t="shared" si="159"/>
        <v>41850.945613425924</v>
      </c>
      <c r="K3432">
        <v>1404168101</v>
      </c>
      <c r="L3432" s="16">
        <f t="shared" si="160"/>
        <v>41820.945613425924</v>
      </c>
      <c r="M3432" s="16" t="str">
        <f t="shared" si="161"/>
        <v>2014</v>
      </c>
      <c r="N3432" t="b">
        <v>0</v>
      </c>
      <c r="O3432">
        <v>72</v>
      </c>
      <c r="P3432" t="b">
        <v>1</v>
      </c>
      <c r="Q3432" t="s">
        <v>8271</v>
      </c>
      <c r="R3432" s="10">
        <f>E3432/D3432*100</f>
        <v>108.54949999999999</v>
      </c>
      <c r="S3432" s="7">
        <f>E3432/O3432</f>
        <v>30.152638888888887</v>
      </c>
      <c r="T3432" s="11" t="s">
        <v>8317</v>
      </c>
      <c r="U3432" t="s">
        <v>8318</v>
      </c>
    </row>
    <row r="3433" spans="1:21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5">
        <f t="shared" si="159"/>
        <v>41869.730937500004</v>
      </c>
      <c r="K3433">
        <v>1405791153</v>
      </c>
      <c r="L3433" s="16">
        <f t="shared" si="160"/>
        <v>41839.730937500004</v>
      </c>
      <c r="M3433" s="16" t="str">
        <f t="shared" si="161"/>
        <v>2014</v>
      </c>
      <c r="N3433" t="b">
        <v>0</v>
      </c>
      <c r="O3433">
        <v>21</v>
      </c>
      <c r="P3433" t="b">
        <v>1</v>
      </c>
      <c r="Q3433" t="s">
        <v>8271</v>
      </c>
      <c r="R3433" s="10">
        <f>E3433/D3433*100</f>
        <v>100</v>
      </c>
      <c r="S3433" s="7">
        <f>E3433/O3433</f>
        <v>95.238095238095241</v>
      </c>
      <c r="T3433" s="11" t="s">
        <v>8317</v>
      </c>
      <c r="U3433" t="s">
        <v>8318</v>
      </c>
    </row>
    <row r="3434" spans="1:21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5">
        <f t="shared" si="159"/>
        <v>42405.916666666672</v>
      </c>
      <c r="K3434">
        <v>1452520614</v>
      </c>
      <c r="L3434" s="16">
        <f t="shared" si="160"/>
        <v>42380.581180555557</v>
      </c>
      <c r="M3434" s="16" t="str">
        <f t="shared" si="161"/>
        <v>2016</v>
      </c>
      <c r="N3434" t="b">
        <v>0</v>
      </c>
      <c r="O3434">
        <v>42</v>
      </c>
      <c r="P3434" t="b">
        <v>1</v>
      </c>
      <c r="Q3434" t="s">
        <v>8271</v>
      </c>
      <c r="R3434" s="10">
        <f>E3434/D3434*100</f>
        <v>109.65</v>
      </c>
      <c r="S3434" s="7">
        <f>E3434/O3434</f>
        <v>52.214285714285715</v>
      </c>
      <c r="T3434" s="11" t="s">
        <v>8317</v>
      </c>
      <c r="U3434" t="s">
        <v>8318</v>
      </c>
    </row>
    <row r="3435" spans="1:21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5">
        <f t="shared" si="159"/>
        <v>41807.125</v>
      </c>
      <c r="K3435">
        <v>1400290255</v>
      </c>
      <c r="L3435" s="16">
        <f t="shared" si="160"/>
        <v>41776.063136574077</v>
      </c>
      <c r="M3435" s="16" t="str">
        <f t="shared" si="161"/>
        <v>2014</v>
      </c>
      <c r="N3435" t="b">
        <v>0</v>
      </c>
      <c r="O3435">
        <v>71</v>
      </c>
      <c r="P3435" t="b">
        <v>1</v>
      </c>
      <c r="Q3435" t="s">
        <v>8271</v>
      </c>
      <c r="R3435" s="10">
        <f>E3435/D3435*100</f>
        <v>100.26315789473684</v>
      </c>
      <c r="S3435" s="7">
        <f>E3435/O3435</f>
        <v>134.1549295774648</v>
      </c>
      <c r="T3435" s="11" t="s">
        <v>8317</v>
      </c>
      <c r="U3435" t="s">
        <v>8318</v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5">
        <f t="shared" si="159"/>
        <v>41830.380428240744</v>
      </c>
      <c r="K3436">
        <v>1402391269</v>
      </c>
      <c r="L3436" s="16">
        <f t="shared" si="160"/>
        <v>41800.380428240744</v>
      </c>
      <c r="M3436" s="16" t="str">
        <f t="shared" si="161"/>
        <v>2014</v>
      </c>
      <c r="N3436" t="b">
        <v>0</v>
      </c>
      <c r="O3436">
        <v>168</v>
      </c>
      <c r="P3436" t="b">
        <v>1</v>
      </c>
      <c r="Q3436" t="s">
        <v>8271</v>
      </c>
      <c r="R3436" s="10">
        <f>E3436/D3436*100</f>
        <v>105.55000000000001</v>
      </c>
      <c r="S3436" s="7">
        <f>E3436/O3436</f>
        <v>62.827380952380949</v>
      </c>
      <c r="T3436" s="11" t="s">
        <v>8317</v>
      </c>
      <c r="U3436" t="s">
        <v>8318</v>
      </c>
    </row>
    <row r="3437" spans="1:21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5">
        <f t="shared" si="159"/>
        <v>42589.125</v>
      </c>
      <c r="K3437">
        <v>1469112493</v>
      </c>
      <c r="L3437" s="16">
        <f t="shared" si="160"/>
        <v>42572.61681712963</v>
      </c>
      <c r="M3437" s="16" t="str">
        <f t="shared" si="161"/>
        <v>2016</v>
      </c>
      <c r="N3437" t="b">
        <v>0</v>
      </c>
      <c r="O3437">
        <v>19</v>
      </c>
      <c r="P3437" t="b">
        <v>1</v>
      </c>
      <c r="Q3437" t="s">
        <v>8271</v>
      </c>
      <c r="R3437" s="10">
        <f>E3437/D3437*100</f>
        <v>112.00000000000001</v>
      </c>
      <c r="S3437" s="7">
        <f>E3437/O3437</f>
        <v>58.94736842105263</v>
      </c>
      <c r="T3437" s="11" t="s">
        <v>8317</v>
      </c>
      <c r="U3437" t="s">
        <v>8318</v>
      </c>
    </row>
    <row r="3438" spans="1:21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5">
        <f t="shared" si="159"/>
        <v>41872.686111111114</v>
      </c>
      <c r="K3438">
        <v>1406811593</v>
      </c>
      <c r="L3438" s="16">
        <f t="shared" si="160"/>
        <v>41851.541585648149</v>
      </c>
      <c r="M3438" s="16" t="str">
        <f t="shared" si="161"/>
        <v>2014</v>
      </c>
      <c r="N3438" t="b">
        <v>0</v>
      </c>
      <c r="O3438">
        <v>37</v>
      </c>
      <c r="P3438" t="b">
        <v>1</v>
      </c>
      <c r="Q3438" t="s">
        <v>8271</v>
      </c>
      <c r="R3438" s="10">
        <f>E3438/D3438*100</f>
        <v>105.89999999999999</v>
      </c>
      <c r="S3438" s="7">
        <f>E3438/O3438</f>
        <v>143.1081081081081</v>
      </c>
      <c r="T3438" s="11" t="s">
        <v>8317</v>
      </c>
      <c r="U3438" t="s">
        <v>8318</v>
      </c>
    </row>
    <row r="3439" spans="1:21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5">
        <f t="shared" si="159"/>
        <v>42235.710879629631</v>
      </c>
      <c r="K3439">
        <v>1437411820</v>
      </c>
      <c r="L3439" s="16">
        <f t="shared" si="160"/>
        <v>42205.710879629631</v>
      </c>
      <c r="M3439" s="16" t="str">
        <f t="shared" si="161"/>
        <v>2015</v>
      </c>
      <c r="N3439" t="b">
        <v>0</v>
      </c>
      <c r="O3439">
        <v>36</v>
      </c>
      <c r="P3439" t="b">
        <v>1</v>
      </c>
      <c r="Q3439" t="s">
        <v>8271</v>
      </c>
      <c r="R3439" s="10">
        <f>E3439/D3439*100</f>
        <v>101</v>
      </c>
      <c r="S3439" s="7">
        <f>E3439/O3439</f>
        <v>84.166666666666671</v>
      </c>
      <c r="T3439" s="11" t="s">
        <v>8317</v>
      </c>
      <c r="U3439" t="s">
        <v>8318</v>
      </c>
    </row>
    <row r="3440" spans="1:21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5">
        <f t="shared" si="159"/>
        <v>42126.875</v>
      </c>
      <c r="K3440">
        <v>1428358567</v>
      </c>
      <c r="L3440" s="16">
        <f t="shared" si="160"/>
        <v>42100.927858796291</v>
      </c>
      <c r="M3440" s="16" t="str">
        <f t="shared" si="161"/>
        <v>2015</v>
      </c>
      <c r="N3440" t="b">
        <v>0</v>
      </c>
      <c r="O3440">
        <v>14</v>
      </c>
      <c r="P3440" t="b">
        <v>1</v>
      </c>
      <c r="Q3440" t="s">
        <v>8271</v>
      </c>
      <c r="R3440" s="10">
        <f>E3440/D3440*100</f>
        <v>104.2</v>
      </c>
      <c r="S3440" s="7">
        <f>E3440/O3440</f>
        <v>186.07142857142858</v>
      </c>
      <c r="T3440" s="11" t="s">
        <v>8317</v>
      </c>
      <c r="U3440" t="s">
        <v>8318</v>
      </c>
    </row>
    <row r="3441" spans="1:21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5">
        <f t="shared" si="159"/>
        <v>42388.207638888889</v>
      </c>
      <c r="K3441">
        <v>1452030730</v>
      </c>
      <c r="L3441" s="16">
        <f t="shared" si="160"/>
        <v>42374.911226851851</v>
      </c>
      <c r="M3441" s="16" t="str">
        <f t="shared" si="161"/>
        <v>2016</v>
      </c>
      <c r="N3441" t="b">
        <v>0</v>
      </c>
      <c r="O3441">
        <v>18</v>
      </c>
      <c r="P3441" t="b">
        <v>1</v>
      </c>
      <c r="Q3441" t="s">
        <v>8271</v>
      </c>
      <c r="R3441" s="10">
        <f>E3441/D3441*100</f>
        <v>134.67833333333334</v>
      </c>
      <c r="S3441" s="7">
        <f>E3441/O3441</f>
        <v>89.785555555555561</v>
      </c>
      <c r="T3441" s="11" t="s">
        <v>8317</v>
      </c>
      <c r="U3441" t="s">
        <v>8318</v>
      </c>
    </row>
    <row r="3442" spans="1:21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5">
        <f t="shared" si="159"/>
        <v>41831.677083333336</v>
      </c>
      <c r="K3442">
        <v>1403146628</v>
      </c>
      <c r="L3442" s="16">
        <f t="shared" si="160"/>
        <v>41809.12300925926</v>
      </c>
      <c r="M3442" s="16" t="str">
        <f t="shared" si="161"/>
        <v>2014</v>
      </c>
      <c r="N3442" t="b">
        <v>0</v>
      </c>
      <c r="O3442">
        <v>82</v>
      </c>
      <c r="P3442" t="b">
        <v>1</v>
      </c>
      <c r="Q3442" t="s">
        <v>8271</v>
      </c>
      <c r="R3442" s="10">
        <f>E3442/D3442*100</f>
        <v>105.2184</v>
      </c>
      <c r="S3442" s="7">
        <f>E3442/O3442</f>
        <v>64.157560975609755</v>
      </c>
      <c r="T3442" s="11" t="s">
        <v>8317</v>
      </c>
      <c r="U3442" t="s">
        <v>8318</v>
      </c>
    </row>
    <row r="3443" spans="1:21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5">
        <f t="shared" si="159"/>
        <v>42321.845138888893</v>
      </c>
      <c r="K3443">
        <v>1445077121</v>
      </c>
      <c r="L3443" s="16">
        <f t="shared" si="160"/>
        <v>42294.429641203707</v>
      </c>
      <c r="M3443" s="16" t="str">
        <f t="shared" si="161"/>
        <v>2015</v>
      </c>
      <c r="N3443" t="b">
        <v>0</v>
      </c>
      <c r="O3443">
        <v>43</v>
      </c>
      <c r="P3443" t="b">
        <v>1</v>
      </c>
      <c r="Q3443" t="s">
        <v>8271</v>
      </c>
      <c r="R3443" s="10">
        <f>E3443/D3443*100</f>
        <v>102.60000000000001</v>
      </c>
      <c r="S3443" s="7">
        <f>E3443/O3443</f>
        <v>59.651162790697676</v>
      </c>
      <c r="T3443" s="11" t="s">
        <v>8317</v>
      </c>
      <c r="U3443" t="s">
        <v>8318</v>
      </c>
    </row>
    <row r="3444" spans="1:21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5">
        <f t="shared" si="159"/>
        <v>42154.841111111105</v>
      </c>
      <c r="K3444">
        <v>1430424672</v>
      </c>
      <c r="L3444" s="16">
        <f t="shared" si="160"/>
        <v>42124.841111111105</v>
      </c>
      <c r="M3444" s="16" t="str">
        <f t="shared" si="161"/>
        <v>2015</v>
      </c>
      <c r="N3444" t="b">
        <v>0</v>
      </c>
      <c r="O3444">
        <v>8</v>
      </c>
      <c r="P3444" t="b">
        <v>1</v>
      </c>
      <c r="Q3444" t="s">
        <v>8271</v>
      </c>
      <c r="R3444" s="10">
        <f>E3444/D3444*100</f>
        <v>100</v>
      </c>
      <c r="S3444" s="7">
        <f>E3444/O3444</f>
        <v>31.25</v>
      </c>
      <c r="T3444" s="11" t="s">
        <v>8317</v>
      </c>
      <c r="U3444" t="s">
        <v>8318</v>
      </c>
    </row>
    <row r="3445" spans="1:21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5">
        <f t="shared" si="159"/>
        <v>41891.524837962963</v>
      </c>
      <c r="K3445">
        <v>1407674146</v>
      </c>
      <c r="L3445" s="16">
        <f t="shared" si="160"/>
        <v>41861.524837962963</v>
      </c>
      <c r="M3445" s="16" t="str">
        <f t="shared" si="161"/>
        <v>2014</v>
      </c>
      <c r="N3445" t="b">
        <v>0</v>
      </c>
      <c r="O3445">
        <v>45</v>
      </c>
      <c r="P3445" t="b">
        <v>1</v>
      </c>
      <c r="Q3445" t="s">
        <v>8271</v>
      </c>
      <c r="R3445" s="10">
        <f>E3445/D3445*100</f>
        <v>185.5</v>
      </c>
      <c r="S3445" s="7">
        <f>E3445/O3445</f>
        <v>41.222222222222221</v>
      </c>
      <c r="T3445" s="11" t="s">
        <v>8317</v>
      </c>
      <c r="U3445" t="s">
        <v>8318</v>
      </c>
    </row>
    <row r="3446" spans="1:21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5">
        <f t="shared" si="159"/>
        <v>42529.582638888889</v>
      </c>
      <c r="K3446">
        <v>1464677986</v>
      </c>
      <c r="L3446" s="16">
        <f t="shared" si="160"/>
        <v>42521.291504629626</v>
      </c>
      <c r="M3446" s="16" t="str">
        <f t="shared" si="161"/>
        <v>2016</v>
      </c>
      <c r="N3446" t="b">
        <v>0</v>
      </c>
      <c r="O3446">
        <v>20</v>
      </c>
      <c r="P3446" t="b">
        <v>1</v>
      </c>
      <c r="Q3446" t="s">
        <v>8271</v>
      </c>
      <c r="R3446" s="10">
        <f>E3446/D3446*100</f>
        <v>289</v>
      </c>
      <c r="S3446" s="7">
        <f>E3446/O3446</f>
        <v>43.35</v>
      </c>
      <c r="T3446" s="11" t="s">
        <v>8317</v>
      </c>
      <c r="U3446" t="s">
        <v>8318</v>
      </c>
    </row>
    <row r="3447" spans="1:21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5">
        <f t="shared" si="159"/>
        <v>42300.530509259261</v>
      </c>
      <c r="K3447">
        <v>1443185036</v>
      </c>
      <c r="L3447" s="16">
        <f t="shared" si="160"/>
        <v>42272.530509259261</v>
      </c>
      <c r="M3447" s="16" t="str">
        <f t="shared" si="161"/>
        <v>2015</v>
      </c>
      <c r="N3447" t="b">
        <v>0</v>
      </c>
      <c r="O3447">
        <v>31</v>
      </c>
      <c r="P3447" t="b">
        <v>1</v>
      </c>
      <c r="Q3447" t="s">
        <v>8271</v>
      </c>
      <c r="R3447" s="10">
        <f>E3447/D3447*100</f>
        <v>100</v>
      </c>
      <c r="S3447" s="7">
        <f>E3447/O3447</f>
        <v>64.516129032258064</v>
      </c>
      <c r="T3447" s="11" t="s">
        <v>8317</v>
      </c>
      <c r="U3447" t="s">
        <v>8318</v>
      </c>
    </row>
    <row r="3448" spans="1:21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5">
        <f t="shared" si="159"/>
        <v>42040.513888888891</v>
      </c>
      <c r="K3448">
        <v>1421092725</v>
      </c>
      <c r="L3448" s="16">
        <f t="shared" si="160"/>
        <v>42016.832465277781</v>
      </c>
      <c r="M3448" s="16" t="str">
        <f t="shared" si="161"/>
        <v>2015</v>
      </c>
      <c r="N3448" t="b">
        <v>0</v>
      </c>
      <c r="O3448">
        <v>25</v>
      </c>
      <c r="P3448" t="b">
        <v>1</v>
      </c>
      <c r="Q3448" t="s">
        <v>8271</v>
      </c>
      <c r="R3448" s="10">
        <f>E3448/D3448*100</f>
        <v>108.2</v>
      </c>
      <c r="S3448" s="7">
        <f>E3448/O3448</f>
        <v>43.28</v>
      </c>
      <c r="T3448" s="11" t="s">
        <v>8317</v>
      </c>
      <c r="U3448" t="s">
        <v>8318</v>
      </c>
    </row>
    <row r="3449" spans="1:21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5">
        <f t="shared" si="159"/>
        <v>42447.847361111111</v>
      </c>
      <c r="K3449">
        <v>1454448012</v>
      </c>
      <c r="L3449" s="16">
        <f t="shared" si="160"/>
        <v>42402.889027777783</v>
      </c>
      <c r="M3449" s="16" t="str">
        <f t="shared" si="161"/>
        <v>2016</v>
      </c>
      <c r="N3449" t="b">
        <v>0</v>
      </c>
      <c r="O3449">
        <v>14</v>
      </c>
      <c r="P3449" t="b">
        <v>1</v>
      </c>
      <c r="Q3449" t="s">
        <v>8271</v>
      </c>
      <c r="R3449" s="10">
        <f>E3449/D3449*100</f>
        <v>107.80000000000001</v>
      </c>
      <c r="S3449" s="7">
        <f>E3449/O3449</f>
        <v>77</v>
      </c>
      <c r="T3449" s="11" t="s">
        <v>8317</v>
      </c>
      <c r="U3449" t="s">
        <v>8318</v>
      </c>
    </row>
    <row r="3450" spans="1:21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5">
        <f t="shared" si="159"/>
        <v>41990.119085648148</v>
      </c>
      <c r="K3450">
        <v>1416192689</v>
      </c>
      <c r="L3450" s="16">
        <f t="shared" si="160"/>
        <v>41960.119085648148</v>
      </c>
      <c r="M3450" s="16" t="str">
        <f t="shared" si="161"/>
        <v>2014</v>
      </c>
      <c r="N3450" t="b">
        <v>0</v>
      </c>
      <c r="O3450">
        <v>45</v>
      </c>
      <c r="P3450" t="b">
        <v>1</v>
      </c>
      <c r="Q3450" t="s">
        <v>8271</v>
      </c>
      <c r="R3450" s="10">
        <f>E3450/D3450*100</f>
        <v>109.76190476190477</v>
      </c>
      <c r="S3450" s="7">
        <f>E3450/O3450</f>
        <v>51.222222222222221</v>
      </c>
      <c r="T3450" s="11" t="s">
        <v>8317</v>
      </c>
      <c r="U3450" t="s">
        <v>8318</v>
      </c>
    </row>
    <row r="3451" spans="1:21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5">
        <f t="shared" si="159"/>
        <v>42560.166666666672</v>
      </c>
      <c r="K3451">
        <v>1465607738</v>
      </c>
      <c r="L3451" s="16">
        <f t="shared" si="160"/>
        <v>42532.052523148144</v>
      </c>
      <c r="M3451" s="16" t="str">
        <f t="shared" si="161"/>
        <v>2016</v>
      </c>
      <c r="N3451" t="b">
        <v>0</v>
      </c>
      <c r="O3451">
        <v>20</v>
      </c>
      <c r="P3451" t="b">
        <v>1</v>
      </c>
      <c r="Q3451" t="s">
        <v>8271</v>
      </c>
      <c r="R3451" s="10">
        <f>E3451/D3451*100</f>
        <v>170.625</v>
      </c>
      <c r="S3451" s="7">
        <f>E3451/O3451</f>
        <v>68.25</v>
      </c>
      <c r="T3451" s="11" t="s">
        <v>8317</v>
      </c>
      <c r="U3451" t="s">
        <v>8318</v>
      </c>
    </row>
    <row r="3452" spans="1:21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5">
        <f t="shared" si="159"/>
        <v>42096.662858796291</v>
      </c>
      <c r="K3452">
        <v>1422809671</v>
      </c>
      <c r="L3452" s="16">
        <f t="shared" si="160"/>
        <v>42036.704525462963</v>
      </c>
      <c r="M3452" s="16" t="str">
        <f t="shared" si="161"/>
        <v>2015</v>
      </c>
      <c r="N3452" t="b">
        <v>0</v>
      </c>
      <c r="O3452">
        <v>39</v>
      </c>
      <c r="P3452" t="b">
        <v>1</v>
      </c>
      <c r="Q3452" t="s">
        <v>8271</v>
      </c>
      <c r="R3452" s="10">
        <f>E3452/D3452*100</f>
        <v>152</v>
      </c>
      <c r="S3452" s="7">
        <f>E3452/O3452</f>
        <v>19.487179487179485</v>
      </c>
      <c r="T3452" s="11" t="s">
        <v>8317</v>
      </c>
      <c r="U3452" t="s">
        <v>8318</v>
      </c>
    </row>
    <row r="3453" spans="1:21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5">
        <f t="shared" si="159"/>
        <v>42115.723692129628</v>
      </c>
      <c r="K3453">
        <v>1427304127</v>
      </c>
      <c r="L3453" s="16">
        <f t="shared" si="160"/>
        <v>42088.723692129628</v>
      </c>
      <c r="M3453" s="16" t="str">
        <f t="shared" si="161"/>
        <v>2015</v>
      </c>
      <c r="N3453" t="b">
        <v>0</v>
      </c>
      <c r="O3453">
        <v>16</v>
      </c>
      <c r="P3453" t="b">
        <v>1</v>
      </c>
      <c r="Q3453" t="s">
        <v>8271</v>
      </c>
      <c r="R3453" s="10">
        <f>E3453/D3453*100</f>
        <v>101.23076923076924</v>
      </c>
      <c r="S3453" s="7">
        <f>E3453/O3453</f>
        <v>41.125</v>
      </c>
      <c r="T3453" s="11" t="s">
        <v>8317</v>
      </c>
      <c r="U3453" t="s">
        <v>8318</v>
      </c>
    </row>
    <row r="3454" spans="1:21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5">
        <f t="shared" si="159"/>
        <v>41843.165972222225</v>
      </c>
      <c r="K3454">
        <v>1404141626</v>
      </c>
      <c r="L3454" s="16">
        <f t="shared" si="160"/>
        <v>41820.639189814814</v>
      </c>
      <c r="M3454" s="16" t="str">
        <f t="shared" si="161"/>
        <v>2014</v>
      </c>
      <c r="N3454" t="b">
        <v>0</v>
      </c>
      <c r="O3454">
        <v>37</v>
      </c>
      <c r="P3454" t="b">
        <v>1</v>
      </c>
      <c r="Q3454" t="s">
        <v>8271</v>
      </c>
      <c r="R3454" s="10">
        <f>E3454/D3454*100</f>
        <v>153.19999999999999</v>
      </c>
      <c r="S3454" s="7">
        <f>E3454/O3454</f>
        <v>41.405405405405403</v>
      </c>
      <c r="T3454" s="11" t="s">
        <v>8317</v>
      </c>
      <c r="U3454" t="s">
        <v>8318</v>
      </c>
    </row>
    <row r="3455" spans="1:21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5">
        <f t="shared" si="159"/>
        <v>42595.97865740741</v>
      </c>
      <c r="K3455">
        <v>1465946956</v>
      </c>
      <c r="L3455" s="16">
        <f t="shared" si="160"/>
        <v>42535.97865740741</v>
      </c>
      <c r="M3455" s="16" t="str">
        <f t="shared" si="161"/>
        <v>2016</v>
      </c>
      <c r="N3455" t="b">
        <v>0</v>
      </c>
      <c r="O3455">
        <v>14</v>
      </c>
      <c r="P3455" t="b">
        <v>1</v>
      </c>
      <c r="Q3455" t="s">
        <v>8271</v>
      </c>
      <c r="R3455" s="10">
        <f>E3455/D3455*100</f>
        <v>128.33333333333334</v>
      </c>
      <c r="S3455" s="7">
        <f>E3455/O3455</f>
        <v>27.5</v>
      </c>
      <c r="T3455" s="11" t="s">
        <v>8317</v>
      </c>
      <c r="U3455" t="s">
        <v>8318</v>
      </c>
    </row>
    <row r="3456" spans="1:21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5">
        <f t="shared" si="159"/>
        <v>41851.698599537034</v>
      </c>
      <c r="K3456">
        <v>1404233159</v>
      </c>
      <c r="L3456" s="16">
        <f t="shared" si="160"/>
        <v>41821.698599537034</v>
      </c>
      <c r="M3456" s="16" t="str">
        <f t="shared" si="161"/>
        <v>2014</v>
      </c>
      <c r="N3456" t="b">
        <v>0</v>
      </c>
      <c r="O3456">
        <v>21</v>
      </c>
      <c r="P3456" t="b">
        <v>1</v>
      </c>
      <c r="Q3456" t="s">
        <v>8271</v>
      </c>
      <c r="R3456" s="10">
        <f>E3456/D3456*100</f>
        <v>100.71428571428571</v>
      </c>
      <c r="S3456" s="7">
        <f>E3456/O3456</f>
        <v>33.571428571428569</v>
      </c>
      <c r="T3456" s="11" t="s">
        <v>8317</v>
      </c>
      <c r="U3456" t="s">
        <v>8318</v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5">
        <f t="shared" si="159"/>
        <v>42656.7503125</v>
      </c>
      <c r="K3457">
        <v>1473789627</v>
      </c>
      <c r="L3457" s="16">
        <f t="shared" si="160"/>
        <v>42626.7503125</v>
      </c>
      <c r="M3457" s="16" t="str">
        <f t="shared" si="161"/>
        <v>2016</v>
      </c>
      <c r="N3457" t="b">
        <v>0</v>
      </c>
      <c r="O3457">
        <v>69</v>
      </c>
      <c r="P3457" t="b">
        <v>1</v>
      </c>
      <c r="Q3457" t="s">
        <v>8271</v>
      </c>
      <c r="R3457" s="10">
        <f>E3457/D3457*100</f>
        <v>100.64999999999999</v>
      </c>
      <c r="S3457" s="7">
        <f>E3457/O3457</f>
        <v>145.86956521739131</v>
      </c>
      <c r="T3457" s="11" t="s">
        <v>8317</v>
      </c>
      <c r="U3457" t="s">
        <v>8318</v>
      </c>
    </row>
    <row r="3458" spans="1:21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5">
        <f t="shared" si="159"/>
        <v>41852.290972222225</v>
      </c>
      <c r="K3458">
        <v>1404190567</v>
      </c>
      <c r="L3458" s="16">
        <f t="shared" si="160"/>
        <v>41821.205636574072</v>
      </c>
      <c r="M3458" s="16" t="str">
        <f t="shared" si="161"/>
        <v>2014</v>
      </c>
      <c r="N3458" t="b">
        <v>0</v>
      </c>
      <c r="O3458">
        <v>16</v>
      </c>
      <c r="P3458" t="b">
        <v>1</v>
      </c>
      <c r="Q3458" t="s">
        <v>8271</v>
      </c>
      <c r="R3458" s="10">
        <f>E3458/D3458*100</f>
        <v>191.3</v>
      </c>
      <c r="S3458" s="7">
        <f>E3458/O3458</f>
        <v>358.6875</v>
      </c>
      <c r="T3458" s="11" t="s">
        <v>8317</v>
      </c>
      <c r="U3458" t="s">
        <v>8318</v>
      </c>
    </row>
    <row r="3459" spans="1:21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5">
        <f t="shared" ref="J3459:J3522" si="162">(((I3459/60)/60)/24)+DATE(1970,1,1)</f>
        <v>42047.249305555553</v>
      </c>
      <c r="K3459">
        <v>1421081857</v>
      </c>
      <c r="L3459" s="16">
        <f t="shared" ref="L3459:L3522" si="163">(((K3459/60)/60)/24)+DATE(1970,1,1)</f>
        <v>42016.706678240742</v>
      </c>
      <c r="M3459" s="16" t="str">
        <f t="shared" ref="M3459:M3522" si="164">TEXT(L3459,"yyyy")</f>
        <v>2015</v>
      </c>
      <c r="N3459" t="b">
        <v>0</v>
      </c>
      <c r="O3459">
        <v>55</v>
      </c>
      <c r="P3459" t="b">
        <v>1</v>
      </c>
      <c r="Q3459" t="s">
        <v>8271</v>
      </c>
      <c r="R3459" s="10">
        <f>E3459/D3459*100</f>
        <v>140.19999999999999</v>
      </c>
      <c r="S3459" s="7">
        <f>E3459/O3459</f>
        <v>50.981818181818184</v>
      </c>
      <c r="T3459" s="11" t="s">
        <v>8317</v>
      </c>
      <c r="U3459" t="s">
        <v>8318</v>
      </c>
    </row>
    <row r="3460" spans="1:21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5">
        <f t="shared" si="162"/>
        <v>42038.185416666667</v>
      </c>
      <c r="K3460">
        <v>1420606303</v>
      </c>
      <c r="L3460" s="16">
        <f t="shared" si="163"/>
        <v>42011.202581018515</v>
      </c>
      <c r="M3460" s="16" t="str">
        <f t="shared" si="164"/>
        <v>2015</v>
      </c>
      <c r="N3460" t="b">
        <v>0</v>
      </c>
      <c r="O3460">
        <v>27</v>
      </c>
      <c r="P3460" t="b">
        <v>1</v>
      </c>
      <c r="Q3460" t="s">
        <v>8271</v>
      </c>
      <c r="R3460" s="10">
        <f>E3460/D3460*100</f>
        <v>124.33537832310839</v>
      </c>
      <c r="S3460" s="7">
        <f>E3460/O3460</f>
        <v>45.037037037037038</v>
      </c>
      <c r="T3460" s="11" t="s">
        <v>8317</v>
      </c>
      <c r="U3460" t="s">
        <v>8318</v>
      </c>
    </row>
    <row r="3461" spans="1:21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5">
        <f t="shared" si="162"/>
        <v>42510.479861111111</v>
      </c>
      <c r="K3461">
        <v>1461151860</v>
      </c>
      <c r="L3461" s="16">
        <f t="shared" si="163"/>
        <v>42480.479861111111</v>
      </c>
      <c r="M3461" s="16" t="str">
        <f t="shared" si="164"/>
        <v>2016</v>
      </c>
      <c r="N3461" t="b">
        <v>0</v>
      </c>
      <c r="O3461">
        <v>36</v>
      </c>
      <c r="P3461" t="b">
        <v>1</v>
      </c>
      <c r="Q3461" t="s">
        <v>8271</v>
      </c>
      <c r="R3461" s="10">
        <f>E3461/D3461*100</f>
        <v>126.2</v>
      </c>
      <c r="S3461" s="7">
        <f>E3461/O3461</f>
        <v>17.527777777777779</v>
      </c>
      <c r="T3461" s="11" t="s">
        <v>8317</v>
      </c>
      <c r="U3461" t="s">
        <v>8318</v>
      </c>
    </row>
    <row r="3462" spans="1:21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5">
        <f t="shared" si="162"/>
        <v>41866.527222222219</v>
      </c>
      <c r="K3462">
        <v>1406896752</v>
      </c>
      <c r="L3462" s="16">
        <f t="shared" si="163"/>
        <v>41852.527222222219</v>
      </c>
      <c r="M3462" s="16" t="str">
        <f t="shared" si="164"/>
        <v>2014</v>
      </c>
      <c r="N3462" t="b">
        <v>0</v>
      </c>
      <c r="O3462">
        <v>19</v>
      </c>
      <c r="P3462" t="b">
        <v>1</v>
      </c>
      <c r="Q3462" t="s">
        <v>8271</v>
      </c>
      <c r="R3462" s="10">
        <f>E3462/D3462*100</f>
        <v>190</v>
      </c>
      <c r="S3462" s="7">
        <f>E3462/O3462</f>
        <v>50</v>
      </c>
      <c r="T3462" s="11" t="s">
        <v>8317</v>
      </c>
      <c r="U3462" t="s">
        <v>8318</v>
      </c>
    </row>
    <row r="3463" spans="1:21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5">
        <f t="shared" si="162"/>
        <v>42672.125</v>
      </c>
      <c r="K3463">
        <v>1475248279</v>
      </c>
      <c r="L3463" s="16">
        <f t="shared" si="163"/>
        <v>42643.632858796293</v>
      </c>
      <c r="M3463" s="16" t="str">
        <f t="shared" si="164"/>
        <v>2016</v>
      </c>
      <c r="N3463" t="b">
        <v>0</v>
      </c>
      <c r="O3463">
        <v>12</v>
      </c>
      <c r="P3463" t="b">
        <v>1</v>
      </c>
      <c r="Q3463" t="s">
        <v>8271</v>
      </c>
      <c r="R3463" s="10">
        <f>E3463/D3463*100</f>
        <v>139</v>
      </c>
      <c r="S3463" s="7">
        <f>E3463/O3463</f>
        <v>57.916666666666664</v>
      </c>
      <c r="T3463" s="11" t="s">
        <v>8317</v>
      </c>
      <c r="U3463" t="s">
        <v>8318</v>
      </c>
    </row>
    <row r="3464" spans="1:21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5">
        <f t="shared" si="162"/>
        <v>42195.75</v>
      </c>
      <c r="K3464">
        <v>1435181628</v>
      </c>
      <c r="L3464" s="16">
        <f t="shared" si="163"/>
        <v>42179.898472222223</v>
      </c>
      <c r="M3464" s="16" t="str">
        <f t="shared" si="164"/>
        <v>2015</v>
      </c>
      <c r="N3464" t="b">
        <v>0</v>
      </c>
      <c r="O3464">
        <v>17</v>
      </c>
      <c r="P3464" t="b">
        <v>1</v>
      </c>
      <c r="Q3464" t="s">
        <v>8271</v>
      </c>
      <c r="R3464" s="10">
        <f>E3464/D3464*100</f>
        <v>202</v>
      </c>
      <c r="S3464" s="7">
        <f>E3464/O3464</f>
        <v>29.705882352941178</v>
      </c>
      <c r="T3464" s="11" t="s">
        <v>8317</v>
      </c>
      <c r="U3464" t="s">
        <v>8318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5">
        <f t="shared" si="162"/>
        <v>42654.165972222225</v>
      </c>
      <c r="K3465">
        <v>1472594585</v>
      </c>
      <c r="L3465" s="16">
        <f t="shared" si="163"/>
        <v>42612.918807870374</v>
      </c>
      <c r="M3465" s="16" t="str">
        <f t="shared" si="164"/>
        <v>2016</v>
      </c>
      <c r="N3465" t="b">
        <v>0</v>
      </c>
      <c r="O3465">
        <v>114</v>
      </c>
      <c r="P3465" t="b">
        <v>1</v>
      </c>
      <c r="Q3465" t="s">
        <v>8271</v>
      </c>
      <c r="R3465" s="10">
        <f>E3465/D3465*100</f>
        <v>103.38000000000001</v>
      </c>
      <c r="S3465" s="7">
        <f>E3465/O3465</f>
        <v>90.684210526315795</v>
      </c>
      <c r="T3465" s="11" t="s">
        <v>8317</v>
      </c>
      <c r="U3465" t="s">
        <v>8318</v>
      </c>
    </row>
    <row r="3466" spans="1:21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5">
        <f t="shared" si="162"/>
        <v>42605.130057870367</v>
      </c>
      <c r="K3466">
        <v>1469329637</v>
      </c>
      <c r="L3466" s="16">
        <f t="shared" si="163"/>
        <v>42575.130057870367</v>
      </c>
      <c r="M3466" s="16" t="str">
        <f t="shared" si="164"/>
        <v>2016</v>
      </c>
      <c r="N3466" t="b">
        <v>0</v>
      </c>
      <c r="O3466">
        <v>93</v>
      </c>
      <c r="P3466" t="b">
        <v>1</v>
      </c>
      <c r="Q3466" t="s">
        <v>8271</v>
      </c>
      <c r="R3466" s="10">
        <f>E3466/D3466*100</f>
        <v>102.3236</v>
      </c>
      <c r="S3466" s="7">
        <f>E3466/O3466</f>
        <v>55.012688172043013</v>
      </c>
      <c r="T3466" s="11" t="s">
        <v>8317</v>
      </c>
      <c r="U3466" t="s">
        <v>8318</v>
      </c>
    </row>
    <row r="3467" spans="1:21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5">
        <f t="shared" si="162"/>
        <v>42225.666666666672</v>
      </c>
      <c r="K3467">
        <v>1436972472</v>
      </c>
      <c r="L3467" s="16">
        <f t="shared" si="163"/>
        <v>42200.625833333332</v>
      </c>
      <c r="M3467" s="16" t="str">
        <f t="shared" si="164"/>
        <v>2015</v>
      </c>
      <c r="N3467" t="b">
        <v>0</v>
      </c>
      <c r="O3467">
        <v>36</v>
      </c>
      <c r="P3467" t="b">
        <v>1</v>
      </c>
      <c r="Q3467" t="s">
        <v>8271</v>
      </c>
      <c r="R3467" s="10">
        <f>E3467/D3467*100</f>
        <v>103</v>
      </c>
      <c r="S3467" s="7">
        <f>E3467/O3467</f>
        <v>57.222222222222221</v>
      </c>
      <c r="T3467" s="11" t="s">
        <v>8317</v>
      </c>
      <c r="U3467" t="s">
        <v>8318</v>
      </c>
    </row>
    <row r="3468" spans="1:21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5">
        <f t="shared" si="162"/>
        <v>42479.977430555555</v>
      </c>
      <c r="K3468">
        <v>1455928050</v>
      </c>
      <c r="L3468" s="16">
        <f t="shared" si="163"/>
        <v>42420.019097222219</v>
      </c>
      <c r="M3468" s="16" t="str">
        <f t="shared" si="164"/>
        <v>2016</v>
      </c>
      <c r="N3468" t="b">
        <v>0</v>
      </c>
      <c r="O3468">
        <v>61</v>
      </c>
      <c r="P3468" t="b">
        <v>1</v>
      </c>
      <c r="Q3468" t="s">
        <v>8271</v>
      </c>
      <c r="R3468" s="10">
        <f>E3468/D3468*100</f>
        <v>127.14285714285714</v>
      </c>
      <c r="S3468" s="7">
        <f>E3468/O3468</f>
        <v>72.950819672131146</v>
      </c>
      <c r="T3468" s="11" t="s">
        <v>8317</v>
      </c>
      <c r="U3468" t="s">
        <v>8318</v>
      </c>
    </row>
    <row r="3469" spans="1:21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5">
        <f t="shared" si="162"/>
        <v>42083.630000000005</v>
      </c>
      <c r="K3469">
        <v>1424275632</v>
      </c>
      <c r="L3469" s="16">
        <f t="shared" si="163"/>
        <v>42053.671666666662</v>
      </c>
      <c r="M3469" s="16" t="str">
        <f t="shared" si="164"/>
        <v>2015</v>
      </c>
      <c r="N3469" t="b">
        <v>0</v>
      </c>
      <c r="O3469">
        <v>47</v>
      </c>
      <c r="P3469" t="b">
        <v>1</v>
      </c>
      <c r="Q3469" t="s">
        <v>8271</v>
      </c>
      <c r="R3469" s="10">
        <f>E3469/D3469*100</f>
        <v>101</v>
      </c>
      <c r="S3469" s="7">
        <f>E3469/O3469</f>
        <v>64.468085106382972</v>
      </c>
      <c r="T3469" s="11" t="s">
        <v>8317</v>
      </c>
      <c r="U3469" t="s">
        <v>8318</v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5">
        <f t="shared" si="162"/>
        <v>42634.125</v>
      </c>
      <c r="K3470">
        <v>1471976529</v>
      </c>
      <c r="L3470" s="16">
        <f t="shared" si="163"/>
        <v>42605.765381944439</v>
      </c>
      <c r="M3470" s="16" t="str">
        <f t="shared" si="164"/>
        <v>2016</v>
      </c>
      <c r="N3470" t="b">
        <v>0</v>
      </c>
      <c r="O3470">
        <v>17</v>
      </c>
      <c r="P3470" t="b">
        <v>1</v>
      </c>
      <c r="Q3470" t="s">
        <v>8271</v>
      </c>
      <c r="R3470" s="10">
        <f>E3470/D3470*100</f>
        <v>121.78</v>
      </c>
      <c r="S3470" s="7">
        <f>E3470/O3470</f>
        <v>716.35294117647061</v>
      </c>
      <c r="T3470" s="11" t="s">
        <v>8317</v>
      </c>
      <c r="U3470" t="s">
        <v>8318</v>
      </c>
    </row>
    <row r="3471" spans="1:21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5">
        <f t="shared" si="162"/>
        <v>42488.641724537039</v>
      </c>
      <c r="K3471">
        <v>1459265045</v>
      </c>
      <c r="L3471" s="16">
        <f t="shared" si="163"/>
        <v>42458.641724537039</v>
      </c>
      <c r="M3471" s="16" t="str">
        <f t="shared" si="164"/>
        <v>2016</v>
      </c>
      <c r="N3471" t="b">
        <v>0</v>
      </c>
      <c r="O3471">
        <v>63</v>
      </c>
      <c r="P3471" t="b">
        <v>1</v>
      </c>
      <c r="Q3471" t="s">
        <v>8271</v>
      </c>
      <c r="R3471" s="10">
        <f>E3471/D3471*100</f>
        <v>113.39285714285714</v>
      </c>
      <c r="S3471" s="7">
        <f>E3471/O3471</f>
        <v>50.396825396825399</v>
      </c>
      <c r="T3471" s="11" t="s">
        <v>8317</v>
      </c>
      <c r="U3471" t="s">
        <v>8318</v>
      </c>
    </row>
    <row r="3472" spans="1:21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5">
        <f t="shared" si="162"/>
        <v>42566.901388888888</v>
      </c>
      <c r="K3472">
        <v>1465345902</v>
      </c>
      <c r="L3472" s="16">
        <f t="shared" si="163"/>
        <v>42529.022013888884</v>
      </c>
      <c r="M3472" s="16" t="str">
        <f t="shared" si="164"/>
        <v>2016</v>
      </c>
      <c r="N3472" t="b">
        <v>0</v>
      </c>
      <c r="O3472">
        <v>9</v>
      </c>
      <c r="P3472" t="b">
        <v>1</v>
      </c>
      <c r="Q3472" t="s">
        <v>8271</v>
      </c>
      <c r="R3472" s="10">
        <f>E3472/D3472*100</f>
        <v>150</v>
      </c>
      <c r="S3472" s="7">
        <f>E3472/O3472</f>
        <v>41.666666666666664</v>
      </c>
      <c r="T3472" s="11" t="s">
        <v>8317</v>
      </c>
      <c r="U3472" t="s">
        <v>8318</v>
      </c>
    </row>
    <row r="3473" spans="1:21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5">
        <f t="shared" si="162"/>
        <v>41882.833333333336</v>
      </c>
      <c r="K3473">
        <v>1405971690</v>
      </c>
      <c r="L3473" s="16">
        <f t="shared" si="163"/>
        <v>41841.820486111108</v>
      </c>
      <c r="M3473" s="16" t="str">
        <f t="shared" si="164"/>
        <v>2014</v>
      </c>
      <c r="N3473" t="b">
        <v>0</v>
      </c>
      <c r="O3473">
        <v>30</v>
      </c>
      <c r="P3473" t="b">
        <v>1</v>
      </c>
      <c r="Q3473" t="s">
        <v>8271</v>
      </c>
      <c r="R3473" s="10">
        <f>E3473/D3473*100</f>
        <v>214.6</v>
      </c>
      <c r="S3473" s="7">
        <f>E3473/O3473</f>
        <v>35.766666666666666</v>
      </c>
      <c r="T3473" s="11" t="s">
        <v>8317</v>
      </c>
      <c r="U3473" t="s">
        <v>8318</v>
      </c>
    </row>
    <row r="3474" spans="1:21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5">
        <f t="shared" si="162"/>
        <v>41949.249305555553</v>
      </c>
      <c r="K3474">
        <v>1413432331</v>
      </c>
      <c r="L3474" s="16">
        <f t="shared" si="163"/>
        <v>41928.170497685183</v>
      </c>
      <c r="M3474" s="16" t="str">
        <f t="shared" si="164"/>
        <v>2014</v>
      </c>
      <c r="N3474" t="b">
        <v>0</v>
      </c>
      <c r="O3474">
        <v>23</v>
      </c>
      <c r="P3474" t="b">
        <v>1</v>
      </c>
      <c r="Q3474" t="s">
        <v>8271</v>
      </c>
      <c r="R3474" s="10">
        <f>E3474/D3474*100</f>
        <v>102.05</v>
      </c>
      <c r="S3474" s="7">
        <f>E3474/O3474</f>
        <v>88.739130434782609</v>
      </c>
      <c r="T3474" s="11" t="s">
        <v>8317</v>
      </c>
      <c r="U3474" t="s">
        <v>8318</v>
      </c>
    </row>
    <row r="3475" spans="1:21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5">
        <f t="shared" si="162"/>
        <v>42083.852083333331</v>
      </c>
      <c r="K3475">
        <v>1425067296</v>
      </c>
      <c r="L3475" s="16">
        <f t="shared" si="163"/>
        <v>42062.834444444445</v>
      </c>
      <c r="M3475" s="16" t="str">
        <f t="shared" si="164"/>
        <v>2015</v>
      </c>
      <c r="N3475" t="b">
        <v>0</v>
      </c>
      <c r="O3475">
        <v>33</v>
      </c>
      <c r="P3475" t="b">
        <v>1</v>
      </c>
      <c r="Q3475" t="s">
        <v>8271</v>
      </c>
      <c r="R3475" s="10">
        <f>E3475/D3475*100</f>
        <v>100</v>
      </c>
      <c r="S3475" s="7">
        <f>E3475/O3475</f>
        <v>148.4848484848485</v>
      </c>
      <c r="T3475" s="11" t="s">
        <v>8317</v>
      </c>
      <c r="U3475" t="s">
        <v>8318</v>
      </c>
    </row>
    <row r="3476" spans="1:21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5">
        <f t="shared" si="162"/>
        <v>42571.501516203702</v>
      </c>
      <c r="K3476">
        <v>1466424131</v>
      </c>
      <c r="L3476" s="16">
        <f t="shared" si="163"/>
        <v>42541.501516203702</v>
      </c>
      <c r="M3476" s="16" t="str">
        <f t="shared" si="164"/>
        <v>2016</v>
      </c>
      <c r="N3476" t="b">
        <v>0</v>
      </c>
      <c r="O3476">
        <v>39</v>
      </c>
      <c r="P3476" t="b">
        <v>1</v>
      </c>
      <c r="Q3476" t="s">
        <v>8271</v>
      </c>
      <c r="R3476" s="10">
        <f>E3476/D3476*100</f>
        <v>101</v>
      </c>
      <c r="S3476" s="7">
        <f>E3476/O3476</f>
        <v>51.794871794871796</v>
      </c>
      <c r="T3476" s="11" t="s">
        <v>8317</v>
      </c>
      <c r="U3476" t="s">
        <v>8318</v>
      </c>
    </row>
    <row r="3477" spans="1:21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5">
        <f t="shared" si="162"/>
        <v>41946</v>
      </c>
      <c r="K3477">
        <v>1412629704</v>
      </c>
      <c r="L3477" s="16">
        <f t="shared" si="163"/>
        <v>41918.880833333329</v>
      </c>
      <c r="M3477" s="16" t="str">
        <f t="shared" si="164"/>
        <v>2014</v>
      </c>
      <c r="N3477" t="b">
        <v>0</v>
      </c>
      <c r="O3477">
        <v>17</v>
      </c>
      <c r="P3477" t="b">
        <v>1</v>
      </c>
      <c r="Q3477" t="s">
        <v>8271</v>
      </c>
      <c r="R3477" s="10">
        <f>E3477/D3477*100</f>
        <v>113.33333333333333</v>
      </c>
      <c r="S3477" s="7">
        <f>E3477/O3477</f>
        <v>20</v>
      </c>
      <c r="T3477" s="11" t="s">
        <v>8317</v>
      </c>
      <c r="U3477" t="s">
        <v>8318</v>
      </c>
    </row>
    <row r="3478" spans="1:21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5">
        <f t="shared" si="162"/>
        <v>41939.125</v>
      </c>
      <c r="K3478">
        <v>1412836990</v>
      </c>
      <c r="L3478" s="16">
        <f t="shared" si="163"/>
        <v>41921.279976851853</v>
      </c>
      <c r="M3478" s="16" t="str">
        <f t="shared" si="164"/>
        <v>2014</v>
      </c>
      <c r="N3478" t="b">
        <v>0</v>
      </c>
      <c r="O3478">
        <v>6</v>
      </c>
      <c r="P3478" t="b">
        <v>1</v>
      </c>
      <c r="Q3478" t="s">
        <v>8271</v>
      </c>
      <c r="R3478" s="10">
        <f>E3478/D3478*100</f>
        <v>104</v>
      </c>
      <c r="S3478" s="7">
        <f>E3478/O3478</f>
        <v>52</v>
      </c>
      <c r="T3478" s="11" t="s">
        <v>8317</v>
      </c>
      <c r="U3478" t="s">
        <v>8318</v>
      </c>
    </row>
    <row r="3479" spans="1:21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5">
        <f t="shared" si="162"/>
        <v>42141.125</v>
      </c>
      <c r="K3479">
        <v>1430761243</v>
      </c>
      <c r="L3479" s="16">
        <f t="shared" si="163"/>
        <v>42128.736608796295</v>
      </c>
      <c r="M3479" s="16" t="str">
        <f t="shared" si="164"/>
        <v>2015</v>
      </c>
      <c r="N3479" t="b">
        <v>0</v>
      </c>
      <c r="O3479">
        <v>39</v>
      </c>
      <c r="P3479" t="b">
        <v>1</v>
      </c>
      <c r="Q3479" t="s">
        <v>8271</v>
      </c>
      <c r="R3479" s="10">
        <f>E3479/D3479*100</f>
        <v>115.33333333333333</v>
      </c>
      <c r="S3479" s="7">
        <f>E3479/O3479</f>
        <v>53.230769230769234</v>
      </c>
      <c r="T3479" s="11" t="s">
        <v>8317</v>
      </c>
      <c r="U3479" t="s">
        <v>8318</v>
      </c>
    </row>
    <row r="3480" spans="1:21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5">
        <f t="shared" si="162"/>
        <v>42079.875</v>
      </c>
      <c r="K3480">
        <v>1424296822</v>
      </c>
      <c r="L3480" s="16">
        <f t="shared" si="163"/>
        <v>42053.916921296302</v>
      </c>
      <c r="M3480" s="16" t="str">
        <f t="shared" si="164"/>
        <v>2015</v>
      </c>
      <c r="N3480" t="b">
        <v>0</v>
      </c>
      <c r="O3480">
        <v>57</v>
      </c>
      <c r="P3480" t="b">
        <v>1</v>
      </c>
      <c r="Q3480" t="s">
        <v>8271</v>
      </c>
      <c r="R3480" s="10">
        <f>E3480/D3480*100</f>
        <v>112.85000000000001</v>
      </c>
      <c r="S3480" s="7">
        <f>E3480/O3480</f>
        <v>39.596491228070178</v>
      </c>
      <c r="T3480" s="11" t="s">
        <v>8317</v>
      </c>
      <c r="U3480" t="s">
        <v>8318</v>
      </c>
    </row>
    <row r="3481" spans="1:21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5">
        <f t="shared" si="162"/>
        <v>41811.855092592588</v>
      </c>
      <c r="K3481">
        <v>1400790680</v>
      </c>
      <c r="L3481" s="16">
        <f t="shared" si="163"/>
        <v>41781.855092592588</v>
      </c>
      <c r="M3481" s="16" t="str">
        <f t="shared" si="164"/>
        <v>2014</v>
      </c>
      <c r="N3481" t="b">
        <v>0</v>
      </c>
      <c r="O3481">
        <v>56</v>
      </c>
      <c r="P3481" t="b">
        <v>1</v>
      </c>
      <c r="Q3481" t="s">
        <v>8271</v>
      </c>
      <c r="R3481" s="10">
        <f>E3481/D3481*100</f>
        <v>127.86666666666666</v>
      </c>
      <c r="S3481" s="7">
        <f>E3481/O3481</f>
        <v>34.25</v>
      </c>
      <c r="T3481" s="11" t="s">
        <v>8317</v>
      </c>
      <c r="U3481" t="s">
        <v>8318</v>
      </c>
    </row>
    <row r="3482" spans="1:21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5">
        <f t="shared" si="162"/>
        <v>42195.875</v>
      </c>
      <c r="K3482">
        <v>1434440227</v>
      </c>
      <c r="L3482" s="16">
        <f t="shared" si="163"/>
        <v>42171.317442129628</v>
      </c>
      <c r="M3482" s="16" t="str">
        <f t="shared" si="164"/>
        <v>2015</v>
      </c>
      <c r="N3482" t="b">
        <v>0</v>
      </c>
      <c r="O3482">
        <v>13</v>
      </c>
      <c r="P3482" t="b">
        <v>1</v>
      </c>
      <c r="Q3482" t="s">
        <v>8271</v>
      </c>
      <c r="R3482" s="10">
        <f>E3482/D3482*100</f>
        <v>142.66666666666669</v>
      </c>
      <c r="S3482" s="7">
        <f>E3482/O3482</f>
        <v>164.61538461538461</v>
      </c>
      <c r="T3482" s="11" t="s">
        <v>8317</v>
      </c>
      <c r="U3482" t="s">
        <v>8318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5">
        <f t="shared" si="162"/>
        <v>42006.24754629629</v>
      </c>
      <c r="K3483">
        <v>1418709388</v>
      </c>
      <c r="L3483" s="16">
        <f t="shared" si="163"/>
        <v>41989.24754629629</v>
      </c>
      <c r="M3483" s="16" t="str">
        <f t="shared" si="164"/>
        <v>2014</v>
      </c>
      <c r="N3483" t="b">
        <v>0</v>
      </c>
      <c r="O3483">
        <v>95</v>
      </c>
      <c r="P3483" t="b">
        <v>1</v>
      </c>
      <c r="Q3483" t="s">
        <v>8271</v>
      </c>
      <c r="R3483" s="10">
        <f>E3483/D3483*100</f>
        <v>118.8</v>
      </c>
      <c r="S3483" s="7">
        <f>E3483/O3483</f>
        <v>125.05263157894737</v>
      </c>
      <c r="T3483" s="11" t="s">
        <v>8317</v>
      </c>
      <c r="U3483" t="s">
        <v>8318</v>
      </c>
    </row>
    <row r="3484" spans="1:21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5">
        <f t="shared" si="162"/>
        <v>41826.771597222221</v>
      </c>
      <c r="K3484">
        <v>1402079466</v>
      </c>
      <c r="L3484" s="16">
        <f t="shared" si="163"/>
        <v>41796.771597222221</v>
      </c>
      <c r="M3484" s="16" t="str">
        <f t="shared" si="164"/>
        <v>2014</v>
      </c>
      <c r="N3484" t="b">
        <v>0</v>
      </c>
      <c r="O3484">
        <v>80</v>
      </c>
      <c r="P3484" t="b">
        <v>1</v>
      </c>
      <c r="Q3484" t="s">
        <v>8271</v>
      </c>
      <c r="R3484" s="10">
        <f>E3484/D3484*100</f>
        <v>138.33333333333334</v>
      </c>
      <c r="S3484" s="7">
        <f>E3484/O3484</f>
        <v>51.875</v>
      </c>
      <c r="T3484" s="11" t="s">
        <v>8317</v>
      </c>
      <c r="U3484" t="s">
        <v>8318</v>
      </c>
    </row>
    <row r="3485" spans="1:21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5">
        <f t="shared" si="162"/>
        <v>41823.668761574074</v>
      </c>
      <c r="K3485">
        <v>1401811381</v>
      </c>
      <c r="L3485" s="16">
        <f t="shared" si="163"/>
        <v>41793.668761574074</v>
      </c>
      <c r="M3485" s="16" t="str">
        <f t="shared" si="164"/>
        <v>2014</v>
      </c>
      <c r="N3485" t="b">
        <v>0</v>
      </c>
      <c r="O3485">
        <v>133</v>
      </c>
      <c r="P3485" t="b">
        <v>1</v>
      </c>
      <c r="Q3485" t="s">
        <v>8271</v>
      </c>
      <c r="R3485" s="10">
        <f>E3485/D3485*100</f>
        <v>159.9402985074627</v>
      </c>
      <c r="S3485" s="7">
        <f>E3485/O3485</f>
        <v>40.285714285714285</v>
      </c>
      <c r="T3485" s="11" t="s">
        <v>8317</v>
      </c>
      <c r="U3485" t="s">
        <v>8318</v>
      </c>
    </row>
    <row r="3486" spans="1:21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5">
        <f t="shared" si="162"/>
        <v>42536.760405092587</v>
      </c>
      <c r="K3486">
        <v>1463422499</v>
      </c>
      <c r="L3486" s="16">
        <f t="shared" si="163"/>
        <v>42506.760405092587</v>
      </c>
      <c r="M3486" s="16" t="str">
        <f t="shared" si="164"/>
        <v>2016</v>
      </c>
      <c r="N3486" t="b">
        <v>0</v>
      </c>
      <c r="O3486">
        <v>44</v>
      </c>
      <c r="P3486" t="b">
        <v>1</v>
      </c>
      <c r="Q3486" t="s">
        <v>8271</v>
      </c>
      <c r="R3486" s="10">
        <f>E3486/D3486*100</f>
        <v>114.24000000000001</v>
      </c>
      <c r="S3486" s="7">
        <f>E3486/O3486</f>
        <v>64.909090909090907</v>
      </c>
      <c r="T3486" s="11" t="s">
        <v>8317</v>
      </c>
      <c r="U3486" t="s">
        <v>8318</v>
      </c>
    </row>
    <row r="3487" spans="1:21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5">
        <f t="shared" si="162"/>
        <v>42402.693055555559</v>
      </c>
      <c r="K3487">
        <v>1451839080</v>
      </c>
      <c r="L3487" s="16">
        <f t="shared" si="163"/>
        <v>42372.693055555559</v>
      </c>
      <c r="M3487" s="16" t="str">
        <f t="shared" si="164"/>
        <v>2016</v>
      </c>
      <c r="N3487" t="b">
        <v>0</v>
      </c>
      <c r="O3487">
        <v>30</v>
      </c>
      <c r="P3487" t="b">
        <v>1</v>
      </c>
      <c r="Q3487" t="s">
        <v>8271</v>
      </c>
      <c r="R3487" s="10">
        <f>E3487/D3487*100</f>
        <v>100.60606060606061</v>
      </c>
      <c r="S3487" s="7">
        <f>E3487/O3487</f>
        <v>55.333333333333336</v>
      </c>
      <c r="T3487" s="11" t="s">
        <v>8317</v>
      </c>
      <c r="U3487" t="s">
        <v>8318</v>
      </c>
    </row>
    <row r="3488" spans="1:21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5">
        <f t="shared" si="162"/>
        <v>42158.290972222225</v>
      </c>
      <c r="K3488">
        <v>1430600401</v>
      </c>
      <c r="L3488" s="16">
        <f t="shared" si="163"/>
        <v>42126.87501157407</v>
      </c>
      <c r="M3488" s="16" t="str">
        <f t="shared" si="164"/>
        <v>2015</v>
      </c>
      <c r="N3488" t="b">
        <v>0</v>
      </c>
      <c r="O3488">
        <v>56</v>
      </c>
      <c r="P3488" t="b">
        <v>1</v>
      </c>
      <c r="Q3488" t="s">
        <v>8271</v>
      </c>
      <c r="R3488" s="10">
        <f>E3488/D3488*100</f>
        <v>155.20000000000002</v>
      </c>
      <c r="S3488" s="7">
        <f>E3488/O3488</f>
        <v>83.142857142857139</v>
      </c>
      <c r="T3488" s="11" t="s">
        <v>8317</v>
      </c>
      <c r="U3488" t="s">
        <v>8318</v>
      </c>
    </row>
    <row r="3489" spans="1:21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5">
        <f t="shared" si="162"/>
        <v>42179.940416666665</v>
      </c>
      <c r="K3489">
        <v>1432593252</v>
      </c>
      <c r="L3489" s="16">
        <f t="shared" si="163"/>
        <v>42149.940416666665</v>
      </c>
      <c r="M3489" s="16" t="str">
        <f t="shared" si="164"/>
        <v>2015</v>
      </c>
      <c r="N3489" t="b">
        <v>0</v>
      </c>
      <c r="O3489">
        <v>66</v>
      </c>
      <c r="P3489" t="b">
        <v>1</v>
      </c>
      <c r="Q3489" t="s">
        <v>8271</v>
      </c>
      <c r="R3489" s="10">
        <f>E3489/D3489*100</f>
        <v>127.75000000000001</v>
      </c>
      <c r="S3489" s="7">
        <f>E3489/O3489</f>
        <v>38.712121212121211</v>
      </c>
      <c r="T3489" s="11" t="s">
        <v>8317</v>
      </c>
      <c r="U3489" t="s">
        <v>8318</v>
      </c>
    </row>
    <row r="3490" spans="1:21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5">
        <f t="shared" si="162"/>
        <v>42111.666666666672</v>
      </c>
      <c r="K3490">
        <v>1427221560</v>
      </c>
      <c r="L3490" s="16">
        <f t="shared" si="163"/>
        <v>42087.768055555556</v>
      </c>
      <c r="M3490" s="16" t="str">
        <f t="shared" si="164"/>
        <v>2015</v>
      </c>
      <c r="N3490" t="b">
        <v>0</v>
      </c>
      <c r="O3490">
        <v>29</v>
      </c>
      <c r="P3490" t="b">
        <v>1</v>
      </c>
      <c r="Q3490" t="s">
        <v>8271</v>
      </c>
      <c r="R3490" s="10">
        <f>E3490/D3490*100</f>
        <v>121.2</v>
      </c>
      <c r="S3490" s="7">
        <f>E3490/O3490</f>
        <v>125.37931034482759</v>
      </c>
      <c r="T3490" s="11" t="s">
        <v>8317</v>
      </c>
      <c r="U3490" t="s">
        <v>8318</v>
      </c>
    </row>
    <row r="3491" spans="1:21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5">
        <f t="shared" si="162"/>
        <v>41783.875</v>
      </c>
      <c r="K3491">
        <v>1398352531</v>
      </c>
      <c r="L3491" s="16">
        <f t="shared" si="163"/>
        <v>41753.635775462964</v>
      </c>
      <c r="M3491" s="16" t="str">
        <f t="shared" si="164"/>
        <v>2014</v>
      </c>
      <c r="N3491" t="b">
        <v>0</v>
      </c>
      <c r="O3491">
        <v>72</v>
      </c>
      <c r="P3491" t="b">
        <v>1</v>
      </c>
      <c r="Q3491" t="s">
        <v>8271</v>
      </c>
      <c r="R3491" s="10">
        <f>E3491/D3491*100</f>
        <v>112.7</v>
      </c>
      <c r="S3491" s="7">
        <f>E3491/O3491</f>
        <v>78.263888888888886</v>
      </c>
      <c r="T3491" s="11" t="s">
        <v>8317</v>
      </c>
      <c r="U3491" t="s">
        <v>8318</v>
      </c>
    </row>
    <row r="3492" spans="1:21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5">
        <f t="shared" si="162"/>
        <v>42473.802361111113</v>
      </c>
      <c r="K3492">
        <v>1457982924</v>
      </c>
      <c r="L3492" s="16">
        <f t="shared" si="163"/>
        <v>42443.802361111113</v>
      </c>
      <c r="M3492" s="16" t="str">
        <f t="shared" si="164"/>
        <v>2016</v>
      </c>
      <c r="N3492" t="b">
        <v>0</v>
      </c>
      <c r="O3492">
        <v>27</v>
      </c>
      <c r="P3492" t="b">
        <v>1</v>
      </c>
      <c r="Q3492" t="s">
        <v>8271</v>
      </c>
      <c r="R3492" s="10">
        <f>E3492/D3492*100</f>
        <v>127.49999999999999</v>
      </c>
      <c r="S3492" s="7">
        <f>E3492/O3492</f>
        <v>47.222222222222221</v>
      </c>
      <c r="T3492" s="11" t="s">
        <v>8317</v>
      </c>
      <c r="U3492" t="s">
        <v>8318</v>
      </c>
    </row>
    <row r="3493" spans="1:21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5">
        <f t="shared" si="162"/>
        <v>42142.249814814815</v>
      </c>
      <c r="K3493">
        <v>1430114384</v>
      </c>
      <c r="L3493" s="16">
        <f t="shared" si="163"/>
        <v>42121.249814814815</v>
      </c>
      <c r="M3493" s="16" t="str">
        <f t="shared" si="164"/>
        <v>2015</v>
      </c>
      <c r="N3493" t="b">
        <v>0</v>
      </c>
      <c r="O3493">
        <v>10</v>
      </c>
      <c r="P3493" t="b">
        <v>1</v>
      </c>
      <c r="Q3493" t="s">
        <v>8271</v>
      </c>
      <c r="R3493" s="10">
        <f>E3493/D3493*100</f>
        <v>158.20000000000002</v>
      </c>
      <c r="S3493" s="7">
        <f>E3493/O3493</f>
        <v>79.099999999999994</v>
      </c>
      <c r="T3493" s="11" t="s">
        <v>8317</v>
      </c>
      <c r="U3493" t="s">
        <v>8318</v>
      </c>
    </row>
    <row r="3494" spans="1:21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5">
        <f t="shared" si="162"/>
        <v>42303.009224537032</v>
      </c>
      <c r="K3494">
        <v>1442794397</v>
      </c>
      <c r="L3494" s="16">
        <f t="shared" si="163"/>
        <v>42268.009224537032</v>
      </c>
      <c r="M3494" s="16" t="str">
        <f t="shared" si="164"/>
        <v>2015</v>
      </c>
      <c r="N3494" t="b">
        <v>0</v>
      </c>
      <c r="O3494">
        <v>35</v>
      </c>
      <c r="P3494" t="b">
        <v>1</v>
      </c>
      <c r="Q3494" t="s">
        <v>8271</v>
      </c>
      <c r="R3494" s="10">
        <f>E3494/D3494*100</f>
        <v>105.26894736842105</v>
      </c>
      <c r="S3494" s="7">
        <f>E3494/O3494</f>
        <v>114.29199999999999</v>
      </c>
      <c r="T3494" s="11" t="s">
        <v>8317</v>
      </c>
      <c r="U3494" t="s">
        <v>8318</v>
      </c>
    </row>
    <row r="3495" spans="1:21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5">
        <f t="shared" si="162"/>
        <v>41868.21597222222</v>
      </c>
      <c r="K3495">
        <v>1406580436</v>
      </c>
      <c r="L3495" s="16">
        <f t="shared" si="163"/>
        <v>41848.866157407407</v>
      </c>
      <c r="M3495" s="16" t="str">
        <f t="shared" si="164"/>
        <v>2014</v>
      </c>
      <c r="N3495" t="b">
        <v>0</v>
      </c>
      <c r="O3495">
        <v>29</v>
      </c>
      <c r="P3495" t="b">
        <v>1</v>
      </c>
      <c r="Q3495" t="s">
        <v>8271</v>
      </c>
      <c r="R3495" s="10">
        <f>E3495/D3495*100</f>
        <v>100</v>
      </c>
      <c r="S3495" s="7">
        <f>E3495/O3495</f>
        <v>51.724137931034484</v>
      </c>
      <c r="T3495" s="11" t="s">
        <v>8317</v>
      </c>
      <c r="U3495" t="s">
        <v>8318</v>
      </c>
    </row>
    <row r="3496" spans="1:21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5">
        <f t="shared" si="162"/>
        <v>42700.25</v>
      </c>
      <c r="K3496">
        <v>1479186575</v>
      </c>
      <c r="L3496" s="16">
        <f t="shared" si="163"/>
        <v>42689.214988425927</v>
      </c>
      <c r="M3496" s="16" t="str">
        <f t="shared" si="164"/>
        <v>2016</v>
      </c>
      <c r="N3496" t="b">
        <v>0</v>
      </c>
      <c r="O3496">
        <v>13</v>
      </c>
      <c r="P3496" t="b">
        <v>1</v>
      </c>
      <c r="Q3496" t="s">
        <v>8271</v>
      </c>
      <c r="R3496" s="10">
        <f>E3496/D3496*100</f>
        <v>100</v>
      </c>
      <c r="S3496" s="7">
        <f>E3496/O3496</f>
        <v>30.76923076923077</v>
      </c>
      <c r="T3496" s="11" t="s">
        <v>8317</v>
      </c>
      <c r="U3496" t="s">
        <v>8318</v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5">
        <f t="shared" si="162"/>
        <v>41944.720833333333</v>
      </c>
      <c r="K3497">
        <v>1412360309</v>
      </c>
      <c r="L3497" s="16">
        <f t="shared" si="163"/>
        <v>41915.762835648151</v>
      </c>
      <c r="M3497" s="16" t="str">
        <f t="shared" si="164"/>
        <v>2014</v>
      </c>
      <c r="N3497" t="b">
        <v>0</v>
      </c>
      <c r="O3497">
        <v>72</v>
      </c>
      <c r="P3497" t="b">
        <v>1</v>
      </c>
      <c r="Q3497" t="s">
        <v>8271</v>
      </c>
      <c r="R3497" s="10">
        <f>E3497/D3497*100</f>
        <v>106.86</v>
      </c>
      <c r="S3497" s="7">
        <f>E3497/O3497</f>
        <v>74.208333333333329</v>
      </c>
      <c r="T3497" s="11" t="s">
        <v>8317</v>
      </c>
      <c r="U3497" t="s">
        <v>8318</v>
      </c>
    </row>
    <row r="3498" spans="1:21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5">
        <f t="shared" si="162"/>
        <v>42624.846828703703</v>
      </c>
      <c r="K3498">
        <v>1470169166</v>
      </c>
      <c r="L3498" s="16">
        <f t="shared" si="163"/>
        <v>42584.846828703703</v>
      </c>
      <c r="M3498" s="16" t="str">
        <f t="shared" si="164"/>
        <v>2016</v>
      </c>
      <c r="N3498" t="b">
        <v>0</v>
      </c>
      <c r="O3498">
        <v>78</v>
      </c>
      <c r="P3498" t="b">
        <v>1</v>
      </c>
      <c r="Q3498" t="s">
        <v>8271</v>
      </c>
      <c r="R3498" s="10">
        <f>E3498/D3498*100</f>
        <v>124.4</v>
      </c>
      <c r="S3498" s="7">
        <f>E3498/O3498</f>
        <v>47.846153846153847</v>
      </c>
      <c r="T3498" s="11" t="s">
        <v>8317</v>
      </c>
      <c r="U3498" t="s">
        <v>8318</v>
      </c>
    </row>
    <row r="3499" spans="1:21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5">
        <f t="shared" si="162"/>
        <v>42523.916666666672</v>
      </c>
      <c r="K3499">
        <v>1463852904</v>
      </c>
      <c r="L3499" s="16">
        <f t="shared" si="163"/>
        <v>42511.741944444439</v>
      </c>
      <c r="M3499" s="16" t="str">
        <f t="shared" si="164"/>
        <v>2016</v>
      </c>
      <c r="N3499" t="b">
        <v>0</v>
      </c>
      <c r="O3499">
        <v>49</v>
      </c>
      <c r="P3499" t="b">
        <v>1</v>
      </c>
      <c r="Q3499" t="s">
        <v>8271</v>
      </c>
      <c r="R3499" s="10">
        <f>E3499/D3499*100</f>
        <v>108.70406189555126</v>
      </c>
      <c r="S3499" s="7">
        <f>E3499/O3499</f>
        <v>34.408163265306122</v>
      </c>
      <c r="T3499" s="11" t="s">
        <v>8317</v>
      </c>
      <c r="U3499" t="s">
        <v>8318</v>
      </c>
    </row>
    <row r="3500" spans="1:21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5">
        <f t="shared" si="162"/>
        <v>42518.905555555553</v>
      </c>
      <c r="K3500">
        <v>1459309704</v>
      </c>
      <c r="L3500" s="16">
        <f t="shared" si="163"/>
        <v>42459.15861111111</v>
      </c>
      <c r="M3500" s="16" t="str">
        <f t="shared" si="164"/>
        <v>2016</v>
      </c>
      <c r="N3500" t="b">
        <v>0</v>
      </c>
      <c r="O3500">
        <v>42</v>
      </c>
      <c r="P3500" t="b">
        <v>1</v>
      </c>
      <c r="Q3500" t="s">
        <v>8271</v>
      </c>
      <c r="R3500" s="10">
        <f>E3500/D3500*100</f>
        <v>102.42424242424242</v>
      </c>
      <c r="S3500" s="7">
        <f>E3500/O3500</f>
        <v>40.238095238095241</v>
      </c>
      <c r="T3500" s="11" t="s">
        <v>8317</v>
      </c>
      <c r="U3500" t="s">
        <v>8318</v>
      </c>
    </row>
    <row r="3501" spans="1:21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5">
        <f t="shared" si="162"/>
        <v>42186.290972222225</v>
      </c>
      <c r="K3501">
        <v>1431046325</v>
      </c>
      <c r="L3501" s="16">
        <f t="shared" si="163"/>
        <v>42132.036168981482</v>
      </c>
      <c r="M3501" s="16" t="str">
        <f t="shared" si="164"/>
        <v>2015</v>
      </c>
      <c r="N3501" t="b">
        <v>0</v>
      </c>
      <c r="O3501">
        <v>35</v>
      </c>
      <c r="P3501" t="b">
        <v>1</v>
      </c>
      <c r="Q3501" t="s">
        <v>8271</v>
      </c>
      <c r="R3501" s="10">
        <f>E3501/D3501*100</f>
        <v>105.5</v>
      </c>
      <c r="S3501" s="7">
        <f>E3501/O3501</f>
        <v>60.285714285714285</v>
      </c>
      <c r="T3501" s="11" t="s">
        <v>8317</v>
      </c>
      <c r="U3501" t="s">
        <v>8318</v>
      </c>
    </row>
    <row r="3502" spans="1:21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5">
        <f t="shared" si="162"/>
        <v>42436.207638888889</v>
      </c>
      <c r="K3502">
        <v>1455919438</v>
      </c>
      <c r="L3502" s="16">
        <f t="shared" si="163"/>
        <v>42419.91942129629</v>
      </c>
      <c r="M3502" s="16" t="str">
        <f t="shared" si="164"/>
        <v>2016</v>
      </c>
      <c r="N3502" t="b">
        <v>0</v>
      </c>
      <c r="O3502">
        <v>42</v>
      </c>
      <c r="P3502" t="b">
        <v>1</v>
      </c>
      <c r="Q3502" t="s">
        <v>8271</v>
      </c>
      <c r="R3502" s="10">
        <f>E3502/D3502*100</f>
        <v>106.3</v>
      </c>
      <c r="S3502" s="7">
        <f>E3502/O3502</f>
        <v>25.30952380952381</v>
      </c>
      <c r="T3502" s="11" t="s">
        <v>8317</v>
      </c>
      <c r="U3502" t="s">
        <v>8318</v>
      </c>
    </row>
    <row r="3503" spans="1:21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5">
        <f t="shared" si="162"/>
        <v>42258.763831018514</v>
      </c>
      <c r="K3503">
        <v>1439835595</v>
      </c>
      <c r="L3503" s="16">
        <f t="shared" si="163"/>
        <v>42233.763831018514</v>
      </c>
      <c r="M3503" s="16" t="str">
        <f t="shared" si="164"/>
        <v>2015</v>
      </c>
      <c r="N3503" t="b">
        <v>0</v>
      </c>
      <c r="O3503">
        <v>42</v>
      </c>
      <c r="P3503" t="b">
        <v>1</v>
      </c>
      <c r="Q3503" t="s">
        <v>8271</v>
      </c>
      <c r="R3503" s="10">
        <f>E3503/D3503*100</f>
        <v>100.66666666666666</v>
      </c>
      <c r="S3503" s="7">
        <f>E3503/O3503</f>
        <v>35.952380952380949</v>
      </c>
      <c r="T3503" s="11" t="s">
        <v>8317</v>
      </c>
      <c r="U3503" t="s">
        <v>8318</v>
      </c>
    </row>
    <row r="3504" spans="1:21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5">
        <f t="shared" si="162"/>
        <v>42445.165972222225</v>
      </c>
      <c r="K3504">
        <v>1456862924</v>
      </c>
      <c r="L3504" s="16">
        <f t="shared" si="163"/>
        <v>42430.839398148149</v>
      </c>
      <c r="M3504" s="16" t="str">
        <f t="shared" si="164"/>
        <v>2016</v>
      </c>
      <c r="N3504" t="b">
        <v>0</v>
      </c>
      <c r="O3504">
        <v>31</v>
      </c>
      <c r="P3504" t="b">
        <v>1</v>
      </c>
      <c r="Q3504" t="s">
        <v>8271</v>
      </c>
      <c r="R3504" s="10">
        <f>E3504/D3504*100</f>
        <v>105.4</v>
      </c>
      <c r="S3504" s="7">
        <f>E3504/O3504</f>
        <v>136</v>
      </c>
      <c r="T3504" s="11" t="s">
        <v>8317</v>
      </c>
      <c r="U3504" t="s">
        <v>8318</v>
      </c>
    </row>
    <row r="3505" spans="1:21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5">
        <f t="shared" si="162"/>
        <v>42575.478333333333</v>
      </c>
      <c r="K3505">
        <v>1466767728</v>
      </c>
      <c r="L3505" s="16">
        <f t="shared" si="163"/>
        <v>42545.478333333333</v>
      </c>
      <c r="M3505" s="16" t="str">
        <f t="shared" si="164"/>
        <v>2016</v>
      </c>
      <c r="N3505" t="b">
        <v>0</v>
      </c>
      <c r="O3505">
        <v>38</v>
      </c>
      <c r="P3505" t="b">
        <v>1</v>
      </c>
      <c r="Q3505" t="s">
        <v>8271</v>
      </c>
      <c r="R3505" s="10">
        <f>E3505/D3505*100</f>
        <v>107.55999999999999</v>
      </c>
      <c r="S3505" s="7">
        <f>E3505/O3505</f>
        <v>70.763157894736835</v>
      </c>
      <c r="T3505" s="11" t="s">
        <v>8317</v>
      </c>
      <c r="U3505" t="s">
        <v>8318</v>
      </c>
    </row>
    <row r="3506" spans="1:21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5">
        <f t="shared" si="162"/>
        <v>42327.790405092594</v>
      </c>
      <c r="K3506">
        <v>1445363891</v>
      </c>
      <c r="L3506" s="16">
        <f t="shared" si="163"/>
        <v>42297.748738425929</v>
      </c>
      <c r="M3506" s="16" t="str">
        <f t="shared" si="164"/>
        <v>2015</v>
      </c>
      <c r="N3506" t="b">
        <v>0</v>
      </c>
      <c r="O3506">
        <v>8</v>
      </c>
      <c r="P3506" t="b">
        <v>1</v>
      </c>
      <c r="Q3506" t="s">
        <v>8271</v>
      </c>
      <c r="R3506" s="10">
        <f>E3506/D3506*100</f>
        <v>100</v>
      </c>
      <c r="S3506" s="7">
        <f>E3506/O3506</f>
        <v>125</v>
      </c>
      <c r="T3506" s="11" t="s">
        <v>8317</v>
      </c>
      <c r="U3506" t="s">
        <v>8318</v>
      </c>
    </row>
    <row r="3507" spans="1:21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5">
        <f t="shared" si="162"/>
        <v>41772.166666666664</v>
      </c>
      <c r="K3507">
        <v>1398983245</v>
      </c>
      <c r="L3507" s="16">
        <f t="shared" si="163"/>
        <v>41760.935706018521</v>
      </c>
      <c r="M3507" s="16" t="str">
        <f t="shared" si="164"/>
        <v>2014</v>
      </c>
      <c r="N3507" t="b">
        <v>0</v>
      </c>
      <c r="O3507">
        <v>39</v>
      </c>
      <c r="P3507" t="b">
        <v>1</v>
      </c>
      <c r="Q3507" t="s">
        <v>8271</v>
      </c>
      <c r="R3507" s="10">
        <f>E3507/D3507*100</f>
        <v>103.76</v>
      </c>
      <c r="S3507" s="7">
        <f>E3507/O3507</f>
        <v>66.512820512820511</v>
      </c>
      <c r="T3507" s="11" t="s">
        <v>8317</v>
      </c>
      <c r="U3507" t="s">
        <v>8318</v>
      </c>
    </row>
    <row r="3508" spans="1:21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5">
        <f t="shared" si="162"/>
        <v>41874.734259259261</v>
      </c>
      <c r="K3508">
        <v>1404927440</v>
      </c>
      <c r="L3508" s="16">
        <f t="shared" si="163"/>
        <v>41829.734259259261</v>
      </c>
      <c r="M3508" s="16" t="str">
        <f t="shared" si="164"/>
        <v>2014</v>
      </c>
      <c r="N3508" t="b">
        <v>0</v>
      </c>
      <c r="O3508">
        <v>29</v>
      </c>
      <c r="P3508" t="b">
        <v>1</v>
      </c>
      <c r="Q3508" t="s">
        <v>8271</v>
      </c>
      <c r="R3508" s="10">
        <f>E3508/D3508*100</f>
        <v>101.49999999999999</v>
      </c>
      <c r="S3508" s="7">
        <f>E3508/O3508</f>
        <v>105</v>
      </c>
      <c r="T3508" s="11" t="s">
        <v>8317</v>
      </c>
      <c r="U3508" t="s">
        <v>8318</v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5">
        <f t="shared" si="162"/>
        <v>42521.92288194444</v>
      </c>
      <c r="K3509">
        <v>1462140537</v>
      </c>
      <c r="L3509" s="16">
        <f t="shared" si="163"/>
        <v>42491.92288194444</v>
      </c>
      <c r="M3509" s="16" t="str">
        <f t="shared" si="164"/>
        <v>2016</v>
      </c>
      <c r="N3509" t="b">
        <v>0</v>
      </c>
      <c r="O3509">
        <v>72</v>
      </c>
      <c r="P3509" t="b">
        <v>1</v>
      </c>
      <c r="Q3509" t="s">
        <v>8271</v>
      </c>
      <c r="R3509" s="10">
        <f>E3509/D3509*100</f>
        <v>104.4</v>
      </c>
      <c r="S3509" s="7">
        <f>E3509/O3509</f>
        <v>145</v>
      </c>
      <c r="T3509" s="11" t="s">
        <v>8317</v>
      </c>
      <c r="U3509" t="s">
        <v>8318</v>
      </c>
    </row>
    <row r="3510" spans="1:21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5">
        <f t="shared" si="162"/>
        <v>42500.875</v>
      </c>
      <c r="K3510">
        <v>1460914253</v>
      </c>
      <c r="L3510" s="16">
        <f t="shared" si="163"/>
        <v>42477.729780092588</v>
      </c>
      <c r="M3510" s="16" t="str">
        <f t="shared" si="164"/>
        <v>2016</v>
      </c>
      <c r="N3510" t="b">
        <v>0</v>
      </c>
      <c r="O3510">
        <v>15</v>
      </c>
      <c r="P3510" t="b">
        <v>1</v>
      </c>
      <c r="Q3510" t="s">
        <v>8271</v>
      </c>
      <c r="R3510" s="10">
        <f>E3510/D3510*100</f>
        <v>180</v>
      </c>
      <c r="S3510" s="7">
        <f>E3510/O3510</f>
        <v>12</v>
      </c>
      <c r="T3510" s="11" t="s">
        <v>8317</v>
      </c>
      <c r="U3510" t="s">
        <v>8318</v>
      </c>
    </row>
    <row r="3511" spans="1:21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5">
        <f t="shared" si="162"/>
        <v>41964.204861111109</v>
      </c>
      <c r="K3511">
        <v>1415392666</v>
      </c>
      <c r="L3511" s="16">
        <f t="shared" si="163"/>
        <v>41950.859560185185</v>
      </c>
      <c r="M3511" s="16" t="str">
        <f t="shared" si="164"/>
        <v>2014</v>
      </c>
      <c r="N3511" t="b">
        <v>0</v>
      </c>
      <c r="O3511">
        <v>33</v>
      </c>
      <c r="P3511" t="b">
        <v>1</v>
      </c>
      <c r="Q3511" t="s">
        <v>8271</v>
      </c>
      <c r="R3511" s="10">
        <f>E3511/D3511*100</f>
        <v>106.33333333333333</v>
      </c>
      <c r="S3511" s="7">
        <f>E3511/O3511</f>
        <v>96.666666666666671</v>
      </c>
      <c r="T3511" s="11" t="s">
        <v>8317</v>
      </c>
      <c r="U3511" t="s">
        <v>8318</v>
      </c>
    </row>
    <row r="3512" spans="1:21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5">
        <f t="shared" si="162"/>
        <v>41822.62090277778</v>
      </c>
      <c r="K3512">
        <v>1402584846</v>
      </c>
      <c r="L3512" s="16">
        <f t="shared" si="163"/>
        <v>41802.62090277778</v>
      </c>
      <c r="M3512" s="16" t="str">
        <f t="shared" si="164"/>
        <v>2014</v>
      </c>
      <c r="N3512" t="b">
        <v>0</v>
      </c>
      <c r="O3512">
        <v>15</v>
      </c>
      <c r="P3512" t="b">
        <v>1</v>
      </c>
      <c r="Q3512" t="s">
        <v>8271</v>
      </c>
      <c r="R3512" s="10">
        <f>E3512/D3512*100</f>
        <v>100.55555555555556</v>
      </c>
      <c r="S3512" s="7">
        <f>E3512/O3512</f>
        <v>60.333333333333336</v>
      </c>
      <c r="T3512" s="11" t="s">
        <v>8317</v>
      </c>
      <c r="U3512" t="s">
        <v>8318</v>
      </c>
    </row>
    <row r="3513" spans="1:21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5">
        <f t="shared" si="162"/>
        <v>41950.770833333336</v>
      </c>
      <c r="K3513">
        <v>1413406695</v>
      </c>
      <c r="L3513" s="16">
        <f t="shared" si="163"/>
        <v>41927.873784722222</v>
      </c>
      <c r="M3513" s="16" t="str">
        <f t="shared" si="164"/>
        <v>2014</v>
      </c>
      <c r="N3513" t="b">
        <v>0</v>
      </c>
      <c r="O3513">
        <v>19</v>
      </c>
      <c r="P3513" t="b">
        <v>1</v>
      </c>
      <c r="Q3513" t="s">
        <v>8271</v>
      </c>
      <c r="R3513" s="10">
        <f>E3513/D3513*100</f>
        <v>101.2</v>
      </c>
      <c r="S3513" s="7">
        <f>E3513/O3513</f>
        <v>79.89473684210526</v>
      </c>
      <c r="T3513" s="11" t="s">
        <v>8317</v>
      </c>
      <c r="U3513" t="s">
        <v>8318</v>
      </c>
    </row>
    <row r="3514" spans="1:21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5">
        <f t="shared" si="162"/>
        <v>42117.49527777778</v>
      </c>
      <c r="K3514">
        <v>1424609592</v>
      </c>
      <c r="L3514" s="16">
        <f t="shared" si="163"/>
        <v>42057.536944444444</v>
      </c>
      <c r="M3514" s="16" t="str">
        <f t="shared" si="164"/>
        <v>2015</v>
      </c>
      <c r="N3514" t="b">
        <v>0</v>
      </c>
      <c r="O3514">
        <v>17</v>
      </c>
      <c r="P3514" t="b">
        <v>1</v>
      </c>
      <c r="Q3514" t="s">
        <v>8271</v>
      </c>
      <c r="R3514" s="10">
        <f>E3514/D3514*100</f>
        <v>100</v>
      </c>
      <c r="S3514" s="7">
        <f>E3514/O3514</f>
        <v>58.823529411764703</v>
      </c>
      <c r="T3514" s="11" t="s">
        <v>8317</v>
      </c>
      <c r="U3514" t="s">
        <v>8318</v>
      </c>
    </row>
    <row r="3515" spans="1:21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5">
        <f t="shared" si="162"/>
        <v>41794.207638888889</v>
      </c>
      <c r="K3515">
        <v>1400725112</v>
      </c>
      <c r="L3515" s="16">
        <f t="shared" si="163"/>
        <v>41781.096203703702</v>
      </c>
      <c r="M3515" s="16" t="str">
        <f t="shared" si="164"/>
        <v>2014</v>
      </c>
      <c r="N3515" t="b">
        <v>0</v>
      </c>
      <c r="O3515">
        <v>44</v>
      </c>
      <c r="P3515" t="b">
        <v>1</v>
      </c>
      <c r="Q3515" t="s">
        <v>8271</v>
      </c>
      <c r="R3515" s="10">
        <f>E3515/D3515*100</f>
        <v>118.39285714285714</v>
      </c>
      <c r="S3515" s="7">
        <f>E3515/O3515</f>
        <v>75.340909090909093</v>
      </c>
      <c r="T3515" s="11" t="s">
        <v>8317</v>
      </c>
      <c r="U3515" t="s">
        <v>8318</v>
      </c>
    </row>
    <row r="3516" spans="1:21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5">
        <f t="shared" si="162"/>
        <v>42037.207638888889</v>
      </c>
      <c r="K3516">
        <v>1421439552</v>
      </c>
      <c r="L3516" s="16">
        <f t="shared" si="163"/>
        <v>42020.846666666665</v>
      </c>
      <c r="M3516" s="16" t="str">
        <f t="shared" si="164"/>
        <v>2015</v>
      </c>
      <c r="N3516" t="b">
        <v>0</v>
      </c>
      <c r="O3516">
        <v>10</v>
      </c>
      <c r="P3516" t="b">
        <v>1</v>
      </c>
      <c r="Q3516" t="s">
        <v>8271</v>
      </c>
      <c r="R3516" s="10">
        <f>E3516/D3516*100</f>
        <v>110.00000000000001</v>
      </c>
      <c r="S3516" s="7">
        <f>E3516/O3516</f>
        <v>55</v>
      </c>
      <c r="T3516" s="11" t="s">
        <v>8317</v>
      </c>
      <c r="U3516" t="s">
        <v>8318</v>
      </c>
    </row>
    <row r="3517" spans="1:21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5">
        <f t="shared" si="162"/>
        <v>42155.772812499999</v>
      </c>
      <c r="K3517">
        <v>1430505171</v>
      </c>
      <c r="L3517" s="16">
        <f t="shared" si="163"/>
        <v>42125.772812499999</v>
      </c>
      <c r="M3517" s="16" t="str">
        <f t="shared" si="164"/>
        <v>2015</v>
      </c>
      <c r="N3517" t="b">
        <v>0</v>
      </c>
      <c r="O3517">
        <v>46</v>
      </c>
      <c r="P3517" t="b">
        <v>1</v>
      </c>
      <c r="Q3517" t="s">
        <v>8271</v>
      </c>
      <c r="R3517" s="10">
        <f>E3517/D3517*100</f>
        <v>102.66666666666666</v>
      </c>
      <c r="S3517" s="7">
        <f>E3517/O3517</f>
        <v>66.956521739130437</v>
      </c>
      <c r="T3517" s="11" t="s">
        <v>8317</v>
      </c>
      <c r="U3517" t="s">
        <v>8318</v>
      </c>
    </row>
    <row r="3518" spans="1:21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5">
        <f t="shared" si="162"/>
        <v>41890.125</v>
      </c>
      <c r="K3518">
        <v>1407197670</v>
      </c>
      <c r="L3518" s="16">
        <f t="shared" si="163"/>
        <v>41856.010069444441</v>
      </c>
      <c r="M3518" s="16" t="str">
        <f t="shared" si="164"/>
        <v>2014</v>
      </c>
      <c r="N3518" t="b">
        <v>0</v>
      </c>
      <c r="O3518">
        <v>11</v>
      </c>
      <c r="P3518" t="b">
        <v>1</v>
      </c>
      <c r="Q3518" t="s">
        <v>8271</v>
      </c>
      <c r="R3518" s="10">
        <f>E3518/D3518*100</f>
        <v>100</v>
      </c>
      <c r="S3518" s="7">
        <f>E3518/O3518</f>
        <v>227.27272727272728</v>
      </c>
      <c r="T3518" s="11" t="s">
        <v>8317</v>
      </c>
      <c r="U3518" t="s">
        <v>8318</v>
      </c>
    </row>
    <row r="3519" spans="1:21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5">
        <f t="shared" si="162"/>
        <v>41824.458333333336</v>
      </c>
      <c r="K3519">
        <v>1401910634</v>
      </c>
      <c r="L3519" s="16">
        <f t="shared" si="163"/>
        <v>41794.817523148151</v>
      </c>
      <c r="M3519" s="16" t="str">
        <f t="shared" si="164"/>
        <v>2014</v>
      </c>
      <c r="N3519" t="b">
        <v>0</v>
      </c>
      <c r="O3519">
        <v>13</v>
      </c>
      <c r="P3519" t="b">
        <v>1</v>
      </c>
      <c r="Q3519" t="s">
        <v>8271</v>
      </c>
      <c r="R3519" s="10">
        <f>E3519/D3519*100</f>
        <v>100</v>
      </c>
      <c r="S3519" s="7">
        <f>E3519/O3519</f>
        <v>307.69230769230768</v>
      </c>
      <c r="T3519" s="11" t="s">
        <v>8317</v>
      </c>
      <c r="U3519" t="s">
        <v>8318</v>
      </c>
    </row>
    <row r="3520" spans="1:21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5">
        <f t="shared" si="162"/>
        <v>41914.597916666666</v>
      </c>
      <c r="K3520">
        <v>1410461299</v>
      </c>
      <c r="L3520" s="16">
        <f t="shared" si="163"/>
        <v>41893.783553240741</v>
      </c>
      <c r="M3520" s="16" t="str">
        <f t="shared" si="164"/>
        <v>2014</v>
      </c>
      <c r="N3520" t="b">
        <v>0</v>
      </c>
      <c r="O3520">
        <v>33</v>
      </c>
      <c r="P3520" t="b">
        <v>1</v>
      </c>
      <c r="Q3520" t="s">
        <v>8271</v>
      </c>
      <c r="R3520" s="10">
        <f>E3520/D3520*100</f>
        <v>110.04599999999999</v>
      </c>
      <c r="S3520" s="7">
        <f>E3520/O3520</f>
        <v>50.020909090909093</v>
      </c>
      <c r="T3520" s="11" t="s">
        <v>8317</v>
      </c>
      <c r="U3520" t="s">
        <v>8318</v>
      </c>
    </row>
    <row r="3521" spans="1:21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5">
        <f t="shared" si="162"/>
        <v>42067.598958333328</v>
      </c>
      <c r="K3521">
        <v>1422886950</v>
      </c>
      <c r="L3521" s="16">
        <f t="shared" si="163"/>
        <v>42037.598958333328</v>
      </c>
      <c r="M3521" s="16" t="str">
        <f t="shared" si="164"/>
        <v>2015</v>
      </c>
      <c r="N3521" t="b">
        <v>0</v>
      </c>
      <c r="O3521">
        <v>28</v>
      </c>
      <c r="P3521" t="b">
        <v>1</v>
      </c>
      <c r="Q3521" t="s">
        <v>8271</v>
      </c>
      <c r="R3521" s="10">
        <f>E3521/D3521*100</f>
        <v>101.35000000000001</v>
      </c>
      <c r="S3521" s="7">
        <f>E3521/O3521</f>
        <v>72.392857142857139</v>
      </c>
      <c r="T3521" s="11" t="s">
        <v>8317</v>
      </c>
      <c r="U3521" t="s">
        <v>8318</v>
      </c>
    </row>
    <row r="3522" spans="1:21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5">
        <f t="shared" si="162"/>
        <v>42253.57430555555</v>
      </c>
      <c r="K3522">
        <v>1439322412</v>
      </c>
      <c r="L3522" s="16">
        <f t="shared" si="163"/>
        <v>42227.824212962965</v>
      </c>
      <c r="M3522" s="16" t="str">
        <f t="shared" si="164"/>
        <v>2015</v>
      </c>
      <c r="N3522" t="b">
        <v>0</v>
      </c>
      <c r="O3522">
        <v>21</v>
      </c>
      <c r="P3522" t="b">
        <v>1</v>
      </c>
      <c r="Q3522" t="s">
        <v>8271</v>
      </c>
      <c r="R3522" s="10">
        <f>E3522/D3522*100</f>
        <v>100.75</v>
      </c>
      <c r="S3522" s="7">
        <f>E3522/O3522</f>
        <v>95.952380952380949</v>
      </c>
      <c r="T3522" s="11" t="s">
        <v>8317</v>
      </c>
      <c r="U3522" t="s">
        <v>8318</v>
      </c>
    </row>
    <row r="3523" spans="1:21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5">
        <f t="shared" ref="J3523:J3586" si="165">(((I3523/60)/60)/24)+DATE(1970,1,1)</f>
        <v>41911.361342592594</v>
      </c>
      <c r="K3523">
        <v>1409388020</v>
      </c>
      <c r="L3523" s="16">
        <f t="shared" ref="L3523:L3586" si="166">(((K3523/60)/60)/24)+DATE(1970,1,1)</f>
        <v>41881.361342592594</v>
      </c>
      <c r="M3523" s="16" t="str">
        <f t="shared" ref="M3523:M3586" si="167">TEXT(L3523,"yyyy")</f>
        <v>2014</v>
      </c>
      <c r="N3523" t="b">
        <v>0</v>
      </c>
      <c r="O3523">
        <v>13</v>
      </c>
      <c r="P3523" t="b">
        <v>1</v>
      </c>
      <c r="Q3523" t="s">
        <v>8271</v>
      </c>
      <c r="R3523" s="10">
        <f>E3523/D3523*100</f>
        <v>169.42857142857144</v>
      </c>
      <c r="S3523" s="7">
        <f>E3523/O3523</f>
        <v>45.615384615384613</v>
      </c>
      <c r="T3523" s="11" t="s">
        <v>8317</v>
      </c>
      <c r="U3523" t="s">
        <v>8318</v>
      </c>
    </row>
    <row r="3524" spans="1:21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5">
        <f t="shared" si="165"/>
        <v>42262.420833333337</v>
      </c>
      <c r="K3524">
        <v>1439924246</v>
      </c>
      <c r="L3524" s="16">
        <f t="shared" si="166"/>
        <v>42234.789884259255</v>
      </c>
      <c r="M3524" s="16" t="str">
        <f t="shared" si="167"/>
        <v>2015</v>
      </c>
      <c r="N3524" t="b">
        <v>0</v>
      </c>
      <c r="O3524">
        <v>34</v>
      </c>
      <c r="P3524" t="b">
        <v>1</v>
      </c>
      <c r="Q3524" t="s">
        <v>8271</v>
      </c>
      <c r="R3524" s="10">
        <f>E3524/D3524*100</f>
        <v>100</v>
      </c>
      <c r="S3524" s="7">
        <f>E3524/O3524</f>
        <v>41.029411764705884</v>
      </c>
      <c r="T3524" s="11" t="s">
        <v>8317</v>
      </c>
      <c r="U3524" t="s">
        <v>8318</v>
      </c>
    </row>
    <row r="3525" spans="1:21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5">
        <f t="shared" si="165"/>
        <v>42638.958333333328</v>
      </c>
      <c r="K3525">
        <v>1469871148</v>
      </c>
      <c r="L3525" s="16">
        <f t="shared" si="166"/>
        <v>42581.397546296299</v>
      </c>
      <c r="M3525" s="16" t="str">
        <f t="shared" si="167"/>
        <v>2016</v>
      </c>
      <c r="N3525" t="b">
        <v>0</v>
      </c>
      <c r="O3525">
        <v>80</v>
      </c>
      <c r="P3525" t="b">
        <v>1</v>
      </c>
      <c r="Q3525" t="s">
        <v>8271</v>
      </c>
      <c r="R3525" s="10">
        <f>E3525/D3525*100</f>
        <v>113.65</v>
      </c>
      <c r="S3525" s="7">
        <f>E3525/O3525</f>
        <v>56.825000000000003</v>
      </c>
      <c r="T3525" s="11" t="s">
        <v>8317</v>
      </c>
      <c r="U3525" t="s">
        <v>8318</v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5">
        <f t="shared" si="165"/>
        <v>41895.166666666664</v>
      </c>
      <c r="K3526">
        <v>1409336373</v>
      </c>
      <c r="L3526" s="16">
        <f t="shared" si="166"/>
        <v>41880.76357638889</v>
      </c>
      <c r="M3526" s="16" t="str">
        <f t="shared" si="167"/>
        <v>2014</v>
      </c>
      <c r="N3526" t="b">
        <v>0</v>
      </c>
      <c r="O3526">
        <v>74</v>
      </c>
      <c r="P3526" t="b">
        <v>1</v>
      </c>
      <c r="Q3526" t="s">
        <v>8271</v>
      </c>
      <c r="R3526" s="10">
        <f>E3526/D3526*100</f>
        <v>101.56</v>
      </c>
      <c r="S3526" s="7">
        <f>E3526/O3526</f>
        <v>137.24324324324326</v>
      </c>
      <c r="T3526" s="11" t="s">
        <v>8317</v>
      </c>
      <c r="U3526" t="s">
        <v>8318</v>
      </c>
    </row>
    <row r="3527" spans="1:21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5">
        <f t="shared" si="165"/>
        <v>42225.666666666672</v>
      </c>
      <c r="K3527">
        <v>1438188106</v>
      </c>
      <c r="L3527" s="16">
        <f t="shared" si="166"/>
        <v>42214.6956712963</v>
      </c>
      <c r="M3527" s="16" t="str">
        <f t="shared" si="167"/>
        <v>2015</v>
      </c>
      <c r="N3527" t="b">
        <v>0</v>
      </c>
      <c r="O3527">
        <v>7</v>
      </c>
      <c r="P3527" t="b">
        <v>1</v>
      </c>
      <c r="Q3527" t="s">
        <v>8271</v>
      </c>
      <c r="R3527" s="10">
        <f>E3527/D3527*100</f>
        <v>106</v>
      </c>
      <c r="S3527" s="7">
        <f>E3527/O3527</f>
        <v>75.714285714285708</v>
      </c>
      <c r="T3527" s="11" t="s">
        <v>8317</v>
      </c>
      <c r="U3527" t="s">
        <v>8318</v>
      </c>
    </row>
    <row r="3528" spans="1:21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5">
        <f t="shared" si="165"/>
        <v>42488.249305555553</v>
      </c>
      <c r="K3528">
        <v>1459411371</v>
      </c>
      <c r="L3528" s="16">
        <f t="shared" si="166"/>
        <v>42460.335312499999</v>
      </c>
      <c r="M3528" s="16" t="str">
        <f t="shared" si="167"/>
        <v>2016</v>
      </c>
      <c r="N3528" t="b">
        <v>0</v>
      </c>
      <c r="O3528">
        <v>34</v>
      </c>
      <c r="P3528" t="b">
        <v>1</v>
      </c>
      <c r="Q3528" t="s">
        <v>8271</v>
      </c>
      <c r="R3528" s="10">
        <f>E3528/D3528*100</f>
        <v>102</v>
      </c>
      <c r="S3528" s="7">
        <f>E3528/O3528</f>
        <v>99</v>
      </c>
      <c r="T3528" s="11" t="s">
        <v>8317</v>
      </c>
      <c r="U3528" t="s">
        <v>8318</v>
      </c>
    </row>
    <row r="3529" spans="1:21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5">
        <f t="shared" si="165"/>
        <v>42196.165972222225</v>
      </c>
      <c r="K3529">
        <v>1434069205</v>
      </c>
      <c r="L3529" s="16">
        <f t="shared" si="166"/>
        <v>42167.023206018523</v>
      </c>
      <c r="M3529" s="16" t="str">
        <f t="shared" si="167"/>
        <v>2015</v>
      </c>
      <c r="N3529" t="b">
        <v>0</v>
      </c>
      <c r="O3529">
        <v>86</v>
      </c>
      <c r="P3529" t="b">
        <v>1</v>
      </c>
      <c r="Q3529" t="s">
        <v>8271</v>
      </c>
      <c r="R3529" s="10">
        <f>E3529/D3529*100</f>
        <v>116.91666666666667</v>
      </c>
      <c r="S3529" s="7">
        <f>E3529/O3529</f>
        <v>81.569767441860463</v>
      </c>
      <c r="T3529" s="11" t="s">
        <v>8317</v>
      </c>
      <c r="U3529" t="s">
        <v>8318</v>
      </c>
    </row>
    <row r="3530" spans="1:21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5">
        <f t="shared" si="165"/>
        <v>42753.50136574074</v>
      </c>
      <c r="K3530">
        <v>1483012918</v>
      </c>
      <c r="L3530" s="16">
        <f t="shared" si="166"/>
        <v>42733.50136574074</v>
      </c>
      <c r="M3530" s="16" t="str">
        <f t="shared" si="167"/>
        <v>2016</v>
      </c>
      <c r="N3530" t="b">
        <v>0</v>
      </c>
      <c r="O3530">
        <v>37</v>
      </c>
      <c r="P3530" t="b">
        <v>1</v>
      </c>
      <c r="Q3530" t="s">
        <v>8271</v>
      </c>
      <c r="R3530" s="10">
        <f>E3530/D3530*100</f>
        <v>101.15151515151514</v>
      </c>
      <c r="S3530" s="7">
        <f>E3530/O3530</f>
        <v>45.108108108108105</v>
      </c>
      <c r="T3530" s="11" t="s">
        <v>8317</v>
      </c>
      <c r="U3530" t="s">
        <v>8318</v>
      </c>
    </row>
    <row r="3531" spans="1:21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5">
        <f t="shared" si="165"/>
        <v>42198.041666666672</v>
      </c>
      <c r="K3531">
        <v>1434997018</v>
      </c>
      <c r="L3531" s="16">
        <f t="shared" si="166"/>
        <v>42177.761782407411</v>
      </c>
      <c r="M3531" s="16" t="str">
        <f t="shared" si="167"/>
        <v>2015</v>
      </c>
      <c r="N3531" t="b">
        <v>0</v>
      </c>
      <c r="O3531">
        <v>18</v>
      </c>
      <c r="P3531" t="b">
        <v>1</v>
      </c>
      <c r="Q3531" t="s">
        <v>8271</v>
      </c>
      <c r="R3531" s="10">
        <f>E3531/D3531*100</f>
        <v>132</v>
      </c>
      <c r="S3531" s="7">
        <f>E3531/O3531</f>
        <v>36.666666666666664</v>
      </c>
      <c r="T3531" s="11" t="s">
        <v>8317</v>
      </c>
      <c r="U3531" t="s">
        <v>8318</v>
      </c>
    </row>
    <row r="3532" spans="1:21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5">
        <f t="shared" si="165"/>
        <v>42470.833333333328</v>
      </c>
      <c r="K3532">
        <v>1457881057</v>
      </c>
      <c r="L3532" s="16">
        <f t="shared" si="166"/>
        <v>42442.623344907406</v>
      </c>
      <c r="M3532" s="16" t="str">
        <f t="shared" si="167"/>
        <v>2016</v>
      </c>
      <c r="N3532" t="b">
        <v>0</v>
      </c>
      <c r="O3532">
        <v>22</v>
      </c>
      <c r="P3532" t="b">
        <v>1</v>
      </c>
      <c r="Q3532" t="s">
        <v>8271</v>
      </c>
      <c r="R3532" s="10">
        <f>E3532/D3532*100</f>
        <v>100</v>
      </c>
      <c r="S3532" s="7">
        <f>E3532/O3532</f>
        <v>125</v>
      </c>
      <c r="T3532" s="11" t="s">
        <v>8317</v>
      </c>
      <c r="U3532" t="s">
        <v>8318</v>
      </c>
    </row>
    <row r="3533" spans="1:21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5">
        <f t="shared" si="165"/>
        <v>42551.654328703706</v>
      </c>
      <c r="K3533">
        <v>1464709334</v>
      </c>
      <c r="L3533" s="16">
        <f t="shared" si="166"/>
        <v>42521.654328703706</v>
      </c>
      <c r="M3533" s="16" t="str">
        <f t="shared" si="167"/>
        <v>2016</v>
      </c>
      <c r="N3533" t="b">
        <v>0</v>
      </c>
      <c r="O3533">
        <v>26</v>
      </c>
      <c r="P3533" t="b">
        <v>1</v>
      </c>
      <c r="Q3533" t="s">
        <v>8271</v>
      </c>
      <c r="R3533" s="10">
        <f>E3533/D3533*100</f>
        <v>128</v>
      </c>
      <c r="S3533" s="7">
        <f>E3533/O3533</f>
        <v>49.230769230769234</v>
      </c>
      <c r="T3533" s="11" t="s">
        <v>8317</v>
      </c>
      <c r="U3533" t="s">
        <v>8318</v>
      </c>
    </row>
    <row r="3534" spans="1:21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5">
        <f t="shared" si="165"/>
        <v>41900.165972222225</v>
      </c>
      <c r="K3534">
        <v>1409667827</v>
      </c>
      <c r="L3534" s="16">
        <f t="shared" si="166"/>
        <v>41884.599849537037</v>
      </c>
      <c r="M3534" s="16" t="str">
        <f t="shared" si="167"/>
        <v>2014</v>
      </c>
      <c r="N3534" t="b">
        <v>0</v>
      </c>
      <c r="O3534">
        <v>27</v>
      </c>
      <c r="P3534" t="b">
        <v>1</v>
      </c>
      <c r="Q3534" t="s">
        <v>8271</v>
      </c>
      <c r="R3534" s="10">
        <f>E3534/D3534*100</f>
        <v>118.95833333333334</v>
      </c>
      <c r="S3534" s="7">
        <f>E3534/O3534</f>
        <v>42.296296296296298</v>
      </c>
      <c r="T3534" s="11" t="s">
        <v>8317</v>
      </c>
      <c r="U3534" t="s">
        <v>8318</v>
      </c>
    </row>
    <row r="3535" spans="1:21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5">
        <f t="shared" si="165"/>
        <v>42319.802858796291</v>
      </c>
      <c r="K3535">
        <v>1444673767</v>
      </c>
      <c r="L3535" s="16">
        <f t="shared" si="166"/>
        <v>42289.761192129634</v>
      </c>
      <c r="M3535" s="16" t="str">
        <f t="shared" si="167"/>
        <v>2015</v>
      </c>
      <c r="N3535" t="b">
        <v>0</v>
      </c>
      <c r="O3535">
        <v>8</v>
      </c>
      <c r="P3535" t="b">
        <v>1</v>
      </c>
      <c r="Q3535" t="s">
        <v>8271</v>
      </c>
      <c r="R3535" s="10">
        <f>E3535/D3535*100</f>
        <v>126.2</v>
      </c>
      <c r="S3535" s="7">
        <f>E3535/O3535</f>
        <v>78.875</v>
      </c>
      <c r="T3535" s="11" t="s">
        <v>8317</v>
      </c>
      <c r="U3535" t="s">
        <v>8318</v>
      </c>
    </row>
    <row r="3536" spans="1:21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5">
        <f t="shared" si="165"/>
        <v>42278.6252662037</v>
      </c>
      <c r="K3536">
        <v>1440687623</v>
      </c>
      <c r="L3536" s="16">
        <f t="shared" si="166"/>
        <v>42243.6252662037</v>
      </c>
      <c r="M3536" s="16" t="str">
        <f t="shared" si="167"/>
        <v>2015</v>
      </c>
      <c r="N3536" t="b">
        <v>0</v>
      </c>
      <c r="O3536">
        <v>204</v>
      </c>
      <c r="P3536" t="b">
        <v>1</v>
      </c>
      <c r="Q3536" t="s">
        <v>8271</v>
      </c>
      <c r="R3536" s="10">
        <f>E3536/D3536*100</f>
        <v>156.20000000000002</v>
      </c>
      <c r="S3536" s="7">
        <f>E3536/O3536</f>
        <v>38.284313725490193</v>
      </c>
      <c r="T3536" s="11" t="s">
        <v>8317</v>
      </c>
      <c r="U3536" t="s">
        <v>8318</v>
      </c>
    </row>
    <row r="3537" spans="1:21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5">
        <f t="shared" si="165"/>
        <v>42279.75</v>
      </c>
      <c r="K3537">
        <v>1441120910</v>
      </c>
      <c r="L3537" s="16">
        <f t="shared" si="166"/>
        <v>42248.640162037031</v>
      </c>
      <c r="M3537" s="16" t="str">
        <f t="shared" si="167"/>
        <v>2015</v>
      </c>
      <c r="N3537" t="b">
        <v>0</v>
      </c>
      <c r="O3537">
        <v>46</v>
      </c>
      <c r="P3537" t="b">
        <v>1</v>
      </c>
      <c r="Q3537" t="s">
        <v>8271</v>
      </c>
      <c r="R3537" s="10">
        <f>E3537/D3537*100</f>
        <v>103.15</v>
      </c>
      <c r="S3537" s="7">
        <f>E3537/O3537</f>
        <v>44.847826086956523</v>
      </c>
      <c r="T3537" s="11" t="s">
        <v>8317</v>
      </c>
      <c r="U3537" t="s">
        <v>8318</v>
      </c>
    </row>
    <row r="3538" spans="1:21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5">
        <f t="shared" si="165"/>
        <v>42358.499305555553</v>
      </c>
      <c r="K3538">
        <v>1448040425</v>
      </c>
      <c r="L3538" s="16">
        <f t="shared" si="166"/>
        <v>42328.727141203708</v>
      </c>
      <c r="M3538" s="16" t="str">
        <f t="shared" si="167"/>
        <v>2015</v>
      </c>
      <c r="N3538" t="b">
        <v>0</v>
      </c>
      <c r="O3538">
        <v>17</v>
      </c>
      <c r="P3538" t="b">
        <v>1</v>
      </c>
      <c r="Q3538" t="s">
        <v>8271</v>
      </c>
      <c r="R3538" s="10">
        <f>E3538/D3538*100</f>
        <v>153.33333333333334</v>
      </c>
      <c r="S3538" s="7">
        <f>E3538/O3538</f>
        <v>13.529411764705882</v>
      </c>
      <c r="T3538" s="11" t="s">
        <v>8317</v>
      </c>
      <c r="U3538" t="s">
        <v>8318</v>
      </c>
    </row>
    <row r="3539" spans="1:21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5">
        <f t="shared" si="165"/>
        <v>41960.332638888889</v>
      </c>
      <c r="K3539">
        <v>1413016216</v>
      </c>
      <c r="L3539" s="16">
        <f t="shared" si="166"/>
        <v>41923.354351851849</v>
      </c>
      <c r="M3539" s="16" t="str">
        <f t="shared" si="167"/>
        <v>2014</v>
      </c>
      <c r="N3539" t="b">
        <v>0</v>
      </c>
      <c r="O3539">
        <v>28</v>
      </c>
      <c r="P3539" t="b">
        <v>1</v>
      </c>
      <c r="Q3539" t="s">
        <v>8271</v>
      </c>
      <c r="R3539" s="10">
        <f>E3539/D3539*100</f>
        <v>180.44444444444446</v>
      </c>
      <c r="S3539" s="7">
        <f>E3539/O3539</f>
        <v>43.5</v>
      </c>
      <c r="T3539" s="11" t="s">
        <v>8317</v>
      </c>
      <c r="U3539" t="s">
        <v>8318</v>
      </c>
    </row>
    <row r="3540" spans="1:21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5">
        <f t="shared" si="165"/>
        <v>42599.420601851853</v>
      </c>
      <c r="K3540">
        <v>1469009140</v>
      </c>
      <c r="L3540" s="16">
        <f t="shared" si="166"/>
        <v>42571.420601851853</v>
      </c>
      <c r="M3540" s="16" t="str">
        <f t="shared" si="167"/>
        <v>2016</v>
      </c>
      <c r="N3540" t="b">
        <v>0</v>
      </c>
      <c r="O3540">
        <v>83</v>
      </c>
      <c r="P3540" t="b">
        <v>1</v>
      </c>
      <c r="Q3540" t="s">
        <v>8271</v>
      </c>
      <c r="R3540" s="10">
        <f>E3540/D3540*100</f>
        <v>128.44999999999999</v>
      </c>
      <c r="S3540" s="7">
        <f>E3540/O3540</f>
        <v>30.951807228915662</v>
      </c>
      <c r="T3540" s="11" t="s">
        <v>8317</v>
      </c>
      <c r="U3540" t="s">
        <v>8318</v>
      </c>
    </row>
    <row r="3541" spans="1:21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5">
        <f t="shared" si="165"/>
        <v>42621.756041666667</v>
      </c>
      <c r="K3541">
        <v>1471543722</v>
      </c>
      <c r="L3541" s="16">
        <f t="shared" si="166"/>
        <v>42600.756041666667</v>
      </c>
      <c r="M3541" s="16" t="str">
        <f t="shared" si="167"/>
        <v>2016</v>
      </c>
      <c r="N3541" t="b">
        <v>0</v>
      </c>
      <c r="O3541">
        <v>13</v>
      </c>
      <c r="P3541" t="b">
        <v>1</v>
      </c>
      <c r="Q3541" t="s">
        <v>8271</v>
      </c>
      <c r="R3541" s="10">
        <f>E3541/D3541*100</f>
        <v>119.66666666666667</v>
      </c>
      <c r="S3541" s="7">
        <f>E3541/O3541</f>
        <v>55.230769230769234</v>
      </c>
      <c r="T3541" s="11" t="s">
        <v>8317</v>
      </c>
      <c r="U3541" t="s">
        <v>8318</v>
      </c>
    </row>
    <row r="3542" spans="1:21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5">
        <f t="shared" si="165"/>
        <v>42547.003368055557</v>
      </c>
      <c r="K3542">
        <v>1464307491</v>
      </c>
      <c r="L3542" s="16">
        <f t="shared" si="166"/>
        <v>42517.003368055557</v>
      </c>
      <c r="M3542" s="16" t="str">
        <f t="shared" si="167"/>
        <v>2016</v>
      </c>
      <c r="N3542" t="b">
        <v>0</v>
      </c>
      <c r="O3542">
        <v>8</v>
      </c>
      <c r="P3542" t="b">
        <v>1</v>
      </c>
      <c r="Q3542" t="s">
        <v>8271</v>
      </c>
      <c r="R3542" s="10">
        <f>E3542/D3542*100</f>
        <v>123</v>
      </c>
      <c r="S3542" s="7">
        <f>E3542/O3542</f>
        <v>46.125</v>
      </c>
      <c r="T3542" s="11" t="s">
        <v>8317</v>
      </c>
      <c r="U3542" t="s">
        <v>8318</v>
      </c>
    </row>
    <row r="3543" spans="1:21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5">
        <f t="shared" si="165"/>
        <v>42247.730034722219</v>
      </c>
      <c r="K3543">
        <v>1438882275</v>
      </c>
      <c r="L3543" s="16">
        <f t="shared" si="166"/>
        <v>42222.730034722219</v>
      </c>
      <c r="M3543" s="16" t="str">
        <f t="shared" si="167"/>
        <v>2015</v>
      </c>
      <c r="N3543" t="b">
        <v>0</v>
      </c>
      <c r="O3543">
        <v>32</v>
      </c>
      <c r="P3543" t="b">
        <v>1</v>
      </c>
      <c r="Q3543" t="s">
        <v>8271</v>
      </c>
      <c r="R3543" s="10">
        <f>E3543/D3543*100</f>
        <v>105</v>
      </c>
      <c r="S3543" s="7">
        <f>E3543/O3543</f>
        <v>39.375</v>
      </c>
      <c r="T3543" s="11" t="s">
        <v>8317</v>
      </c>
      <c r="U3543" t="s">
        <v>8318</v>
      </c>
    </row>
    <row r="3544" spans="1:21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5">
        <f t="shared" si="165"/>
        <v>41889.599791666667</v>
      </c>
      <c r="K3544">
        <v>1404915822</v>
      </c>
      <c r="L3544" s="16">
        <f t="shared" si="166"/>
        <v>41829.599791666667</v>
      </c>
      <c r="M3544" s="16" t="str">
        <f t="shared" si="167"/>
        <v>2014</v>
      </c>
      <c r="N3544" t="b">
        <v>0</v>
      </c>
      <c r="O3544">
        <v>85</v>
      </c>
      <c r="P3544" t="b">
        <v>1</v>
      </c>
      <c r="Q3544" t="s">
        <v>8271</v>
      </c>
      <c r="R3544" s="10">
        <f>E3544/D3544*100</f>
        <v>102.23636363636363</v>
      </c>
      <c r="S3544" s="7">
        <f>E3544/O3544</f>
        <v>66.152941176470591</v>
      </c>
      <c r="T3544" s="11" t="s">
        <v>8317</v>
      </c>
      <c r="U3544" t="s">
        <v>8318</v>
      </c>
    </row>
    <row r="3545" spans="1:21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5">
        <f t="shared" si="165"/>
        <v>42180.755312499998</v>
      </c>
      <c r="K3545">
        <v>1432663659</v>
      </c>
      <c r="L3545" s="16">
        <f t="shared" si="166"/>
        <v>42150.755312499998</v>
      </c>
      <c r="M3545" s="16" t="str">
        <f t="shared" si="167"/>
        <v>2015</v>
      </c>
      <c r="N3545" t="b">
        <v>0</v>
      </c>
      <c r="O3545">
        <v>29</v>
      </c>
      <c r="P3545" t="b">
        <v>1</v>
      </c>
      <c r="Q3545" t="s">
        <v>8271</v>
      </c>
      <c r="R3545" s="10">
        <f>E3545/D3545*100</f>
        <v>104.66666666666666</v>
      </c>
      <c r="S3545" s="7">
        <f>E3545/O3545</f>
        <v>54.137931034482762</v>
      </c>
      <c r="T3545" s="11" t="s">
        <v>8317</v>
      </c>
      <c r="U3545" t="s">
        <v>8318</v>
      </c>
    </row>
    <row r="3546" spans="1:21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5">
        <f t="shared" si="165"/>
        <v>42070.831678240742</v>
      </c>
      <c r="K3546">
        <v>1423166257</v>
      </c>
      <c r="L3546" s="16">
        <f t="shared" si="166"/>
        <v>42040.831678240742</v>
      </c>
      <c r="M3546" s="16" t="str">
        <f t="shared" si="167"/>
        <v>2015</v>
      </c>
      <c r="N3546" t="b">
        <v>0</v>
      </c>
      <c r="O3546">
        <v>24</v>
      </c>
      <c r="P3546" t="b">
        <v>1</v>
      </c>
      <c r="Q3546" t="s">
        <v>8271</v>
      </c>
      <c r="R3546" s="10">
        <f>E3546/D3546*100</f>
        <v>100</v>
      </c>
      <c r="S3546" s="7">
        <f>E3546/O3546</f>
        <v>104.16666666666667</v>
      </c>
      <c r="T3546" s="11" t="s">
        <v>8317</v>
      </c>
      <c r="U3546" t="s">
        <v>8318</v>
      </c>
    </row>
    <row r="3547" spans="1:21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5">
        <f t="shared" si="165"/>
        <v>42105.807395833333</v>
      </c>
      <c r="K3547">
        <v>1426188159</v>
      </c>
      <c r="L3547" s="16">
        <f t="shared" si="166"/>
        <v>42075.807395833333</v>
      </c>
      <c r="M3547" s="16" t="str">
        <f t="shared" si="167"/>
        <v>2015</v>
      </c>
      <c r="N3547" t="b">
        <v>0</v>
      </c>
      <c r="O3547">
        <v>8</v>
      </c>
      <c r="P3547" t="b">
        <v>1</v>
      </c>
      <c r="Q3547" t="s">
        <v>8271</v>
      </c>
      <c r="R3547" s="10">
        <f>E3547/D3547*100</f>
        <v>100.4</v>
      </c>
      <c r="S3547" s="7">
        <f>E3547/O3547</f>
        <v>31.375</v>
      </c>
      <c r="T3547" s="11" t="s">
        <v>8317</v>
      </c>
      <c r="U3547" t="s">
        <v>8318</v>
      </c>
    </row>
    <row r="3548" spans="1:21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5">
        <f t="shared" si="165"/>
        <v>42095.165972222225</v>
      </c>
      <c r="K3548">
        <v>1426002684</v>
      </c>
      <c r="L3548" s="16">
        <f t="shared" si="166"/>
        <v>42073.660694444443</v>
      </c>
      <c r="M3548" s="16" t="str">
        <f t="shared" si="167"/>
        <v>2015</v>
      </c>
      <c r="N3548" t="b">
        <v>0</v>
      </c>
      <c r="O3548">
        <v>19</v>
      </c>
      <c r="P3548" t="b">
        <v>1</v>
      </c>
      <c r="Q3548" t="s">
        <v>8271</v>
      </c>
      <c r="R3548" s="10">
        <f>E3548/D3548*100</f>
        <v>102.27272727272727</v>
      </c>
      <c r="S3548" s="7">
        <f>E3548/O3548</f>
        <v>59.210526315789473</v>
      </c>
      <c r="T3548" s="11" t="s">
        <v>8317</v>
      </c>
      <c r="U3548" t="s">
        <v>8318</v>
      </c>
    </row>
    <row r="3549" spans="1:21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5">
        <f t="shared" si="165"/>
        <v>42504.165972222225</v>
      </c>
      <c r="K3549">
        <v>1461117201</v>
      </c>
      <c r="L3549" s="16">
        <f t="shared" si="166"/>
        <v>42480.078715277778</v>
      </c>
      <c r="M3549" s="16" t="str">
        <f t="shared" si="167"/>
        <v>2016</v>
      </c>
      <c r="N3549" t="b">
        <v>0</v>
      </c>
      <c r="O3549">
        <v>336</v>
      </c>
      <c r="P3549" t="b">
        <v>1</v>
      </c>
      <c r="Q3549" t="s">
        <v>8271</v>
      </c>
      <c r="R3549" s="10">
        <f>E3549/D3549*100</f>
        <v>114.40928571428573</v>
      </c>
      <c r="S3549" s="7">
        <f>E3549/O3549</f>
        <v>119.17633928571429</v>
      </c>
      <c r="T3549" s="11" t="s">
        <v>8317</v>
      </c>
      <c r="U3549" t="s">
        <v>8318</v>
      </c>
    </row>
    <row r="3550" spans="1:21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5">
        <f t="shared" si="165"/>
        <v>42434.041666666672</v>
      </c>
      <c r="K3550">
        <v>1455230214</v>
      </c>
      <c r="L3550" s="16">
        <f t="shared" si="166"/>
        <v>42411.942291666666</v>
      </c>
      <c r="M3550" s="16" t="str">
        <f t="shared" si="167"/>
        <v>2016</v>
      </c>
      <c r="N3550" t="b">
        <v>0</v>
      </c>
      <c r="O3550">
        <v>13</v>
      </c>
      <c r="P3550" t="b">
        <v>1</v>
      </c>
      <c r="Q3550" t="s">
        <v>8271</v>
      </c>
      <c r="R3550" s="10">
        <f>E3550/D3550*100</f>
        <v>101.9047619047619</v>
      </c>
      <c r="S3550" s="7">
        <f>E3550/O3550</f>
        <v>164.61538461538461</v>
      </c>
      <c r="T3550" s="11" t="s">
        <v>8317</v>
      </c>
      <c r="U3550" t="s">
        <v>8318</v>
      </c>
    </row>
    <row r="3551" spans="1:21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5">
        <f t="shared" si="165"/>
        <v>42251.394363425927</v>
      </c>
      <c r="K3551">
        <v>1438939673</v>
      </c>
      <c r="L3551" s="16">
        <f t="shared" si="166"/>
        <v>42223.394363425927</v>
      </c>
      <c r="M3551" s="16" t="str">
        <f t="shared" si="167"/>
        <v>2015</v>
      </c>
      <c r="N3551" t="b">
        <v>0</v>
      </c>
      <c r="O3551">
        <v>42</v>
      </c>
      <c r="P3551" t="b">
        <v>1</v>
      </c>
      <c r="Q3551" t="s">
        <v>8271</v>
      </c>
      <c r="R3551" s="10">
        <f>E3551/D3551*100</f>
        <v>102</v>
      </c>
      <c r="S3551" s="7">
        <f>E3551/O3551</f>
        <v>24.285714285714285</v>
      </c>
      <c r="T3551" s="11" t="s">
        <v>8317</v>
      </c>
      <c r="U3551" t="s">
        <v>8318</v>
      </c>
    </row>
    <row r="3552" spans="1:21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5">
        <f t="shared" si="165"/>
        <v>42492.893495370372</v>
      </c>
      <c r="K3552">
        <v>1459632398</v>
      </c>
      <c r="L3552" s="16">
        <f t="shared" si="166"/>
        <v>42462.893495370372</v>
      </c>
      <c r="M3552" s="16" t="str">
        <f t="shared" si="167"/>
        <v>2016</v>
      </c>
      <c r="N3552" t="b">
        <v>0</v>
      </c>
      <c r="O3552">
        <v>64</v>
      </c>
      <c r="P3552" t="b">
        <v>1</v>
      </c>
      <c r="Q3552" t="s">
        <v>8271</v>
      </c>
      <c r="R3552" s="10">
        <f>E3552/D3552*100</f>
        <v>104.80000000000001</v>
      </c>
      <c r="S3552" s="7">
        <f>E3552/O3552</f>
        <v>40.9375</v>
      </c>
      <c r="T3552" s="11" t="s">
        <v>8317</v>
      </c>
      <c r="U3552" t="s">
        <v>8318</v>
      </c>
    </row>
    <row r="3553" spans="1:21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5">
        <f t="shared" si="165"/>
        <v>41781.921527777777</v>
      </c>
      <c r="K3553">
        <v>1398342170</v>
      </c>
      <c r="L3553" s="16">
        <f t="shared" si="166"/>
        <v>41753.515856481477</v>
      </c>
      <c r="M3553" s="16" t="str">
        <f t="shared" si="167"/>
        <v>2014</v>
      </c>
      <c r="N3553" t="b">
        <v>0</v>
      </c>
      <c r="O3553">
        <v>25</v>
      </c>
      <c r="P3553" t="b">
        <v>1</v>
      </c>
      <c r="Q3553" t="s">
        <v>8271</v>
      </c>
      <c r="R3553" s="10">
        <f>E3553/D3553*100</f>
        <v>101.83333333333333</v>
      </c>
      <c r="S3553" s="7">
        <f>E3553/O3553</f>
        <v>61.1</v>
      </c>
      <c r="T3553" s="11" t="s">
        <v>8317</v>
      </c>
      <c r="U3553" t="s">
        <v>8318</v>
      </c>
    </row>
    <row r="3554" spans="1:21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5">
        <f t="shared" si="165"/>
        <v>41818.587083333332</v>
      </c>
      <c r="K3554">
        <v>1401372324</v>
      </c>
      <c r="L3554" s="16">
        <f t="shared" si="166"/>
        <v>41788.587083333332</v>
      </c>
      <c r="M3554" s="16" t="str">
        <f t="shared" si="167"/>
        <v>2014</v>
      </c>
      <c r="N3554" t="b">
        <v>0</v>
      </c>
      <c r="O3554">
        <v>20</v>
      </c>
      <c r="P3554" t="b">
        <v>1</v>
      </c>
      <c r="Q3554" t="s">
        <v>8271</v>
      </c>
      <c r="R3554" s="10">
        <f>E3554/D3554*100</f>
        <v>100</v>
      </c>
      <c r="S3554" s="7">
        <f>E3554/O3554</f>
        <v>38.65</v>
      </c>
      <c r="T3554" s="11" t="s">
        <v>8317</v>
      </c>
      <c r="U3554" t="s">
        <v>8318</v>
      </c>
    </row>
    <row r="3555" spans="1:21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5">
        <f t="shared" si="165"/>
        <v>42228</v>
      </c>
      <c r="K3555">
        <v>1436575280</v>
      </c>
      <c r="L3555" s="16">
        <f t="shared" si="166"/>
        <v>42196.028703703705</v>
      </c>
      <c r="M3555" s="16" t="str">
        <f t="shared" si="167"/>
        <v>2015</v>
      </c>
      <c r="N3555" t="b">
        <v>0</v>
      </c>
      <c r="O3555">
        <v>104</v>
      </c>
      <c r="P3555" t="b">
        <v>1</v>
      </c>
      <c r="Q3555" t="s">
        <v>8271</v>
      </c>
      <c r="R3555" s="10">
        <f>E3555/D3555*100</f>
        <v>106.27272727272728</v>
      </c>
      <c r="S3555" s="7">
        <f>E3555/O3555</f>
        <v>56.20192307692308</v>
      </c>
      <c r="T3555" s="11" t="s">
        <v>8317</v>
      </c>
      <c r="U3555" t="s">
        <v>8318</v>
      </c>
    </row>
    <row r="3556" spans="1:21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5">
        <f t="shared" si="165"/>
        <v>42046.708333333328</v>
      </c>
      <c r="K3556">
        <v>1421025159</v>
      </c>
      <c r="L3556" s="16">
        <f t="shared" si="166"/>
        <v>42016.050451388888</v>
      </c>
      <c r="M3556" s="16" t="str">
        <f t="shared" si="167"/>
        <v>2015</v>
      </c>
      <c r="N3556" t="b">
        <v>0</v>
      </c>
      <c r="O3556">
        <v>53</v>
      </c>
      <c r="P3556" t="b">
        <v>1</v>
      </c>
      <c r="Q3556" t="s">
        <v>8271</v>
      </c>
      <c r="R3556" s="10">
        <f>E3556/D3556*100</f>
        <v>113.42219999999999</v>
      </c>
      <c r="S3556" s="7">
        <f>E3556/O3556</f>
        <v>107.00207547169811</v>
      </c>
      <c r="T3556" s="11" t="s">
        <v>8317</v>
      </c>
      <c r="U3556" t="s">
        <v>8318</v>
      </c>
    </row>
    <row r="3557" spans="1:21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5">
        <f t="shared" si="165"/>
        <v>42691.483726851846</v>
      </c>
      <c r="K3557">
        <v>1476786994</v>
      </c>
      <c r="L3557" s="16">
        <f t="shared" si="166"/>
        <v>42661.442060185189</v>
      </c>
      <c r="M3557" s="16" t="str">
        <f t="shared" si="167"/>
        <v>2016</v>
      </c>
      <c r="N3557" t="b">
        <v>0</v>
      </c>
      <c r="O3557">
        <v>14</v>
      </c>
      <c r="P3557" t="b">
        <v>1</v>
      </c>
      <c r="Q3557" t="s">
        <v>8271</v>
      </c>
      <c r="R3557" s="10">
        <f>E3557/D3557*100</f>
        <v>100</v>
      </c>
      <c r="S3557" s="7">
        <f>E3557/O3557</f>
        <v>171.42857142857142</v>
      </c>
      <c r="T3557" s="11" t="s">
        <v>8317</v>
      </c>
      <c r="U3557" t="s">
        <v>8318</v>
      </c>
    </row>
    <row r="3558" spans="1:21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5">
        <f t="shared" si="165"/>
        <v>41868.649583333332</v>
      </c>
      <c r="K3558">
        <v>1403105724</v>
      </c>
      <c r="L3558" s="16">
        <f t="shared" si="166"/>
        <v>41808.649583333332</v>
      </c>
      <c r="M3558" s="16" t="str">
        <f t="shared" si="167"/>
        <v>2014</v>
      </c>
      <c r="N3558" t="b">
        <v>0</v>
      </c>
      <c r="O3558">
        <v>20</v>
      </c>
      <c r="P3558" t="b">
        <v>1</v>
      </c>
      <c r="Q3558" t="s">
        <v>8271</v>
      </c>
      <c r="R3558" s="10">
        <f>E3558/D3558*100</f>
        <v>100.45454545454547</v>
      </c>
      <c r="S3558" s="7">
        <f>E3558/O3558</f>
        <v>110.5</v>
      </c>
      <c r="T3558" s="11" t="s">
        <v>8317</v>
      </c>
      <c r="U3558" t="s">
        <v>8318</v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5">
        <f t="shared" si="165"/>
        <v>41764.276747685188</v>
      </c>
      <c r="K3559">
        <v>1396334311</v>
      </c>
      <c r="L3559" s="16">
        <f t="shared" si="166"/>
        <v>41730.276747685188</v>
      </c>
      <c r="M3559" s="16" t="str">
        <f t="shared" si="167"/>
        <v>2014</v>
      </c>
      <c r="N3559" t="b">
        <v>0</v>
      </c>
      <c r="O3559">
        <v>558</v>
      </c>
      <c r="P3559" t="b">
        <v>1</v>
      </c>
      <c r="Q3559" t="s">
        <v>8271</v>
      </c>
      <c r="R3559" s="10">
        <f>E3559/D3559*100</f>
        <v>100.03599999999999</v>
      </c>
      <c r="S3559" s="7">
        <f>E3559/O3559</f>
        <v>179.27598566308242</v>
      </c>
      <c r="T3559" s="11" t="s">
        <v>8317</v>
      </c>
      <c r="U3559" t="s">
        <v>8318</v>
      </c>
    </row>
    <row r="3560" spans="1:21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5">
        <f t="shared" si="165"/>
        <v>42181.875</v>
      </c>
      <c r="K3560">
        <v>1431718575</v>
      </c>
      <c r="L3560" s="16">
        <f t="shared" si="166"/>
        <v>42139.816840277781</v>
      </c>
      <c r="M3560" s="16" t="str">
        <f t="shared" si="167"/>
        <v>2015</v>
      </c>
      <c r="N3560" t="b">
        <v>0</v>
      </c>
      <c r="O3560">
        <v>22</v>
      </c>
      <c r="P3560" t="b">
        <v>1</v>
      </c>
      <c r="Q3560" t="s">
        <v>8271</v>
      </c>
      <c r="R3560" s="10">
        <f>E3560/D3560*100</f>
        <v>144</v>
      </c>
      <c r="S3560" s="7">
        <f>E3560/O3560</f>
        <v>22.90909090909091</v>
      </c>
      <c r="T3560" s="11" t="s">
        <v>8317</v>
      </c>
      <c r="U3560" t="s">
        <v>8318</v>
      </c>
    </row>
    <row r="3561" spans="1:21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5">
        <f t="shared" si="165"/>
        <v>42216.373611111107</v>
      </c>
      <c r="K3561">
        <v>1436408308</v>
      </c>
      <c r="L3561" s="16">
        <f t="shared" si="166"/>
        <v>42194.096157407403</v>
      </c>
      <c r="M3561" s="16" t="str">
        <f t="shared" si="167"/>
        <v>2015</v>
      </c>
      <c r="N3561" t="b">
        <v>0</v>
      </c>
      <c r="O3561">
        <v>24</v>
      </c>
      <c r="P3561" t="b">
        <v>1</v>
      </c>
      <c r="Q3561" t="s">
        <v>8271</v>
      </c>
      <c r="R3561" s="10">
        <f>E3561/D3561*100</f>
        <v>103.49999999999999</v>
      </c>
      <c r="S3561" s="7">
        <f>E3561/O3561</f>
        <v>43.125</v>
      </c>
      <c r="T3561" s="11" t="s">
        <v>8317</v>
      </c>
      <c r="U3561" t="s">
        <v>8318</v>
      </c>
    </row>
    <row r="3562" spans="1:21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5">
        <f t="shared" si="165"/>
        <v>42151.114583333328</v>
      </c>
      <c r="K3562">
        <v>1429651266</v>
      </c>
      <c r="L3562" s="16">
        <f t="shared" si="166"/>
        <v>42115.889652777783</v>
      </c>
      <c r="M3562" s="16" t="str">
        <f t="shared" si="167"/>
        <v>2015</v>
      </c>
      <c r="N3562" t="b">
        <v>0</v>
      </c>
      <c r="O3562">
        <v>74</v>
      </c>
      <c r="P3562" t="b">
        <v>1</v>
      </c>
      <c r="Q3562" t="s">
        <v>8271</v>
      </c>
      <c r="R3562" s="10">
        <f>E3562/D3562*100</f>
        <v>108.43750000000001</v>
      </c>
      <c r="S3562" s="7">
        <f>E3562/O3562</f>
        <v>46.891891891891895</v>
      </c>
      <c r="T3562" s="11" t="s">
        <v>8317</v>
      </c>
      <c r="U3562" t="s">
        <v>8318</v>
      </c>
    </row>
    <row r="3563" spans="1:21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5">
        <f t="shared" si="165"/>
        <v>42221.774999999994</v>
      </c>
      <c r="K3563">
        <v>1437236378</v>
      </c>
      <c r="L3563" s="16">
        <f t="shared" si="166"/>
        <v>42203.680300925931</v>
      </c>
      <c r="M3563" s="16" t="str">
        <f t="shared" si="167"/>
        <v>2015</v>
      </c>
      <c r="N3563" t="b">
        <v>0</v>
      </c>
      <c r="O3563">
        <v>54</v>
      </c>
      <c r="P3563" t="b">
        <v>1</v>
      </c>
      <c r="Q3563" t="s">
        <v>8271</v>
      </c>
      <c r="R3563" s="10">
        <f>E3563/D3563*100</f>
        <v>102.4</v>
      </c>
      <c r="S3563" s="7">
        <f>E3563/O3563</f>
        <v>47.407407407407405</v>
      </c>
      <c r="T3563" s="11" t="s">
        <v>8317</v>
      </c>
      <c r="U3563" t="s">
        <v>8318</v>
      </c>
    </row>
    <row r="3564" spans="1:21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5">
        <f t="shared" si="165"/>
        <v>42442.916666666672</v>
      </c>
      <c r="K3564">
        <v>1457115427</v>
      </c>
      <c r="L3564" s="16">
        <f t="shared" si="166"/>
        <v>42433.761886574073</v>
      </c>
      <c r="M3564" s="16" t="str">
        <f t="shared" si="167"/>
        <v>2016</v>
      </c>
      <c r="N3564" t="b">
        <v>0</v>
      </c>
      <c r="O3564">
        <v>31</v>
      </c>
      <c r="P3564" t="b">
        <v>1</v>
      </c>
      <c r="Q3564" t="s">
        <v>8271</v>
      </c>
      <c r="R3564" s="10">
        <f>E3564/D3564*100</f>
        <v>148.88888888888889</v>
      </c>
      <c r="S3564" s="7">
        <f>E3564/O3564</f>
        <v>15.129032258064516</v>
      </c>
      <c r="T3564" s="11" t="s">
        <v>8317</v>
      </c>
      <c r="U3564" t="s">
        <v>8318</v>
      </c>
    </row>
    <row r="3565" spans="1:21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5">
        <f t="shared" si="165"/>
        <v>42583.791666666672</v>
      </c>
      <c r="K3565">
        <v>1467648456</v>
      </c>
      <c r="L3565" s="16">
        <f t="shared" si="166"/>
        <v>42555.671944444446</v>
      </c>
      <c r="M3565" s="16" t="str">
        <f t="shared" si="167"/>
        <v>2016</v>
      </c>
      <c r="N3565" t="b">
        <v>0</v>
      </c>
      <c r="O3565">
        <v>25</v>
      </c>
      <c r="P3565" t="b">
        <v>1</v>
      </c>
      <c r="Q3565" t="s">
        <v>8271</v>
      </c>
      <c r="R3565" s="10">
        <f>E3565/D3565*100</f>
        <v>105.49000000000002</v>
      </c>
      <c r="S3565" s="7">
        <f>E3565/O3565</f>
        <v>21.098000000000003</v>
      </c>
      <c r="T3565" s="11" t="s">
        <v>8317</v>
      </c>
      <c r="U3565" t="s">
        <v>8318</v>
      </c>
    </row>
    <row r="3566" spans="1:21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5">
        <f t="shared" si="165"/>
        <v>42282.666666666672</v>
      </c>
      <c r="K3566">
        <v>1440082649</v>
      </c>
      <c r="L3566" s="16">
        <f t="shared" si="166"/>
        <v>42236.623252314821</v>
      </c>
      <c r="M3566" s="16" t="str">
        <f t="shared" si="167"/>
        <v>2015</v>
      </c>
      <c r="N3566" t="b">
        <v>0</v>
      </c>
      <c r="O3566">
        <v>17</v>
      </c>
      <c r="P3566" t="b">
        <v>1</v>
      </c>
      <c r="Q3566" t="s">
        <v>8271</v>
      </c>
      <c r="R3566" s="10">
        <f>E3566/D3566*100</f>
        <v>100.49999999999999</v>
      </c>
      <c r="S3566" s="7">
        <f>E3566/O3566</f>
        <v>59.117647058823529</v>
      </c>
      <c r="T3566" s="11" t="s">
        <v>8317</v>
      </c>
      <c r="U3566" t="s">
        <v>8318</v>
      </c>
    </row>
    <row r="3567" spans="1:21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5">
        <f t="shared" si="165"/>
        <v>42004.743148148147</v>
      </c>
      <c r="K3567">
        <v>1417456208</v>
      </c>
      <c r="L3567" s="16">
        <f t="shared" si="166"/>
        <v>41974.743148148147</v>
      </c>
      <c r="M3567" s="16" t="str">
        <f t="shared" si="167"/>
        <v>2014</v>
      </c>
      <c r="N3567" t="b">
        <v>0</v>
      </c>
      <c r="O3567">
        <v>12</v>
      </c>
      <c r="P3567" t="b">
        <v>1</v>
      </c>
      <c r="Q3567" t="s">
        <v>8271</v>
      </c>
      <c r="R3567" s="10">
        <f>E3567/D3567*100</f>
        <v>130.55555555555557</v>
      </c>
      <c r="S3567" s="7">
        <f>E3567/O3567</f>
        <v>97.916666666666671</v>
      </c>
      <c r="T3567" s="11" t="s">
        <v>8317</v>
      </c>
      <c r="U3567" t="s">
        <v>8318</v>
      </c>
    </row>
    <row r="3568" spans="1:21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5">
        <f t="shared" si="165"/>
        <v>42027.507905092592</v>
      </c>
      <c r="K3568">
        <v>1419423083</v>
      </c>
      <c r="L3568" s="16">
        <f t="shared" si="166"/>
        <v>41997.507905092592</v>
      </c>
      <c r="M3568" s="16" t="str">
        <f t="shared" si="167"/>
        <v>2014</v>
      </c>
      <c r="N3568" t="b">
        <v>0</v>
      </c>
      <c r="O3568">
        <v>38</v>
      </c>
      <c r="P3568" t="b">
        <v>1</v>
      </c>
      <c r="Q3568" t="s">
        <v>8271</v>
      </c>
      <c r="R3568" s="10">
        <f>E3568/D3568*100</f>
        <v>104.75000000000001</v>
      </c>
      <c r="S3568" s="7">
        <f>E3568/O3568</f>
        <v>55.131578947368418</v>
      </c>
      <c r="T3568" s="11" t="s">
        <v>8317</v>
      </c>
      <c r="U3568" t="s">
        <v>8318</v>
      </c>
    </row>
    <row r="3569" spans="1:21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5">
        <f t="shared" si="165"/>
        <v>42165.810694444444</v>
      </c>
      <c r="K3569">
        <v>1431372444</v>
      </c>
      <c r="L3569" s="16">
        <f t="shared" si="166"/>
        <v>42135.810694444444</v>
      </c>
      <c r="M3569" s="16" t="str">
        <f t="shared" si="167"/>
        <v>2015</v>
      </c>
      <c r="N3569" t="b">
        <v>0</v>
      </c>
      <c r="O3569">
        <v>41</v>
      </c>
      <c r="P3569" t="b">
        <v>1</v>
      </c>
      <c r="Q3569" t="s">
        <v>8271</v>
      </c>
      <c r="R3569" s="10">
        <f>E3569/D3569*100</f>
        <v>108.80000000000001</v>
      </c>
      <c r="S3569" s="7">
        <f>E3569/O3569</f>
        <v>26.536585365853657</v>
      </c>
      <c r="T3569" s="11" t="s">
        <v>8317</v>
      </c>
      <c r="U3569" t="s">
        <v>8318</v>
      </c>
    </row>
    <row r="3570" spans="1:21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5">
        <f t="shared" si="165"/>
        <v>41899.740671296298</v>
      </c>
      <c r="K3570">
        <v>1408383994</v>
      </c>
      <c r="L3570" s="16">
        <f t="shared" si="166"/>
        <v>41869.740671296298</v>
      </c>
      <c r="M3570" s="16" t="str">
        <f t="shared" si="167"/>
        <v>2014</v>
      </c>
      <c r="N3570" t="b">
        <v>0</v>
      </c>
      <c r="O3570">
        <v>19</v>
      </c>
      <c r="P3570" t="b">
        <v>1</v>
      </c>
      <c r="Q3570" t="s">
        <v>8271</v>
      </c>
      <c r="R3570" s="10">
        <f>E3570/D3570*100</f>
        <v>111.00000000000001</v>
      </c>
      <c r="S3570" s="7">
        <f>E3570/O3570</f>
        <v>58.421052631578945</v>
      </c>
      <c r="T3570" s="11" t="s">
        <v>8317</v>
      </c>
      <c r="U3570" t="s">
        <v>8318</v>
      </c>
    </row>
    <row r="3571" spans="1:21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5">
        <f t="shared" si="165"/>
        <v>42012.688611111109</v>
      </c>
      <c r="K3571">
        <v>1418142696</v>
      </c>
      <c r="L3571" s="16">
        <f t="shared" si="166"/>
        <v>41982.688611111109</v>
      </c>
      <c r="M3571" s="16" t="str">
        <f t="shared" si="167"/>
        <v>2014</v>
      </c>
      <c r="N3571" t="b">
        <v>0</v>
      </c>
      <c r="O3571">
        <v>41</v>
      </c>
      <c r="P3571" t="b">
        <v>1</v>
      </c>
      <c r="Q3571" t="s">
        <v>8271</v>
      </c>
      <c r="R3571" s="10">
        <f>E3571/D3571*100</f>
        <v>100.47999999999999</v>
      </c>
      <c r="S3571" s="7">
        <f>E3571/O3571</f>
        <v>122.53658536585365</v>
      </c>
      <c r="T3571" s="11" t="s">
        <v>8317</v>
      </c>
      <c r="U3571" t="s">
        <v>8318</v>
      </c>
    </row>
    <row r="3572" spans="1:21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5">
        <f t="shared" si="165"/>
        <v>42004.291666666672</v>
      </c>
      <c r="K3572">
        <v>1417593483</v>
      </c>
      <c r="L3572" s="16">
        <f t="shared" si="166"/>
        <v>41976.331979166673</v>
      </c>
      <c r="M3572" s="16" t="str">
        <f t="shared" si="167"/>
        <v>2014</v>
      </c>
      <c r="N3572" t="b">
        <v>0</v>
      </c>
      <c r="O3572">
        <v>26</v>
      </c>
      <c r="P3572" t="b">
        <v>1</v>
      </c>
      <c r="Q3572" t="s">
        <v>8271</v>
      </c>
      <c r="R3572" s="10">
        <f>E3572/D3572*100</f>
        <v>114.35</v>
      </c>
      <c r="S3572" s="7">
        <f>E3572/O3572</f>
        <v>87.961538461538467</v>
      </c>
      <c r="T3572" s="11" t="s">
        <v>8317</v>
      </c>
      <c r="U3572" t="s">
        <v>8318</v>
      </c>
    </row>
    <row r="3573" spans="1:21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5">
        <f t="shared" si="165"/>
        <v>41942.858946759261</v>
      </c>
      <c r="K3573">
        <v>1412109413</v>
      </c>
      <c r="L3573" s="16">
        <f t="shared" si="166"/>
        <v>41912.858946759261</v>
      </c>
      <c r="M3573" s="16" t="str">
        <f t="shared" si="167"/>
        <v>2014</v>
      </c>
      <c r="N3573" t="b">
        <v>0</v>
      </c>
      <c r="O3573">
        <v>25</v>
      </c>
      <c r="P3573" t="b">
        <v>1</v>
      </c>
      <c r="Q3573" t="s">
        <v>8271</v>
      </c>
      <c r="R3573" s="10">
        <f>E3573/D3573*100</f>
        <v>122.06666666666666</v>
      </c>
      <c r="S3573" s="7">
        <f>E3573/O3573</f>
        <v>73.239999999999995</v>
      </c>
      <c r="T3573" s="11" t="s">
        <v>8317</v>
      </c>
      <c r="U3573" t="s">
        <v>8318</v>
      </c>
    </row>
    <row r="3574" spans="1:21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5">
        <f t="shared" si="165"/>
        <v>42176.570393518516</v>
      </c>
      <c r="K3574">
        <v>1432302082</v>
      </c>
      <c r="L3574" s="16">
        <f t="shared" si="166"/>
        <v>42146.570393518516</v>
      </c>
      <c r="M3574" s="16" t="str">
        <f t="shared" si="167"/>
        <v>2015</v>
      </c>
      <c r="N3574" t="b">
        <v>0</v>
      </c>
      <c r="O3574">
        <v>9</v>
      </c>
      <c r="P3574" t="b">
        <v>1</v>
      </c>
      <c r="Q3574" t="s">
        <v>8271</v>
      </c>
      <c r="R3574" s="10">
        <f>E3574/D3574*100</f>
        <v>100</v>
      </c>
      <c r="S3574" s="7">
        <f>E3574/O3574</f>
        <v>55.555555555555557</v>
      </c>
      <c r="T3574" s="11" t="s">
        <v>8317</v>
      </c>
      <c r="U3574" t="s">
        <v>8318</v>
      </c>
    </row>
    <row r="3575" spans="1:21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5">
        <f t="shared" si="165"/>
        <v>41951.417199074072</v>
      </c>
      <c r="K3575">
        <v>1412845246</v>
      </c>
      <c r="L3575" s="16">
        <f t="shared" si="166"/>
        <v>41921.375532407408</v>
      </c>
      <c r="M3575" s="16" t="str">
        <f t="shared" si="167"/>
        <v>2014</v>
      </c>
      <c r="N3575" t="b">
        <v>0</v>
      </c>
      <c r="O3575">
        <v>78</v>
      </c>
      <c r="P3575" t="b">
        <v>1</v>
      </c>
      <c r="Q3575" t="s">
        <v>8271</v>
      </c>
      <c r="R3575" s="10">
        <f>E3575/D3575*100</f>
        <v>102.8</v>
      </c>
      <c r="S3575" s="7">
        <f>E3575/O3575</f>
        <v>39.53846153846154</v>
      </c>
      <c r="T3575" s="11" t="s">
        <v>8317</v>
      </c>
      <c r="U3575" t="s">
        <v>8318</v>
      </c>
    </row>
    <row r="3576" spans="1:21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5">
        <f t="shared" si="165"/>
        <v>41956.984351851846</v>
      </c>
      <c r="K3576">
        <v>1413326248</v>
      </c>
      <c r="L3576" s="16">
        <f t="shared" si="166"/>
        <v>41926.942685185182</v>
      </c>
      <c r="M3576" s="16" t="str">
        <f t="shared" si="167"/>
        <v>2014</v>
      </c>
      <c r="N3576" t="b">
        <v>0</v>
      </c>
      <c r="O3576">
        <v>45</v>
      </c>
      <c r="P3576" t="b">
        <v>1</v>
      </c>
      <c r="Q3576" t="s">
        <v>8271</v>
      </c>
      <c r="R3576" s="10">
        <f>E3576/D3576*100</f>
        <v>106.12068965517241</v>
      </c>
      <c r="S3576" s="7">
        <f>E3576/O3576</f>
        <v>136.77777777777777</v>
      </c>
      <c r="T3576" s="11" t="s">
        <v>8317</v>
      </c>
      <c r="U3576" t="s">
        <v>8318</v>
      </c>
    </row>
    <row r="3577" spans="1:21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5">
        <f t="shared" si="165"/>
        <v>42593.165972222225</v>
      </c>
      <c r="K3577">
        <v>1468176527</v>
      </c>
      <c r="L3577" s="16">
        <f t="shared" si="166"/>
        <v>42561.783877314811</v>
      </c>
      <c r="M3577" s="16" t="str">
        <f t="shared" si="167"/>
        <v>2016</v>
      </c>
      <c r="N3577" t="b">
        <v>0</v>
      </c>
      <c r="O3577">
        <v>102</v>
      </c>
      <c r="P3577" t="b">
        <v>1</v>
      </c>
      <c r="Q3577" t="s">
        <v>8271</v>
      </c>
      <c r="R3577" s="10">
        <f>E3577/D3577*100</f>
        <v>101.33000000000001</v>
      </c>
      <c r="S3577" s="7">
        <f>E3577/O3577</f>
        <v>99.343137254901961</v>
      </c>
      <c r="T3577" s="11" t="s">
        <v>8317</v>
      </c>
      <c r="U3577" t="s">
        <v>8318</v>
      </c>
    </row>
    <row r="3578" spans="1:21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5">
        <f t="shared" si="165"/>
        <v>42709.590902777782</v>
      </c>
      <c r="K3578">
        <v>1475759454</v>
      </c>
      <c r="L3578" s="16">
        <f t="shared" si="166"/>
        <v>42649.54923611111</v>
      </c>
      <c r="M3578" s="16" t="str">
        <f t="shared" si="167"/>
        <v>2016</v>
      </c>
      <c r="N3578" t="b">
        <v>0</v>
      </c>
      <c r="O3578">
        <v>5</v>
      </c>
      <c r="P3578" t="b">
        <v>1</v>
      </c>
      <c r="Q3578" t="s">
        <v>8271</v>
      </c>
      <c r="R3578" s="10">
        <f>E3578/D3578*100</f>
        <v>100</v>
      </c>
      <c r="S3578" s="7">
        <f>E3578/O3578</f>
        <v>20</v>
      </c>
      <c r="T3578" s="11" t="s">
        <v>8317</v>
      </c>
      <c r="U3578" t="s">
        <v>8318</v>
      </c>
    </row>
    <row r="3579" spans="1:21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5">
        <f t="shared" si="165"/>
        <v>42120.26944444445</v>
      </c>
      <c r="K3579">
        <v>1427741583</v>
      </c>
      <c r="L3579" s="16">
        <f t="shared" si="166"/>
        <v>42093.786840277782</v>
      </c>
      <c r="M3579" s="16" t="str">
        <f t="shared" si="167"/>
        <v>2015</v>
      </c>
      <c r="N3579" t="b">
        <v>0</v>
      </c>
      <c r="O3579">
        <v>27</v>
      </c>
      <c r="P3579" t="b">
        <v>1</v>
      </c>
      <c r="Q3579" t="s">
        <v>8271</v>
      </c>
      <c r="R3579" s="10">
        <f>E3579/D3579*100</f>
        <v>130</v>
      </c>
      <c r="S3579" s="7">
        <f>E3579/O3579</f>
        <v>28.888888888888889</v>
      </c>
      <c r="T3579" s="11" t="s">
        <v>8317</v>
      </c>
      <c r="U3579" t="s">
        <v>8318</v>
      </c>
    </row>
    <row r="3580" spans="1:21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5">
        <f t="shared" si="165"/>
        <v>42490.733530092592</v>
      </c>
      <c r="K3580">
        <v>1459445777</v>
      </c>
      <c r="L3580" s="16">
        <f t="shared" si="166"/>
        <v>42460.733530092592</v>
      </c>
      <c r="M3580" s="16" t="str">
        <f t="shared" si="167"/>
        <v>2016</v>
      </c>
      <c r="N3580" t="b">
        <v>0</v>
      </c>
      <c r="O3580">
        <v>37</v>
      </c>
      <c r="P3580" t="b">
        <v>1</v>
      </c>
      <c r="Q3580" t="s">
        <v>8271</v>
      </c>
      <c r="R3580" s="10">
        <f>E3580/D3580*100</f>
        <v>100.01333333333334</v>
      </c>
      <c r="S3580" s="7">
        <f>E3580/O3580</f>
        <v>40.545945945945945</v>
      </c>
      <c r="T3580" s="11" t="s">
        <v>8317</v>
      </c>
      <c r="U3580" t="s">
        <v>8318</v>
      </c>
    </row>
    <row r="3581" spans="1:21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5">
        <f t="shared" si="165"/>
        <v>42460.720555555556</v>
      </c>
      <c r="K3581">
        <v>1456856256</v>
      </c>
      <c r="L3581" s="16">
        <f t="shared" si="166"/>
        <v>42430.762222222227</v>
      </c>
      <c r="M3581" s="16" t="str">
        <f t="shared" si="167"/>
        <v>2016</v>
      </c>
      <c r="N3581" t="b">
        <v>0</v>
      </c>
      <c r="O3581">
        <v>14</v>
      </c>
      <c r="P3581" t="b">
        <v>1</v>
      </c>
      <c r="Q3581" t="s">
        <v>8271</v>
      </c>
      <c r="R3581" s="10">
        <f>E3581/D3581*100</f>
        <v>100</v>
      </c>
      <c r="S3581" s="7">
        <f>E3581/O3581</f>
        <v>35.714285714285715</v>
      </c>
      <c r="T3581" s="11" t="s">
        <v>8317</v>
      </c>
      <c r="U3581" t="s">
        <v>8318</v>
      </c>
    </row>
    <row r="3582" spans="1:21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5">
        <f t="shared" si="165"/>
        <v>42064.207638888889</v>
      </c>
      <c r="K3582">
        <v>1421900022</v>
      </c>
      <c r="L3582" s="16">
        <f t="shared" si="166"/>
        <v>42026.176180555558</v>
      </c>
      <c r="M3582" s="16" t="str">
        <f t="shared" si="167"/>
        <v>2015</v>
      </c>
      <c r="N3582" t="b">
        <v>0</v>
      </c>
      <c r="O3582">
        <v>27</v>
      </c>
      <c r="P3582" t="b">
        <v>1</v>
      </c>
      <c r="Q3582" t="s">
        <v>8271</v>
      </c>
      <c r="R3582" s="10">
        <f>E3582/D3582*100</f>
        <v>113.88888888888889</v>
      </c>
      <c r="S3582" s="7">
        <f>E3582/O3582</f>
        <v>37.962962962962962</v>
      </c>
      <c r="T3582" s="11" t="s">
        <v>8317</v>
      </c>
      <c r="U3582" t="s">
        <v>8318</v>
      </c>
    </row>
    <row r="3583" spans="1:21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5">
        <f t="shared" si="165"/>
        <v>41850.471180555556</v>
      </c>
      <c r="K3583">
        <v>1405509510</v>
      </c>
      <c r="L3583" s="16">
        <f t="shared" si="166"/>
        <v>41836.471180555556</v>
      </c>
      <c r="M3583" s="16" t="str">
        <f t="shared" si="167"/>
        <v>2014</v>
      </c>
      <c r="N3583" t="b">
        <v>0</v>
      </c>
      <c r="O3583">
        <v>45</v>
      </c>
      <c r="P3583" t="b">
        <v>1</v>
      </c>
      <c r="Q3583" t="s">
        <v>8271</v>
      </c>
      <c r="R3583" s="10">
        <f>E3583/D3583*100</f>
        <v>100</v>
      </c>
      <c r="S3583" s="7">
        <f>E3583/O3583</f>
        <v>33.333333333333336</v>
      </c>
      <c r="T3583" s="11" t="s">
        <v>8317</v>
      </c>
      <c r="U3583" t="s">
        <v>8318</v>
      </c>
    </row>
    <row r="3584" spans="1:21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5">
        <f t="shared" si="165"/>
        <v>42465.095856481479</v>
      </c>
      <c r="K3584">
        <v>1458613082</v>
      </c>
      <c r="L3584" s="16">
        <f t="shared" si="166"/>
        <v>42451.095856481479</v>
      </c>
      <c r="M3584" s="16" t="str">
        <f t="shared" si="167"/>
        <v>2016</v>
      </c>
      <c r="N3584" t="b">
        <v>0</v>
      </c>
      <c r="O3584">
        <v>49</v>
      </c>
      <c r="P3584" t="b">
        <v>1</v>
      </c>
      <c r="Q3584" t="s">
        <v>8271</v>
      </c>
      <c r="R3584" s="10">
        <f>E3584/D3584*100</f>
        <v>287</v>
      </c>
      <c r="S3584" s="7">
        <f>E3584/O3584</f>
        <v>58.571428571428569</v>
      </c>
      <c r="T3584" s="11" t="s">
        <v>8317</v>
      </c>
      <c r="U3584" t="s">
        <v>8318</v>
      </c>
    </row>
    <row r="3585" spans="1:21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5">
        <f t="shared" si="165"/>
        <v>42478.384317129632</v>
      </c>
      <c r="K3585">
        <v>1455790405</v>
      </c>
      <c r="L3585" s="16">
        <f t="shared" si="166"/>
        <v>42418.425983796296</v>
      </c>
      <c r="M3585" s="16" t="str">
        <f t="shared" si="167"/>
        <v>2016</v>
      </c>
      <c r="N3585" t="b">
        <v>0</v>
      </c>
      <c r="O3585">
        <v>24</v>
      </c>
      <c r="P3585" t="b">
        <v>1</v>
      </c>
      <c r="Q3585" t="s">
        <v>8271</v>
      </c>
      <c r="R3585" s="10">
        <f>E3585/D3585*100</f>
        <v>108.5</v>
      </c>
      <c r="S3585" s="7">
        <f>E3585/O3585</f>
        <v>135.625</v>
      </c>
      <c r="T3585" s="11" t="s">
        <v>8317</v>
      </c>
      <c r="U3585" t="s">
        <v>8318</v>
      </c>
    </row>
    <row r="3586" spans="1:21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5">
        <f t="shared" si="165"/>
        <v>42198.316481481481</v>
      </c>
      <c r="K3586">
        <v>1434180944</v>
      </c>
      <c r="L3586" s="16">
        <f t="shared" si="166"/>
        <v>42168.316481481481</v>
      </c>
      <c r="M3586" s="16" t="str">
        <f t="shared" si="167"/>
        <v>2015</v>
      </c>
      <c r="N3586" t="b">
        <v>0</v>
      </c>
      <c r="O3586">
        <v>112</v>
      </c>
      <c r="P3586" t="b">
        <v>1</v>
      </c>
      <c r="Q3586" t="s">
        <v>8271</v>
      </c>
      <c r="R3586" s="10">
        <f>E3586/D3586*100</f>
        <v>115.5</v>
      </c>
      <c r="S3586" s="7">
        <f>E3586/O3586</f>
        <v>30.9375</v>
      </c>
      <c r="T3586" s="11" t="s">
        <v>8317</v>
      </c>
      <c r="U3586" t="s">
        <v>8318</v>
      </c>
    </row>
    <row r="3587" spans="1:21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5">
        <f t="shared" ref="J3587:J3650" si="168">(((I3587/60)/60)/24)+DATE(1970,1,1)</f>
        <v>41994.716319444444</v>
      </c>
      <c r="K3587">
        <v>1416589890</v>
      </c>
      <c r="L3587" s="16">
        <f t="shared" ref="L3587:L3650" si="169">(((K3587/60)/60)/24)+DATE(1970,1,1)</f>
        <v>41964.716319444444</v>
      </c>
      <c r="M3587" s="16" t="str">
        <f t="shared" ref="M3587:M3650" si="170">TEXT(L3587,"yyyy")</f>
        <v>2014</v>
      </c>
      <c r="N3587" t="b">
        <v>0</v>
      </c>
      <c r="O3587">
        <v>23</v>
      </c>
      <c r="P3587" t="b">
        <v>1</v>
      </c>
      <c r="Q3587" t="s">
        <v>8271</v>
      </c>
      <c r="R3587" s="10">
        <f>E3587/D3587*100</f>
        <v>119.11764705882352</v>
      </c>
      <c r="S3587" s="7">
        <f>E3587/O3587</f>
        <v>176.08695652173913</v>
      </c>
      <c r="T3587" s="11" t="s">
        <v>8317</v>
      </c>
      <c r="U3587" t="s">
        <v>8318</v>
      </c>
    </row>
    <row r="3588" spans="1:21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5">
        <f t="shared" si="168"/>
        <v>42636.697569444441</v>
      </c>
      <c r="K3588">
        <v>1469465070</v>
      </c>
      <c r="L3588" s="16">
        <f t="shared" si="169"/>
        <v>42576.697569444441</v>
      </c>
      <c r="M3588" s="16" t="str">
        <f t="shared" si="170"/>
        <v>2016</v>
      </c>
      <c r="N3588" t="b">
        <v>0</v>
      </c>
      <c r="O3588">
        <v>54</v>
      </c>
      <c r="P3588" t="b">
        <v>1</v>
      </c>
      <c r="Q3588" t="s">
        <v>8271</v>
      </c>
      <c r="R3588" s="10">
        <f>E3588/D3588*100</f>
        <v>109.42666666666668</v>
      </c>
      <c r="S3588" s="7">
        <f>E3588/O3588</f>
        <v>151.9814814814815</v>
      </c>
      <c r="T3588" s="11" t="s">
        <v>8317</v>
      </c>
      <c r="U3588" t="s">
        <v>8318</v>
      </c>
    </row>
    <row r="3589" spans="1:21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5">
        <f t="shared" si="168"/>
        <v>42548.791666666672</v>
      </c>
      <c r="K3589">
        <v>1463144254</v>
      </c>
      <c r="L3589" s="16">
        <f t="shared" si="169"/>
        <v>42503.539976851855</v>
      </c>
      <c r="M3589" s="16" t="str">
        <f t="shared" si="170"/>
        <v>2016</v>
      </c>
      <c r="N3589" t="b">
        <v>0</v>
      </c>
      <c r="O3589">
        <v>28</v>
      </c>
      <c r="P3589" t="b">
        <v>1</v>
      </c>
      <c r="Q3589" t="s">
        <v>8271</v>
      </c>
      <c r="R3589" s="10">
        <f>E3589/D3589*100</f>
        <v>126.6</v>
      </c>
      <c r="S3589" s="7">
        <f>E3589/O3589</f>
        <v>22.607142857142858</v>
      </c>
      <c r="T3589" s="11" t="s">
        <v>8317</v>
      </c>
      <c r="U3589" t="s">
        <v>8318</v>
      </c>
    </row>
    <row r="3590" spans="1:21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5">
        <f t="shared" si="168"/>
        <v>42123.958333333328</v>
      </c>
      <c r="K3590">
        <v>1428436410</v>
      </c>
      <c r="L3590" s="16">
        <f t="shared" si="169"/>
        <v>42101.828819444447</v>
      </c>
      <c r="M3590" s="16" t="str">
        <f t="shared" si="170"/>
        <v>2015</v>
      </c>
      <c r="N3590" t="b">
        <v>0</v>
      </c>
      <c r="O3590">
        <v>11</v>
      </c>
      <c r="P3590" t="b">
        <v>1</v>
      </c>
      <c r="Q3590" t="s">
        <v>8271</v>
      </c>
      <c r="R3590" s="10">
        <f>E3590/D3590*100</f>
        <v>100.49999999999999</v>
      </c>
      <c r="S3590" s="7">
        <f>E3590/O3590</f>
        <v>18.272727272727273</v>
      </c>
      <c r="T3590" s="11" t="s">
        <v>8317</v>
      </c>
      <c r="U3590" t="s">
        <v>8318</v>
      </c>
    </row>
    <row r="3591" spans="1:21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5">
        <f t="shared" si="168"/>
        <v>42150.647534722222</v>
      </c>
      <c r="K3591">
        <v>1430494347</v>
      </c>
      <c r="L3591" s="16">
        <f t="shared" si="169"/>
        <v>42125.647534722222</v>
      </c>
      <c r="M3591" s="16" t="str">
        <f t="shared" si="170"/>
        <v>2015</v>
      </c>
      <c r="N3591" t="b">
        <v>0</v>
      </c>
      <c r="O3591">
        <v>62</v>
      </c>
      <c r="P3591" t="b">
        <v>1</v>
      </c>
      <c r="Q3591" t="s">
        <v>8271</v>
      </c>
      <c r="R3591" s="10">
        <f>E3591/D3591*100</f>
        <v>127.49999999999999</v>
      </c>
      <c r="S3591" s="7">
        <f>E3591/O3591</f>
        <v>82.258064516129039</v>
      </c>
      <c r="T3591" s="11" t="s">
        <v>8317</v>
      </c>
      <c r="U3591" t="s">
        <v>8318</v>
      </c>
    </row>
    <row r="3592" spans="1:21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5">
        <f t="shared" si="168"/>
        <v>41932.333726851852</v>
      </c>
      <c r="K3592">
        <v>1411200034</v>
      </c>
      <c r="L3592" s="16">
        <f t="shared" si="169"/>
        <v>41902.333726851852</v>
      </c>
      <c r="M3592" s="16" t="str">
        <f t="shared" si="170"/>
        <v>2014</v>
      </c>
      <c r="N3592" t="b">
        <v>0</v>
      </c>
      <c r="O3592">
        <v>73</v>
      </c>
      <c r="P3592" t="b">
        <v>1</v>
      </c>
      <c r="Q3592" t="s">
        <v>8271</v>
      </c>
      <c r="R3592" s="10">
        <f>E3592/D3592*100</f>
        <v>100.05999999999999</v>
      </c>
      <c r="S3592" s="7">
        <f>E3592/O3592</f>
        <v>68.534246575342465</v>
      </c>
      <c r="T3592" s="11" t="s">
        <v>8317</v>
      </c>
      <c r="U3592" t="s">
        <v>8318</v>
      </c>
    </row>
    <row r="3593" spans="1:21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5">
        <f t="shared" si="168"/>
        <v>42028.207638888889</v>
      </c>
      <c r="K3593">
        <v>1419979544</v>
      </c>
      <c r="L3593" s="16">
        <f t="shared" si="169"/>
        <v>42003.948425925926</v>
      </c>
      <c r="M3593" s="16" t="str">
        <f t="shared" si="170"/>
        <v>2014</v>
      </c>
      <c r="N3593" t="b">
        <v>0</v>
      </c>
      <c r="O3593">
        <v>18</v>
      </c>
      <c r="P3593" t="b">
        <v>1</v>
      </c>
      <c r="Q3593" t="s">
        <v>8271</v>
      </c>
      <c r="R3593" s="10">
        <f>E3593/D3593*100</f>
        <v>175</v>
      </c>
      <c r="S3593" s="7">
        <f>E3593/O3593</f>
        <v>68.055555555555557</v>
      </c>
      <c r="T3593" s="11" t="s">
        <v>8317</v>
      </c>
      <c r="U3593" t="s">
        <v>8318</v>
      </c>
    </row>
    <row r="3594" spans="1:21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5">
        <f t="shared" si="168"/>
        <v>42046.207638888889</v>
      </c>
      <c r="K3594">
        <v>1418673307</v>
      </c>
      <c r="L3594" s="16">
        <f t="shared" si="169"/>
        <v>41988.829942129625</v>
      </c>
      <c r="M3594" s="16" t="str">
        <f t="shared" si="170"/>
        <v>2014</v>
      </c>
      <c r="N3594" t="b">
        <v>0</v>
      </c>
      <c r="O3594">
        <v>35</v>
      </c>
      <c r="P3594" t="b">
        <v>1</v>
      </c>
      <c r="Q3594" t="s">
        <v>8271</v>
      </c>
      <c r="R3594" s="10">
        <f>E3594/D3594*100</f>
        <v>127.25</v>
      </c>
      <c r="S3594" s="7">
        <f>E3594/O3594</f>
        <v>72.714285714285708</v>
      </c>
      <c r="T3594" s="11" t="s">
        <v>8317</v>
      </c>
      <c r="U3594" t="s">
        <v>8318</v>
      </c>
    </row>
    <row r="3595" spans="1:21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5">
        <f t="shared" si="168"/>
        <v>42009.851388888885</v>
      </c>
      <c r="K3595">
        <v>1417469639</v>
      </c>
      <c r="L3595" s="16">
        <f t="shared" si="169"/>
        <v>41974.898599537039</v>
      </c>
      <c r="M3595" s="16" t="str">
        <f t="shared" si="170"/>
        <v>2014</v>
      </c>
      <c r="N3595" t="b">
        <v>0</v>
      </c>
      <c r="O3595">
        <v>43</v>
      </c>
      <c r="P3595" t="b">
        <v>1</v>
      </c>
      <c r="Q3595" t="s">
        <v>8271</v>
      </c>
      <c r="R3595" s="10">
        <f>E3595/D3595*100</f>
        <v>110.63333333333334</v>
      </c>
      <c r="S3595" s="7">
        <f>E3595/O3595</f>
        <v>77.186046511627907</v>
      </c>
      <c r="T3595" s="11" t="s">
        <v>8317</v>
      </c>
      <c r="U3595" t="s">
        <v>8318</v>
      </c>
    </row>
    <row r="3596" spans="1:21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5">
        <f t="shared" si="168"/>
        <v>42617.066921296297</v>
      </c>
      <c r="K3596">
        <v>1470792982</v>
      </c>
      <c r="L3596" s="16">
        <f t="shared" si="169"/>
        <v>42592.066921296297</v>
      </c>
      <c r="M3596" s="16" t="str">
        <f t="shared" si="170"/>
        <v>2016</v>
      </c>
      <c r="N3596" t="b">
        <v>0</v>
      </c>
      <c r="O3596">
        <v>36</v>
      </c>
      <c r="P3596" t="b">
        <v>1</v>
      </c>
      <c r="Q3596" t="s">
        <v>8271</v>
      </c>
      <c r="R3596" s="10">
        <f>E3596/D3596*100</f>
        <v>125.93749999999999</v>
      </c>
      <c r="S3596" s="7">
        <f>E3596/O3596</f>
        <v>55.972222222222221</v>
      </c>
      <c r="T3596" s="11" t="s">
        <v>8317</v>
      </c>
      <c r="U3596" t="s">
        <v>8318</v>
      </c>
    </row>
    <row r="3597" spans="1:21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5">
        <f t="shared" si="168"/>
        <v>42076.290972222225</v>
      </c>
      <c r="K3597">
        <v>1423959123</v>
      </c>
      <c r="L3597" s="16">
        <f t="shared" si="169"/>
        <v>42050.008368055554</v>
      </c>
      <c r="M3597" s="16" t="str">
        <f t="shared" si="170"/>
        <v>2015</v>
      </c>
      <c r="N3597" t="b">
        <v>0</v>
      </c>
      <c r="O3597">
        <v>62</v>
      </c>
      <c r="P3597" t="b">
        <v>1</v>
      </c>
      <c r="Q3597" t="s">
        <v>8271</v>
      </c>
      <c r="R3597" s="10">
        <f>E3597/D3597*100</f>
        <v>118.5</v>
      </c>
      <c r="S3597" s="7">
        <f>E3597/O3597</f>
        <v>49.693548387096776</v>
      </c>
      <c r="T3597" s="11" t="s">
        <v>8317</v>
      </c>
      <c r="U3597" t="s">
        <v>8318</v>
      </c>
    </row>
    <row r="3598" spans="1:21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5">
        <f t="shared" si="168"/>
        <v>41877.715069444443</v>
      </c>
      <c r="K3598">
        <v>1407258582</v>
      </c>
      <c r="L3598" s="16">
        <f t="shared" si="169"/>
        <v>41856.715069444443</v>
      </c>
      <c r="M3598" s="16" t="str">
        <f t="shared" si="170"/>
        <v>2014</v>
      </c>
      <c r="N3598" t="b">
        <v>0</v>
      </c>
      <c r="O3598">
        <v>15</v>
      </c>
      <c r="P3598" t="b">
        <v>1</v>
      </c>
      <c r="Q3598" t="s">
        <v>8271</v>
      </c>
      <c r="R3598" s="10">
        <f>E3598/D3598*100</f>
        <v>107.72727272727273</v>
      </c>
      <c r="S3598" s="7">
        <f>E3598/O3598</f>
        <v>79</v>
      </c>
      <c r="T3598" s="11" t="s">
        <v>8317</v>
      </c>
      <c r="U3598" t="s">
        <v>8318</v>
      </c>
    </row>
    <row r="3599" spans="1:21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5">
        <f t="shared" si="168"/>
        <v>42432.249305555553</v>
      </c>
      <c r="K3599">
        <v>1455717790</v>
      </c>
      <c r="L3599" s="16">
        <f t="shared" si="169"/>
        <v>42417.585532407407</v>
      </c>
      <c r="M3599" s="16" t="str">
        <f t="shared" si="170"/>
        <v>2016</v>
      </c>
      <c r="N3599" t="b">
        <v>0</v>
      </c>
      <c r="O3599">
        <v>33</v>
      </c>
      <c r="P3599" t="b">
        <v>1</v>
      </c>
      <c r="Q3599" t="s">
        <v>8271</v>
      </c>
      <c r="R3599" s="10">
        <f>E3599/D3599*100</f>
        <v>102.60000000000001</v>
      </c>
      <c r="S3599" s="7">
        <f>E3599/O3599</f>
        <v>77.727272727272734</v>
      </c>
      <c r="T3599" s="11" t="s">
        <v>8317</v>
      </c>
      <c r="U3599" t="s">
        <v>8318</v>
      </c>
    </row>
    <row r="3600" spans="1:21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5">
        <f t="shared" si="168"/>
        <v>41885.207638888889</v>
      </c>
      <c r="K3600">
        <v>1408129822</v>
      </c>
      <c r="L3600" s="16">
        <f t="shared" si="169"/>
        <v>41866.79886574074</v>
      </c>
      <c r="M3600" s="16" t="str">
        <f t="shared" si="170"/>
        <v>2014</v>
      </c>
      <c r="N3600" t="b">
        <v>0</v>
      </c>
      <c r="O3600">
        <v>27</v>
      </c>
      <c r="P3600" t="b">
        <v>1</v>
      </c>
      <c r="Q3600" t="s">
        <v>8271</v>
      </c>
      <c r="R3600" s="10">
        <f>E3600/D3600*100</f>
        <v>110.1</v>
      </c>
      <c r="S3600" s="7">
        <f>E3600/O3600</f>
        <v>40.777777777777779</v>
      </c>
      <c r="T3600" s="11" t="s">
        <v>8317</v>
      </c>
      <c r="U3600" t="s">
        <v>8318</v>
      </c>
    </row>
    <row r="3601" spans="1:21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5">
        <f t="shared" si="168"/>
        <v>42246</v>
      </c>
      <c r="K3601">
        <v>1438715077</v>
      </c>
      <c r="L3601" s="16">
        <f t="shared" si="169"/>
        <v>42220.79487268519</v>
      </c>
      <c r="M3601" s="16" t="str">
        <f t="shared" si="170"/>
        <v>2015</v>
      </c>
      <c r="N3601" t="b">
        <v>0</v>
      </c>
      <c r="O3601">
        <v>17</v>
      </c>
      <c r="P3601" t="b">
        <v>1</v>
      </c>
      <c r="Q3601" t="s">
        <v>8271</v>
      </c>
      <c r="R3601" s="10">
        <f>E3601/D3601*100</f>
        <v>202</v>
      </c>
      <c r="S3601" s="7">
        <f>E3601/O3601</f>
        <v>59.411764705882355</v>
      </c>
      <c r="T3601" s="11" t="s">
        <v>8317</v>
      </c>
      <c r="U3601" t="s">
        <v>8318</v>
      </c>
    </row>
    <row r="3602" spans="1:21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5">
        <f t="shared" si="168"/>
        <v>42656.849120370374</v>
      </c>
      <c r="K3602">
        <v>1473970964</v>
      </c>
      <c r="L3602" s="16">
        <f t="shared" si="169"/>
        <v>42628.849120370374</v>
      </c>
      <c r="M3602" s="16" t="str">
        <f t="shared" si="170"/>
        <v>2016</v>
      </c>
      <c r="N3602" t="b">
        <v>0</v>
      </c>
      <c r="O3602">
        <v>4</v>
      </c>
      <c r="P3602" t="b">
        <v>1</v>
      </c>
      <c r="Q3602" t="s">
        <v>8271</v>
      </c>
      <c r="R3602" s="10">
        <f>E3602/D3602*100</f>
        <v>130</v>
      </c>
      <c r="S3602" s="7">
        <f>E3602/O3602</f>
        <v>3.25</v>
      </c>
      <c r="T3602" s="11" t="s">
        <v>8317</v>
      </c>
      <c r="U3602" t="s">
        <v>8318</v>
      </c>
    </row>
    <row r="3603" spans="1:21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5">
        <f t="shared" si="168"/>
        <v>42020.99863425926</v>
      </c>
      <c r="K3603">
        <v>1418860682</v>
      </c>
      <c r="L3603" s="16">
        <f t="shared" si="169"/>
        <v>41990.99863425926</v>
      </c>
      <c r="M3603" s="16" t="str">
        <f t="shared" si="170"/>
        <v>2014</v>
      </c>
      <c r="N3603" t="b">
        <v>0</v>
      </c>
      <c r="O3603">
        <v>53</v>
      </c>
      <c r="P3603" t="b">
        <v>1</v>
      </c>
      <c r="Q3603" t="s">
        <v>8271</v>
      </c>
      <c r="R3603" s="10">
        <f>E3603/D3603*100</f>
        <v>104.35000000000001</v>
      </c>
      <c r="S3603" s="7">
        <f>E3603/O3603</f>
        <v>39.377358490566039</v>
      </c>
      <c r="T3603" s="11" t="s">
        <v>8317</v>
      </c>
      <c r="U3603" t="s">
        <v>8318</v>
      </c>
    </row>
    <row r="3604" spans="1:21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5">
        <f t="shared" si="168"/>
        <v>42507.894432870366</v>
      </c>
      <c r="K3604">
        <v>1458336479</v>
      </c>
      <c r="L3604" s="16">
        <f t="shared" si="169"/>
        <v>42447.894432870366</v>
      </c>
      <c r="M3604" s="16" t="str">
        <f t="shared" si="170"/>
        <v>2016</v>
      </c>
      <c r="N3604" t="b">
        <v>0</v>
      </c>
      <c r="O3604">
        <v>49</v>
      </c>
      <c r="P3604" t="b">
        <v>1</v>
      </c>
      <c r="Q3604" t="s">
        <v>8271</v>
      </c>
      <c r="R3604" s="10">
        <f>E3604/D3604*100</f>
        <v>100.05</v>
      </c>
      <c r="S3604" s="7">
        <f>E3604/O3604</f>
        <v>81.673469387755105</v>
      </c>
      <c r="T3604" s="11" t="s">
        <v>8317</v>
      </c>
      <c r="U3604" t="s">
        <v>8318</v>
      </c>
    </row>
    <row r="3605" spans="1:21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5">
        <f t="shared" si="168"/>
        <v>42313.906018518523</v>
      </c>
      <c r="K3605">
        <v>1444164280</v>
      </c>
      <c r="L3605" s="16">
        <f t="shared" si="169"/>
        <v>42283.864351851851</v>
      </c>
      <c r="M3605" s="16" t="str">
        <f t="shared" si="170"/>
        <v>2015</v>
      </c>
      <c r="N3605" t="b">
        <v>0</v>
      </c>
      <c r="O3605">
        <v>57</v>
      </c>
      <c r="P3605" t="b">
        <v>1</v>
      </c>
      <c r="Q3605" t="s">
        <v>8271</v>
      </c>
      <c r="R3605" s="10">
        <f>E3605/D3605*100</f>
        <v>170.66666666666669</v>
      </c>
      <c r="S3605" s="7">
        <f>E3605/O3605</f>
        <v>44.912280701754383</v>
      </c>
      <c r="T3605" s="11" t="s">
        <v>8317</v>
      </c>
      <c r="U3605" t="s">
        <v>8318</v>
      </c>
    </row>
    <row r="3606" spans="1:21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5">
        <f t="shared" si="168"/>
        <v>42489.290972222225</v>
      </c>
      <c r="K3606">
        <v>1461370956</v>
      </c>
      <c r="L3606" s="16">
        <f t="shared" si="169"/>
        <v>42483.015694444446</v>
      </c>
      <c r="M3606" s="16" t="str">
        <f t="shared" si="170"/>
        <v>2016</v>
      </c>
      <c r="N3606" t="b">
        <v>0</v>
      </c>
      <c r="O3606">
        <v>69</v>
      </c>
      <c r="P3606" t="b">
        <v>1</v>
      </c>
      <c r="Q3606" t="s">
        <v>8271</v>
      </c>
      <c r="R3606" s="10">
        <f>E3606/D3606*100</f>
        <v>112.83333333333334</v>
      </c>
      <c r="S3606" s="7">
        <f>E3606/O3606</f>
        <v>49.05797101449275</v>
      </c>
      <c r="T3606" s="11" t="s">
        <v>8317</v>
      </c>
      <c r="U3606" t="s">
        <v>8318</v>
      </c>
    </row>
    <row r="3607" spans="1:21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5">
        <f t="shared" si="168"/>
        <v>42413.793124999997</v>
      </c>
      <c r="K3607">
        <v>1452798126</v>
      </c>
      <c r="L3607" s="16">
        <f t="shared" si="169"/>
        <v>42383.793124999997</v>
      </c>
      <c r="M3607" s="16" t="str">
        <f t="shared" si="170"/>
        <v>2016</v>
      </c>
      <c r="N3607" t="b">
        <v>0</v>
      </c>
      <c r="O3607">
        <v>15</v>
      </c>
      <c r="P3607" t="b">
        <v>1</v>
      </c>
      <c r="Q3607" t="s">
        <v>8271</v>
      </c>
      <c r="R3607" s="10">
        <f>E3607/D3607*100</f>
        <v>184</v>
      </c>
      <c r="S3607" s="7">
        <f>E3607/O3607</f>
        <v>30.666666666666668</v>
      </c>
      <c r="T3607" s="11" t="s">
        <v>8317</v>
      </c>
      <c r="U3607" t="s">
        <v>8318</v>
      </c>
    </row>
    <row r="3608" spans="1:21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5">
        <f t="shared" si="168"/>
        <v>42596.604826388888</v>
      </c>
      <c r="K3608">
        <v>1468593057</v>
      </c>
      <c r="L3608" s="16">
        <f t="shared" si="169"/>
        <v>42566.604826388888</v>
      </c>
      <c r="M3608" s="16" t="str">
        <f t="shared" si="170"/>
        <v>2016</v>
      </c>
      <c r="N3608" t="b">
        <v>0</v>
      </c>
      <c r="O3608">
        <v>64</v>
      </c>
      <c r="P3608" t="b">
        <v>1</v>
      </c>
      <c r="Q3608" t="s">
        <v>8271</v>
      </c>
      <c r="R3608" s="10">
        <f>E3608/D3608*100</f>
        <v>130.26666666666665</v>
      </c>
      <c r="S3608" s="7">
        <f>E3608/O3608</f>
        <v>61.0625</v>
      </c>
      <c r="T3608" s="11" t="s">
        <v>8317</v>
      </c>
      <c r="U3608" t="s">
        <v>8318</v>
      </c>
    </row>
    <row r="3609" spans="1:21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5">
        <f t="shared" si="168"/>
        <v>42353</v>
      </c>
      <c r="K3609">
        <v>1448924882</v>
      </c>
      <c r="L3609" s="16">
        <f t="shared" si="169"/>
        <v>42338.963912037041</v>
      </c>
      <c r="M3609" s="16" t="str">
        <f t="shared" si="170"/>
        <v>2015</v>
      </c>
      <c r="N3609" t="b">
        <v>0</v>
      </c>
      <c r="O3609">
        <v>20</v>
      </c>
      <c r="P3609" t="b">
        <v>1</v>
      </c>
      <c r="Q3609" t="s">
        <v>8271</v>
      </c>
      <c r="R3609" s="10">
        <f>E3609/D3609*100</f>
        <v>105.45454545454544</v>
      </c>
      <c r="S3609" s="7">
        <f>E3609/O3609</f>
        <v>29</v>
      </c>
      <c r="T3609" s="11" t="s">
        <v>8317</v>
      </c>
      <c r="U3609" t="s">
        <v>8318</v>
      </c>
    </row>
    <row r="3610" spans="1:21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5">
        <f t="shared" si="168"/>
        <v>42538.583333333328</v>
      </c>
      <c r="K3610">
        <v>1463418090</v>
      </c>
      <c r="L3610" s="16">
        <f t="shared" si="169"/>
        <v>42506.709375000006</v>
      </c>
      <c r="M3610" s="16" t="str">
        <f t="shared" si="170"/>
        <v>2016</v>
      </c>
      <c r="N3610" t="b">
        <v>0</v>
      </c>
      <c r="O3610">
        <v>27</v>
      </c>
      <c r="P3610" t="b">
        <v>1</v>
      </c>
      <c r="Q3610" t="s">
        <v>8271</v>
      </c>
      <c r="R3610" s="10">
        <f>E3610/D3610*100</f>
        <v>100</v>
      </c>
      <c r="S3610" s="7">
        <f>E3610/O3610</f>
        <v>29.62962962962963</v>
      </c>
      <c r="T3610" s="11" t="s">
        <v>8317</v>
      </c>
      <c r="U3610" t="s">
        <v>8318</v>
      </c>
    </row>
    <row r="3611" spans="1:21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5">
        <f t="shared" si="168"/>
        <v>42459.950057870374</v>
      </c>
      <c r="K3611">
        <v>1456789685</v>
      </c>
      <c r="L3611" s="16">
        <f t="shared" si="169"/>
        <v>42429.991724537031</v>
      </c>
      <c r="M3611" s="16" t="str">
        <f t="shared" si="170"/>
        <v>2016</v>
      </c>
      <c r="N3611" t="b">
        <v>0</v>
      </c>
      <c r="O3611">
        <v>21</v>
      </c>
      <c r="P3611" t="b">
        <v>1</v>
      </c>
      <c r="Q3611" t="s">
        <v>8271</v>
      </c>
      <c r="R3611" s="10">
        <f>E3611/D3611*100</f>
        <v>153.31632653061226</v>
      </c>
      <c r="S3611" s="7">
        <f>E3611/O3611</f>
        <v>143.0952380952381</v>
      </c>
      <c r="T3611" s="11" t="s">
        <v>8317</v>
      </c>
      <c r="U3611" t="s">
        <v>8318</v>
      </c>
    </row>
    <row r="3612" spans="1:21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5">
        <f t="shared" si="168"/>
        <v>42233.432129629626</v>
      </c>
      <c r="K3612">
        <v>1437214936</v>
      </c>
      <c r="L3612" s="16">
        <f t="shared" si="169"/>
        <v>42203.432129629626</v>
      </c>
      <c r="M3612" s="16" t="str">
        <f t="shared" si="170"/>
        <v>2015</v>
      </c>
      <c r="N3612" t="b">
        <v>0</v>
      </c>
      <c r="O3612">
        <v>31</v>
      </c>
      <c r="P3612" t="b">
        <v>1</v>
      </c>
      <c r="Q3612" t="s">
        <v>8271</v>
      </c>
      <c r="R3612" s="10">
        <f>E3612/D3612*100</f>
        <v>162.30000000000001</v>
      </c>
      <c r="S3612" s="7">
        <f>E3612/O3612</f>
        <v>52.354838709677416</v>
      </c>
      <c r="T3612" s="11" t="s">
        <v>8317</v>
      </c>
      <c r="U3612" t="s">
        <v>8318</v>
      </c>
    </row>
    <row r="3613" spans="1:21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5">
        <f t="shared" si="168"/>
        <v>42102.370381944449</v>
      </c>
      <c r="K3613">
        <v>1425891201</v>
      </c>
      <c r="L3613" s="16">
        <f t="shared" si="169"/>
        <v>42072.370381944449</v>
      </c>
      <c r="M3613" s="16" t="str">
        <f t="shared" si="170"/>
        <v>2015</v>
      </c>
      <c r="N3613" t="b">
        <v>0</v>
      </c>
      <c r="O3613">
        <v>51</v>
      </c>
      <c r="P3613" t="b">
        <v>1</v>
      </c>
      <c r="Q3613" t="s">
        <v>8271</v>
      </c>
      <c r="R3613" s="10">
        <f>E3613/D3613*100</f>
        <v>136</v>
      </c>
      <c r="S3613" s="7">
        <f>E3613/O3613</f>
        <v>66.666666666666671</v>
      </c>
      <c r="T3613" s="11" t="s">
        <v>8317</v>
      </c>
      <c r="U3613" t="s">
        <v>8318</v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5">
        <f t="shared" si="168"/>
        <v>41799.726979166669</v>
      </c>
      <c r="K3614">
        <v>1401470811</v>
      </c>
      <c r="L3614" s="16">
        <f t="shared" si="169"/>
        <v>41789.726979166669</v>
      </c>
      <c r="M3614" s="16" t="str">
        <f t="shared" si="170"/>
        <v>2014</v>
      </c>
      <c r="N3614" t="b">
        <v>0</v>
      </c>
      <c r="O3614">
        <v>57</v>
      </c>
      <c r="P3614" t="b">
        <v>1</v>
      </c>
      <c r="Q3614" t="s">
        <v>8271</v>
      </c>
      <c r="R3614" s="10">
        <f>E3614/D3614*100</f>
        <v>144.4</v>
      </c>
      <c r="S3614" s="7">
        <f>E3614/O3614</f>
        <v>126.66666666666667</v>
      </c>
      <c r="T3614" s="11" t="s">
        <v>8317</v>
      </c>
      <c r="U3614" t="s">
        <v>8318</v>
      </c>
    </row>
    <row r="3615" spans="1:21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5">
        <f t="shared" si="168"/>
        <v>41818.58997685185</v>
      </c>
      <c r="K3615">
        <v>1401372574</v>
      </c>
      <c r="L3615" s="16">
        <f t="shared" si="169"/>
        <v>41788.58997685185</v>
      </c>
      <c r="M3615" s="16" t="str">
        <f t="shared" si="170"/>
        <v>2014</v>
      </c>
      <c r="N3615" t="b">
        <v>0</v>
      </c>
      <c r="O3615">
        <v>20</v>
      </c>
      <c r="P3615" t="b">
        <v>1</v>
      </c>
      <c r="Q3615" t="s">
        <v>8271</v>
      </c>
      <c r="R3615" s="10">
        <f>E3615/D3615*100</f>
        <v>100</v>
      </c>
      <c r="S3615" s="7">
        <f>E3615/O3615</f>
        <v>62.5</v>
      </c>
      <c r="T3615" s="11" t="s">
        <v>8317</v>
      </c>
      <c r="U3615" t="s">
        <v>8318</v>
      </c>
    </row>
    <row r="3616" spans="1:21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5">
        <f t="shared" si="168"/>
        <v>42174.041851851856</v>
      </c>
      <c r="K3616">
        <v>1432083616</v>
      </c>
      <c r="L3616" s="16">
        <f t="shared" si="169"/>
        <v>42144.041851851856</v>
      </c>
      <c r="M3616" s="16" t="str">
        <f t="shared" si="170"/>
        <v>2015</v>
      </c>
      <c r="N3616" t="b">
        <v>0</v>
      </c>
      <c r="O3616">
        <v>71</v>
      </c>
      <c r="P3616" t="b">
        <v>1</v>
      </c>
      <c r="Q3616" t="s">
        <v>8271</v>
      </c>
      <c r="R3616" s="10">
        <f>E3616/D3616*100</f>
        <v>100.8</v>
      </c>
      <c r="S3616" s="7">
        <f>E3616/O3616</f>
        <v>35.492957746478872</v>
      </c>
      <c r="T3616" s="11" t="s">
        <v>8317</v>
      </c>
      <c r="U3616" t="s">
        <v>8318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5">
        <f t="shared" si="168"/>
        <v>42348.593703703707</v>
      </c>
      <c r="K3617">
        <v>1447164896</v>
      </c>
      <c r="L3617" s="16">
        <f t="shared" si="169"/>
        <v>42318.593703703707</v>
      </c>
      <c r="M3617" s="16" t="str">
        <f t="shared" si="170"/>
        <v>2015</v>
      </c>
      <c r="N3617" t="b">
        <v>0</v>
      </c>
      <c r="O3617">
        <v>72</v>
      </c>
      <c r="P3617" t="b">
        <v>1</v>
      </c>
      <c r="Q3617" t="s">
        <v>8271</v>
      </c>
      <c r="R3617" s="10">
        <f>E3617/D3617*100</f>
        <v>106.80000000000001</v>
      </c>
      <c r="S3617" s="7">
        <f>E3617/O3617</f>
        <v>37.083333333333336</v>
      </c>
      <c r="T3617" s="11" t="s">
        <v>8317</v>
      </c>
      <c r="U3617" t="s">
        <v>8318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5">
        <f t="shared" si="168"/>
        <v>42082.908148148148</v>
      </c>
      <c r="K3618">
        <v>1424213264</v>
      </c>
      <c r="L3618" s="16">
        <f t="shared" si="169"/>
        <v>42052.949814814812</v>
      </c>
      <c r="M3618" s="16" t="str">
        <f t="shared" si="170"/>
        <v>2015</v>
      </c>
      <c r="N3618" t="b">
        <v>0</v>
      </c>
      <c r="O3618">
        <v>45</v>
      </c>
      <c r="P3618" t="b">
        <v>1</v>
      </c>
      <c r="Q3618" t="s">
        <v>8271</v>
      </c>
      <c r="R3618" s="10">
        <f>E3618/D3618*100</f>
        <v>124.8</v>
      </c>
      <c r="S3618" s="7">
        <f>E3618/O3618</f>
        <v>69.333333333333329</v>
      </c>
      <c r="T3618" s="11" t="s">
        <v>8317</v>
      </c>
      <c r="U3618" t="s">
        <v>8318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5">
        <f t="shared" si="168"/>
        <v>42794</v>
      </c>
      <c r="K3619">
        <v>1486996729</v>
      </c>
      <c r="L3619" s="16">
        <f t="shared" si="169"/>
        <v>42779.610289351855</v>
      </c>
      <c r="M3619" s="16" t="str">
        <f t="shared" si="170"/>
        <v>2017</v>
      </c>
      <c r="N3619" t="b">
        <v>0</v>
      </c>
      <c r="O3619">
        <v>51</v>
      </c>
      <c r="P3619" t="b">
        <v>1</v>
      </c>
      <c r="Q3619" t="s">
        <v>8271</v>
      </c>
      <c r="R3619" s="10">
        <f>E3619/D3619*100</f>
        <v>118.91891891891892</v>
      </c>
      <c r="S3619" s="7">
        <f>E3619/O3619</f>
        <v>17.254901960784313</v>
      </c>
      <c r="T3619" s="11" t="s">
        <v>8317</v>
      </c>
      <c r="U3619" t="s">
        <v>8318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5">
        <f t="shared" si="168"/>
        <v>42158.627893518518</v>
      </c>
      <c r="K3620">
        <v>1430751850</v>
      </c>
      <c r="L3620" s="16">
        <f t="shared" si="169"/>
        <v>42128.627893518518</v>
      </c>
      <c r="M3620" s="16" t="str">
        <f t="shared" si="170"/>
        <v>2015</v>
      </c>
      <c r="N3620" t="b">
        <v>0</v>
      </c>
      <c r="O3620">
        <v>56</v>
      </c>
      <c r="P3620" t="b">
        <v>1</v>
      </c>
      <c r="Q3620" t="s">
        <v>8271</v>
      </c>
      <c r="R3620" s="10">
        <f>E3620/D3620*100</f>
        <v>101</v>
      </c>
      <c r="S3620" s="7">
        <f>E3620/O3620</f>
        <v>36.071428571428569</v>
      </c>
      <c r="T3620" s="11" t="s">
        <v>8317</v>
      </c>
      <c r="U3620" t="s">
        <v>8318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5">
        <f t="shared" si="168"/>
        <v>42693.916666666672</v>
      </c>
      <c r="K3621">
        <v>1476760226</v>
      </c>
      <c r="L3621" s="16">
        <f t="shared" si="169"/>
        <v>42661.132245370376</v>
      </c>
      <c r="M3621" s="16" t="str">
        <f t="shared" si="170"/>
        <v>2016</v>
      </c>
      <c r="N3621" t="b">
        <v>0</v>
      </c>
      <c r="O3621">
        <v>17</v>
      </c>
      <c r="P3621" t="b">
        <v>1</v>
      </c>
      <c r="Q3621" t="s">
        <v>8271</v>
      </c>
      <c r="R3621" s="10">
        <f>E3621/D3621*100</f>
        <v>112.99999999999999</v>
      </c>
      <c r="S3621" s="7">
        <f>E3621/O3621</f>
        <v>66.470588235294116</v>
      </c>
      <c r="T3621" s="11" t="s">
        <v>8317</v>
      </c>
      <c r="U3621" t="s">
        <v>8318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5">
        <f t="shared" si="168"/>
        <v>42068.166666666672</v>
      </c>
      <c r="K3622">
        <v>1422916261</v>
      </c>
      <c r="L3622" s="16">
        <f t="shared" si="169"/>
        <v>42037.938206018516</v>
      </c>
      <c r="M3622" s="16" t="str">
        <f t="shared" si="170"/>
        <v>2015</v>
      </c>
      <c r="N3622" t="b">
        <v>0</v>
      </c>
      <c r="O3622">
        <v>197</v>
      </c>
      <c r="P3622" t="b">
        <v>1</v>
      </c>
      <c r="Q3622" t="s">
        <v>8271</v>
      </c>
      <c r="R3622" s="10">
        <f>E3622/D3622*100</f>
        <v>105.19047619047619</v>
      </c>
      <c r="S3622" s="7">
        <f>E3622/O3622</f>
        <v>56.065989847715734</v>
      </c>
      <c r="T3622" s="11" t="s">
        <v>8317</v>
      </c>
      <c r="U3622" t="s">
        <v>8318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5">
        <f t="shared" si="168"/>
        <v>42643.875</v>
      </c>
      <c r="K3623">
        <v>1473200844</v>
      </c>
      <c r="L3623" s="16">
        <f t="shared" si="169"/>
        <v>42619.935694444444</v>
      </c>
      <c r="M3623" s="16" t="str">
        <f t="shared" si="170"/>
        <v>2016</v>
      </c>
      <c r="N3623" t="b">
        <v>0</v>
      </c>
      <c r="O3623">
        <v>70</v>
      </c>
      <c r="P3623" t="b">
        <v>1</v>
      </c>
      <c r="Q3623" t="s">
        <v>8271</v>
      </c>
      <c r="R3623" s="10">
        <f>E3623/D3623*100</f>
        <v>109.73333333333332</v>
      </c>
      <c r="S3623" s="7">
        <f>E3623/O3623</f>
        <v>47.028571428571432</v>
      </c>
      <c r="T3623" s="11" t="s">
        <v>8317</v>
      </c>
      <c r="U3623" t="s">
        <v>8318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5">
        <f t="shared" si="168"/>
        <v>41910.140972222223</v>
      </c>
      <c r="K3624">
        <v>1409030371</v>
      </c>
      <c r="L3624" s="16">
        <f t="shared" si="169"/>
        <v>41877.221886574072</v>
      </c>
      <c r="M3624" s="16" t="str">
        <f t="shared" si="170"/>
        <v>2014</v>
      </c>
      <c r="N3624" t="b">
        <v>0</v>
      </c>
      <c r="O3624">
        <v>21</v>
      </c>
      <c r="P3624" t="b">
        <v>1</v>
      </c>
      <c r="Q3624" t="s">
        <v>8271</v>
      </c>
      <c r="R3624" s="10">
        <f>E3624/D3624*100</f>
        <v>100.099</v>
      </c>
      <c r="S3624" s="7">
        <f>E3624/O3624</f>
        <v>47.666190476190479</v>
      </c>
      <c r="T3624" s="11" t="s">
        <v>8317</v>
      </c>
      <c r="U3624" t="s">
        <v>8318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5">
        <f t="shared" si="168"/>
        <v>41846.291666666664</v>
      </c>
      <c r="K3625">
        <v>1404841270</v>
      </c>
      <c r="L3625" s="16">
        <f t="shared" si="169"/>
        <v>41828.736921296295</v>
      </c>
      <c r="M3625" s="16" t="str">
        <f t="shared" si="170"/>
        <v>2014</v>
      </c>
      <c r="N3625" t="b">
        <v>0</v>
      </c>
      <c r="O3625">
        <v>34</v>
      </c>
      <c r="P3625" t="b">
        <v>1</v>
      </c>
      <c r="Q3625" t="s">
        <v>8271</v>
      </c>
      <c r="R3625" s="10">
        <f>E3625/D3625*100</f>
        <v>120</v>
      </c>
      <c r="S3625" s="7">
        <f>E3625/O3625</f>
        <v>88.235294117647058</v>
      </c>
      <c r="T3625" s="11" t="s">
        <v>8317</v>
      </c>
      <c r="U3625" t="s">
        <v>8318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5">
        <f t="shared" si="168"/>
        <v>42605.774189814809</v>
      </c>
      <c r="K3626">
        <v>1466793290</v>
      </c>
      <c r="L3626" s="16">
        <f t="shared" si="169"/>
        <v>42545.774189814809</v>
      </c>
      <c r="M3626" s="16" t="str">
        <f t="shared" si="170"/>
        <v>2016</v>
      </c>
      <c r="N3626" t="b">
        <v>0</v>
      </c>
      <c r="O3626">
        <v>39</v>
      </c>
      <c r="P3626" t="b">
        <v>1</v>
      </c>
      <c r="Q3626" t="s">
        <v>8271</v>
      </c>
      <c r="R3626" s="10">
        <f>E3626/D3626*100</f>
        <v>104.93333333333332</v>
      </c>
      <c r="S3626" s="7">
        <f>E3626/O3626</f>
        <v>80.717948717948715</v>
      </c>
      <c r="T3626" s="11" t="s">
        <v>8317</v>
      </c>
      <c r="U3626" t="s">
        <v>8318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5">
        <f t="shared" si="168"/>
        <v>42187.652511574073</v>
      </c>
      <c r="K3627">
        <v>1433259577</v>
      </c>
      <c r="L3627" s="16">
        <f t="shared" si="169"/>
        <v>42157.652511574073</v>
      </c>
      <c r="M3627" s="16" t="str">
        <f t="shared" si="170"/>
        <v>2015</v>
      </c>
      <c r="N3627" t="b">
        <v>0</v>
      </c>
      <c r="O3627">
        <v>78</v>
      </c>
      <c r="P3627" t="b">
        <v>1</v>
      </c>
      <c r="Q3627" t="s">
        <v>8271</v>
      </c>
      <c r="R3627" s="10">
        <f>E3627/D3627*100</f>
        <v>102.66666666666666</v>
      </c>
      <c r="S3627" s="7">
        <f>E3627/O3627</f>
        <v>39.487179487179489</v>
      </c>
      <c r="T3627" s="11" t="s">
        <v>8317</v>
      </c>
      <c r="U3627" t="s">
        <v>8318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5">
        <f t="shared" si="168"/>
        <v>41867.667326388888</v>
      </c>
      <c r="K3628">
        <v>1406390457</v>
      </c>
      <c r="L3628" s="16">
        <f t="shared" si="169"/>
        <v>41846.667326388888</v>
      </c>
      <c r="M3628" s="16" t="str">
        <f t="shared" si="170"/>
        <v>2014</v>
      </c>
      <c r="N3628" t="b">
        <v>0</v>
      </c>
      <c r="O3628">
        <v>48</v>
      </c>
      <c r="P3628" t="b">
        <v>1</v>
      </c>
      <c r="Q3628" t="s">
        <v>8271</v>
      </c>
      <c r="R3628" s="10">
        <f>E3628/D3628*100</f>
        <v>101.82500000000002</v>
      </c>
      <c r="S3628" s="7">
        <f>E3628/O3628</f>
        <v>84.854166666666671</v>
      </c>
      <c r="T3628" s="11" t="s">
        <v>8317</v>
      </c>
      <c r="U3628" t="s">
        <v>8318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5">
        <f t="shared" si="168"/>
        <v>42511.165972222225</v>
      </c>
      <c r="K3629">
        <v>1459446487</v>
      </c>
      <c r="L3629" s="16">
        <f t="shared" si="169"/>
        <v>42460.741747685184</v>
      </c>
      <c r="M3629" s="16" t="str">
        <f t="shared" si="170"/>
        <v>2016</v>
      </c>
      <c r="N3629" t="b">
        <v>0</v>
      </c>
      <c r="O3629">
        <v>29</v>
      </c>
      <c r="P3629" t="b">
        <v>1</v>
      </c>
      <c r="Q3629" t="s">
        <v>8271</v>
      </c>
      <c r="R3629" s="10">
        <f>E3629/D3629*100</f>
        <v>100</v>
      </c>
      <c r="S3629" s="7">
        <f>E3629/O3629</f>
        <v>68.965517241379317</v>
      </c>
      <c r="T3629" s="11" t="s">
        <v>8317</v>
      </c>
      <c r="U3629" t="s">
        <v>8318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5">
        <f t="shared" si="168"/>
        <v>42351.874953703707</v>
      </c>
      <c r="K3630">
        <v>1444852796</v>
      </c>
      <c r="L3630" s="16">
        <f t="shared" si="169"/>
        <v>42291.833287037036</v>
      </c>
      <c r="M3630" s="16" t="str">
        <f t="shared" si="170"/>
        <v>2015</v>
      </c>
      <c r="N3630" t="b">
        <v>0</v>
      </c>
      <c r="O3630">
        <v>0</v>
      </c>
      <c r="P3630" t="b">
        <v>0</v>
      </c>
      <c r="Q3630" t="s">
        <v>8305</v>
      </c>
      <c r="R3630" s="10">
        <f>E3630/D3630*100</f>
        <v>0</v>
      </c>
      <c r="S3630" s="7" t="e">
        <f>E3630/O3630</f>
        <v>#DIV/0!</v>
      </c>
      <c r="T3630" s="11" t="s">
        <v>8317</v>
      </c>
      <c r="U3630" t="s">
        <v>8359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5">
        <f t="shared" si="168"/>
        <v>42495.708333333328</v>
      </c>
      <c r="K3631">
        <v>1457403364</v>
      </c>
      <c r="L3631" s="16">
        <f t="shared" si="169"/>
        <v>42437.094490740739</v>
      </c>
      <c r="M3631" s="16" t="str">
        <f t="shared" si="170"/>
        <v>2016</v>
      </c>
      <c r="N3631" t="b">
        <v>0</v>
      </c>
      <c r="O3631">
        <v>2</v>
      </c>
      <c r="P3631" t="b">
        <v>0</v>
      </c>
      <c r="Q3631" t="s">
        <v>8305</v>
      </c>
      <c r="R3631" s="10">
        <f>E3631/D3631*100</f>
        <v>1.9999999999999998E-4</v>
      </c>
      <c r="S3631" s="7">
        <f>E3631/O3631</f>
        <v>1</v>
      </c>
      <c r="T3631" s="11" t="s">
        <v>8317</v>
      </c>
      <c r="U3631" t="s">
        <v>8359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5">
        <f t="shared" si="168"/>
        <v>41972.888773148152</v>
      </c>
      <c r="K3632">
        <v>1414700390</v>
      </c>
      <c r="L3632" s="16">
        <f t="shared" si="169"/>
        <v>41942.84710648148</v>
      </c>
      <c r="M3632" s="16" t="str">
        <f t="shared" si="170"/>
        <v>2014</v>
      </c>
      <c r="N3632" t="b">
        <v>0</v>
      </c>
      <c r="O3632">
        <v>1</v>
      </c>
      <c r="P3632" t="b">
        <v>0</v>
      </c>
      <c r="Q3632" t="s">
        <v>8305</v>
      </c>
      <c r="R3632" s="10">
        <f>E3632/D3632*100</f>
        <v>3.3333333333333333E-2</v>
      </c>
      <c r="S3632" s="7">
        <f>E3632/O3632</f>
        <v>1</v>
      </c>
      <c r="T3632" s="11" t="s">
        <v>8317</v>
      </c>
      <c r="U3632" t="s">
        <v>8359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5">
        <f t="shared" si="168"/>
        <v>41905.165972222225</v>
      </c>
      <c r="K3633">
        <v>1409335497</v>
      </c>
      <c r="L3633" s="16">
        <f t="shared" si="169"/>
        <v>41880.753437499996</v>
      </c>
      <c r="M3633" s="16" t="str">
        <f t="shared" si="170"/>
        <v>2014</v>
      </c>
      <c r="N3633" t="b">
        <v>0</v>
      </c>
      <c r="O3633">
        <v>59</v>
      </c>
      <c r="P3633" t="b">
        <v>0</v>
      </c>
      <c r="Q3633" t="s">
        <v>8305</v>
      </c>
      <c r="R3633" s="10">
        <f>E3633/D3633*100</f>
        <v>51.023391812865491</v>
      </c>
      <c r="S3633" s="7">
        <f>E3633/O3633</f>
        <v>147.88135593220338</v>
      </c>
      <c r="T3633" s="11" t="s">
        <v>8317</v>
      </c>
      <c r="U3633" t="s">
        <v>8359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5">
        <f t="shared" si="168"/>
        <v>41966.936909722222</v>
      </c>
      <c r="K3634">
        <v>1415053749</v>
      </c>
      <c r="L3634" s="16">
        <f t="shared" si="169"/>
        <v>41946.936909722222</v>
      </c>
      <c r="M3634" s="16" t="str">
        <f t="shared" si="170"/>
        <v>2014</v>
      </c>
      <c r="N3634" t="b">
        <v>0</v>
      </c>
      <c r="O3634">
        <v>1</v>
      </c>
      <c r="P3634" t="b">
        <v>0</v>
      </c>
      <c r="Q3634" t="s">
        <v>8305</v>
      </c>
      <c r="R3634" s="10">
        <f>E3634/D3634*100</f>
        <v>20</v>
      </c>
      <c r="S3634" s="7">
        <f>E3634/O3634</f>
        <v>100</v>
      </c>
      <c r="T3634" s="11" t="s">
        <v>8317</v>
      </c>
      <c r="U3634" t="s">
        <v>8359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5">
        <f t="shared" si="168"/>
        <v>42693.041666666672</v>
      </c>
      <c r="K3635">
        <v>1475765867</v>
      </c>
      <c r="L3635" s="16">
        <f t="shared" si="169"/>
        <v>42649.623460648145</v>
      </c>
      <c r="M3635" s="16" t="str">
        <f t="shared" si="170"/>
        <v>2016</v>
      </c>
      <c r="N3635" t="b">
        <v>0</v>
      </c>
      <c r="O3635">
        <v>31</v>
      </c>
      <c r="P3635" t="b">
        <v>0</v>
      </c>
      <c r="Q3635" t="s">
        <v>8305</v>
      </c>
      <c r="R3635" s="10">
        <f>E3635/D3635*100</f>
        <v>35.24</v>
      </c>
      <c r="S3635" s="7">
        <f>E3635/O3635</f>
        <v>56.838709677419352</v>
      </c>
      <c r="T3635" s="11" t="s">
        <v>8317</v>
      </c>
      <c r="U3635" t="s">
        <v>8359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5">
        <f t="shared" si="168"/>
        <v>42749.165972222225</v>
      </c>
      <c r="K3636">
        <v>1480219174</v>
      </c>
      <c r="L3636" s="16">
        <f t="shared" si="169"/>
        <v>42701.166365740741</v>
      </c>
      <c r="M3636" s="16" t="str">
        <f t="shared" si="170"/>
        <v>2016</v>
      </c>
      <c r="N3636" t="b">
        <v>0</v>
      </c>
      <c r="O3636">
        <v>18</v>
      </c>
      <c r="P3636" t="b">
        <v>0</v>
      </c>
      <c r="Q3636" t="s">
        <v>8305</v>
      </c>
      <c r="R3636" s="10">
        <f>E3636/D3636*100</f>
        <v>4.246666666666667</v>
      </c>
      <c r="S3636" s="7">
        <f>E3636/O3636</f>
        <v>176.94444444444446</v>
      </c>
      <c r="T3636" s="11" t="s">
        <v>8317</v>
      </c>
      <c r="U3636" t="s">
        <v>8359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5">
        <f t="shared" si="168"/>
        <v>42480.88282407407</v>
      </c>
      <c r="K3637">
        <v>1458594676</v>
      </c>
      <c r="L3637" s="16">
        <f t="shared" si="169"/>
        <v>42450.88282407407</v>
      </c>
      <c r="M3637" s="16" t="str">
        <f t="shared" si="170"/>
        <v>2016</v>
      </c>
      <c r="N3637" t="b">
        <v>0</v>
      </c>
      <c r="O3637">
        <v>10</v>
      </c>
      <c r="P3637" t="b">
        <v>0</v>
      </c>
      <c r="Q3637" t="s">
        <v>8305</v>
      </c>
      <c r="R3637" s="10">
        <f>E3637/D3637*100</f>
        <v>36.457142857142856</v>
      </c>
      <c r="S3637" s="7">
        <f>E3637/O3637</f>
        <v>127.6</v>
      </c>
      <c r="T3637" s="11" t="s">
        <v>8317</v>
      </c>
      <c r="U3637" t="s">
        <v>8359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5">
        <f t="shared" si="168"/>
        <v>42261.694780092599</v>
      </c>
      <c r="K3638">
        <v>1439224829</v>
      </c>
      <c r="L3638" s="16">
        <f t="shared" si="169"/>
        <v>42226.694780092599</v>
      </c>
      <c r="M3638" s="16" t="str">
        <f t="shared" si="170"/>
        <v>2015</v>
      </c>
      <c r="N3638" t="b">
        <v>0</v>
      </c>
      <c r="O3638">
        <v>0</v>
      </c>
      <c r="P3638" t="b">
        <v>0</v>
      </c>
      <c r="Q3638" t="s">
        <v>8305</v>
      </c>
      <c r="R3638" s="10">
        <f>E3638/D3638*100</f>
        <v>0</v>
      </c>
      <c r="S3638" s="7" t="e">
        <f>E3638/O3638</f>
        <v>#DIV/0!</v>
      </c>
      <c r="T3638" s="11" t="s">
        <v>8317</v>
      </c>
      <c r="U3638" t="s">
        <v>8359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5">
        <f t="shared" si="168"/>
        <v>42005.700636574074</v>
      </c>
      <c r="K3639">
        <v>1417538935</v>
      </c>
      <c r="L3639" s="16">
        <f t="shared" si="169"/>
        <v>41975.700636574074</v>
      </c>
      <c r="M3639" s="16" t="str">
        <f t="shared" si="170"/>
        <v>2014</v>
      </c>
      <c r="N3639" t="b">
        <v>0</v>
      </c>
      <c r="O3639">
        <v>14</v>
      </c>
      <c r="P3639" t="b">
        <v>0</v>
      </c>
      <c r="Q3639" t="s">
        <v>8305</v>
      </c>
      <c r="R3639" s="10">
        <f>E3639/D3639*100</f>
        <v>30.866666666666664</v>
      </c>
      <c r="S3639" s="7">
        <f>E3639/O3639</f>
        <v>66.142857142857139</v>
      </c>
      <c r="T3639" s="11" t="s">
        <v>8317</v>
      </c>
      <c r="U3639" t="s">
        <v>8359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5">
        <f t="shared" si="168"/>
        <v>42113.631157407406</v>
      </c>
      <c r="K3640">
        <v>1424275732</v>
      </c>
      <c r="L3640" s="16">
        <f t="shared" si="169"/>
        <v>42053.672824074078</v>
      </c>
      <c r="M3640" s="16" t="str">
        <f t="shared" si="170"/>
        <v>2015</v>
      </c>
      <c r="N3640" t="b">
        <v>0</v>
      </c>
      <c r="O3640">
        <v>2</v>
      </c>
      <c r="P3640" t="b">
        <v>0</v>
      </c>
      <c r="Q3640" t="s">
        <v>8305</v>
      </c>
      <c r="R3640" s="10">
        <f>E3640/D3640*100</f>
        <v>6.5454545454545459</v>
      </c>
      <c r="S3640" s="7">
        <f>E3640/O3640</f>
        <v>108</v>
      </c>
      <c r="T3640" s="11" t="s">
        <v>8317</v>
      </c>
      <c r="U3640" t="s">
        <v>8359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5">
        <f t="shared" si="168"/>
        <v>42650.632638888885</v>
      </c>
      <c r="K3641">
        <v>1470672906</v>
      </c>
      <c r="L3641" s="16">
        <f t="shared" si="169"/>
        <v>42590.677152777775</v>
      </c>
      <c r="M3641" s="16" t="str">
        <f t="shared" si="170"/>
        <v>2016</v>
      </c>
      <c r="N3641" t="b">
        <v>0</v>
      </c>
      <c r="O3641">
        <v>1</v>
      </c>
      <c r="P3641" t="b">
        <v>0</v>
      </c>
      <c r="Q3641" t="s">
        <v>8305</v>
      </c>
      <c r="R3641" s="10">
        <f>E3641/D3641*100</f>
        <v>4.0000000000000001E-3</v>
      </c>
      <c r="S3641" s="7">
        <f>E3641/O3641</f>
        <v>1</v>
      </c>
      <c r="T3641" s="11" t="s">
        <v>8317</v>
      </c>
      <c r="U3641" t="s">
        <v>8359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5">
        <f t="shared" si="168"/>
        <v>42134.781597222223</v>
      </c>
      <c r="K3642">
        <v>1428691530</v>
      </c>
      <c r="L3642" s="16">
        <f t="shared" si="169"/>
        <v>42104.781597222223</v>
      </c>
      <c r="M3642" s="16" t="str">
        <f t="shared" si="170"/>
        <v>2015</v>
      </c>
      <c r="N3642" t="b">
        <v>0</v>
      </c>
      <c r="O3642">
        <v>3</v>
      </c>
      <c r="P3642" t="b">
        <v>0</v>
      </c>
      <c r="Q3642" t="s">
        <v>8305</v>
      </c>
      <c r="R3642" s="10">
        <f>E3642/D3642*100</f>
        <v>5.5</v>
      </c>
      <c r="S3642" s="7">
        <f>E3642/O3642</f>
        <v>18.333333333333332</v>
      </c>
      <c r="T3642" s="11" t="s">
        <v>8317</v>
      </c>
      <c r="U3642" t="s">
        <v>8359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5">
        <f t="shared" si="168"/>
        <v>41917.208333333336</v>
      </c>
      <c r="K3643">
        <v>1410966179</v>
      </c>
      <c r="L3643" s="16">
        <f t="shared" si="169"/>
        <v>41899.627071759263</v>
      </c>
      <c r="M3643" s="16" t="str">
        <f t="shared" si="170"/>
        <v>2014</v>
      </c>
      <c r="N3643" t="b">
        <v>0</v>
      </c>
      <c r="O3643">
        <v>0</v>
      </c>
      <c r="P3643" t="b">
        <v>0</v>
      </c>
      <c r="Q3643" t="s">
        <v>8305</v>
      </c>
      <c r="R3643" s="10">
        <f>E3643/D3643*100</f>
        <v>0</v>
      </c>
      <c r="S3643" s="7" t="e">
        <f>E3643/O3643</f>
        <v>#DIV/0!</v>
      </c>
      <c r="T3643" s="11" t="s">
        <v>8317</v>
      </c>
      <c r="U3643" t="s">
        <v>8359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5">
        <f t="shared" si="168"/>
        <v>42338.708333333328</v>
      </c>
      <c r="K3644">
        <v>1445369727</v>
      </c>
      <c r="L3644" s="16">
        <f t="shared" si="169"/>
        <v>42297.816284722227</v>
      </c>
      <c r="M3644" s="16" t="str">
        <f t="shared" si="170"/>
        <v>2015</v>
      </c>
      <c r="N3644" t="b">
        <v>0</v>
      </c>
      <c r="O3644">
        <v>2</v>
      </c>
      <c r="P3644" t="b">
        <v>0</v>
      </c>
      <c r="Q3644" t="s">
        <v>8305</v>
      </c>
      <c r="R3644" s="10">
        <f>E3644/D3644*100</f>
        <v>2.1428571428571428</v>
      </c>
      <c r="S3644" s="7">
        <f>E3644/O3644</f>
        <v>7.5</v>
      </c>
      <c r="T3644" s="11" t="s">
        <v>8317</v>
      </c>
      <c r="U3644" t="s">
        <v>8359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5">
        <f t="shared" si="168"/>
        <v>42325.185636574075</v>
      </c>
      <c r="K3645">
        <v>1444274839</v>
      </c>
      <c r="L3645" s="16">
        <f t="shared" si="169"/>
        <v>42285.143969907411</v>
      </c>
      <c r="M3645" s="16" t="str">
        <f t="shared" si="170"/>
        <v>2015</v>
      </c>
      <c r="N3645" t="b">
        <v>0</v>
      </c>
      <c r="O3645">
        <v>0</v>
      </c>
      <c r="P3645" t="b">
        <v>0</v>
      </c>
      <c r="Q3645" t="s">
        <v>8305</v>
      </c>
      <c r="R3645" s="10">
        <f>E3645/D3645*100</f>
        <v>0</v>
      </c>
      <c r="S3645" s="7" t="e">
        <f>E3645/O3645</f>
        <v>#DIV/0!</v>
      </c>
      <c r="T3645" s="11" t="s">
        <v>8317</v>
      </c>
      <c r="U3645" t="s">
        <v>8359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5">
        <f t="shared" si="168"/>
        <v>42437.207638888889</v>
      </c>
      <c r="K3646">
        <v>1454996887</v>
      </c>
      <c r="L3646" s="16">
        <f t="shared" si="169"/>
        <v>42409.241747685184</v>
      </c>
      <c r="M3646" s="16" t="str">
        <f t="shared" si="170"/>
        <v>2016</v>
      </c>
      <c r="N3646" t="b">
        <v>0</v>
      </c>
      <c r="O3646">
        <v>12</v>
      </c>
      <c r="P3646" t="b">
        <v>0</v>
      </c>
      <c r="Q3646" t="s">
        <v>8305</v>
      </c>
      <c r="R3646" s="10">
        <f>E3646/D3646*100</f>
        <v>16.420000000000002</v>
      </c>
      <c r="S3646" s="7">
        <f>E3646/O3646</f>
        <v>68.416666666666671</v>
      </c>
      <c r="T3646" s="11" t="s">
        <v>8317</v>
      </c>
      <c r="U3646" t="s">
        <v>8359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5">
        <f t="shared" si="168"/>
        <v>42696.012013888889</v>
      </c>
      <c r="K3647">
        <v>1477178238</v>
      </c>
      <c r="L3647" s="16">
        <f t="shared" si="169"/>
        <v>42665.970347222217</v>
      </c>
      <c r="M3647" s="16" t="str">
        <f t="shared" si="170"/>
        <v>2016</v>
      </c>
      <c r="N3647" t="b">
        <v>0</v>
      </c>
      <c r="O3647">
        <v>1</v>
      </c>
      <c r="P3647" t="b">
        <v>0</v>
      </c>
      <c r="Q3647" t="s">
        <v>8305</v>
      </c>
      <c r="R3647" s="10">
        <f>E3647/D3647*100</f>
        <v>0.1</v>
      </c>
      <c r="S3647" s="7">
        <f>E3647/O3647</f>
        <v>1</v>
      </c>
      <c r="T3647" s="11" t="s">
        <v>8317</v>
      </c>
      <c r="U3647" t="s">
        <v>8359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5">
        <f t="shared" si="168"/>
        <v>42171.979166666672</v>
      </c>
      <c r="K3648">
        <v>1431770802</v>
      </c>
      <c r="L3648" s="16">
        <f t="shared" si="169"/>
        <v>42140.421319444446</v>
      </c>
      <c r="M3648" s="16" t="str">
        <f t="shared" si="170"/>
        <v>2015</v>
      </c>
      <c r="N3648" t="b">
        <v>0</v>
      </c>
      <c r="O3648">
        <v>8</v>
      </c>
      <c r="P3648" t="b">
        <v>0</v>
      </c>
      <c r="Q3648" t="s">
        <v>8305</v>
      </c>
      <c r="R3648" s="10">
        <f>E3648/D3648*100</f>
        <v>4.8099999999999996</v>
      </c>
      <c r="S3648" s="7">
        <f>E3648/O3648</f>
        <v>60.125</v>
      </c>
      <c r="T3648" s="11" t="s">
        <v>8317</v>
      </c>
      <c r="U3648" t="s">
        <v>8359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5">
        <f t="shared" si="168"/>
        <v>42643.749155092592</v>
      </c>
      <c r="K3649">
        <v>1471370327</v>
      </c>
      <c r="L3649" s="16">
        <f t="shared" si="169"/>
        <v>42598.749155092592</v>
      </c>
      <c r="M3649" s="16" t="str">
        <f t="shared" si="170"/>
        <v>2016</v>
      </c>
      <c r="N3649" t="b">
        <v>0</v>
      </c>
      <c r="O3649">
        <v>2</v>
      </c>
      <c r="P3649" t="b">
        <v>0</v>
      </c>
      <c r="Q3649" t="s">
        <v>8305</v>
      </c>
      <c r="R3649" s="10">
        <f>E3649/D3649*100</f>
        <v>6</v>
      </c>
      <c r="S3649" s="7">
        <f>E3649/O3649</f>
        <v>15</v>
      </c>
      <c r="T3649" s="11" t="s">
        <v>8317</v>
      </c>
      <c r="U3649" t="s">
        <v>8359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5">
        <f t="shared" si="168"/>
        <v>41917.292187500003</v>
      </c>
      <c r="K3650">
        <v>1409900445</v>
      </c>
      <c r="L3650" s="16">
        <f t="shared" si="169"/>
        <v>41887.292187500003</v>
      </c>
      <c r="M3650" s="16" t="str">
        <f t="shared" si="170"/>
        <v>2014</v>
      </c>
      <c r="N3650" t="b">
        <v>0</v>
      </c>
      <c r="O3650">
        <v>73</v>
      </c>
      <c r="P3650" t="b">
        <v>1</v>
      </c>
      <c r="Q3650" t="s">
        <v>8271</v>
      </c>
      <c r="R3650" s="10">
        <f>E3650/D3650*100</f>
        <v>100.38249999999999</v>
      </c>
      <c r="S3650" s="7">
        <f>E3650/O3650</f>
        <v>550.04109589041093</v>
      </c>
      <c r="T3650" s="11" t="s">
        <v>8317</v>
      </c>
      <c r="U3650" t="s">
        <v>8318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5">
        <f t="shared" ref="J3651:J3714" si="171">(((I3651/60)/60)/24)+DATE(1970,1,1)</f>
        <v>41806.712893518517</v>
      </c>
      <c r="K3651">
        <v>1400691994</v>
      </c>
      <c r="L3651" s="16">
        <f t="shared" ref="L3651:L3714" si="172">(((K3651/60)/60)/24)+DATE(1970,1,1)</f>
        <v>41780.712893518517</v>
      </c>
      <c r="M3651" s="16" t="str">
        <f t="shared" ref="M3651:M3714" si="173">TEXT(L3651,"yyyy")</f>
        <v>2014</v>
      </c>
      <c r="N3651" t="b">
        <v>0</v>
      </c>
      <c r="O3651">
        <v>8</v>
      </c>
      <c r="P3651" t="b">
        <v>1</v>
      </c>
      <c r="Q3651" t="s">
        <v>8271</v>
      </c>
      <c r="R3651" s="10">
        <f>E3651/D3651*100</f>
        <v>104</v>
      </c>
      <c r="S3651" s="7">
        <f>E3651/O3651</f>
        <v>97.5</v>
      </c>
      <c r="T3651" s="11" t="s">
        <v>8317</v>
      </c>
      <c r="U3651" t="s">
        <v>8318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5">
        <f t="shared" si="171"/>
        <v>42402.478981481487</v>
      </c>
      <c r="K3652">
        <v>1452598184</v>
      </c>
      <c r="L3652" s="16">
        <f t="shared" si="172"/>
        <v>42381.478981481487</v>
      </c>
      <c r="M3652" s="16" t="str">
        <f t="shared" si="173"/>
        <v>2016</v>
      </c>
      <c r="N3652" t="b">
        <v>0</v>
      </c>
      <c r="O3652">
        <v>17</v>
      </c>
      <c r="P3652" t="b">
        <v>1</v>
      </c>
      <c r="Q3652" t="s">
        <v>8271</v>
      </c>
      <c r="R3652" s="10">
        <f>E3652/D3652*100</f>
        <v>100</v>
      </c>
      <c r="S3652" s="7">
        <f>E3652/O3652</f>
        <v>29.411764705882351</v>
      </c>
      <c r="T3652" s="11" t="s">
        <v>8317</v>
      </c>
      <c r="U3652" t="s">
        <v>8318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5">
        <f t="shared" si="171"/>
        <v>41861.665972222225</v>
      </c>
      <c r="K3653">
        <v>1404833442</v>
      </c>
      <c r="L3653" s="16">
        <f t="shared" si="172"/>
        <v>41828.646319444444</v>
      </c>
      <c r="M3653" s="16" t="str">
        <f t="shared" si="173"/>
        <v>2014</v>
      </c>
      <c r="N3653" t="b">
        <v>0</v>
      </c>
      <c r="O3653">
        <v>9</v>
      </c>
      <c r="P3653" t="b">
        <v>1</v>
      </c>
      <c r="Q3653" t="s">
        <v>8271</v>
      </c>
      <c r="R3653" s="10">
        <f>E3653/D3653*100</f>
        <v>104</v>
      </c>
      <c r="S3653" s="7">
        <f>E3653/O3653</f>
        <v>57.777777777777779</v>
      </c>
      <c r="T3653" s="11" t="s">
        <v>8317</v>
      </c>
      <c r="U3653" t="s">
        <v>8318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5">
        <f t="shared" si="171"/>
        <v>42607.165972222225</v>
      </c>
      <c r="K3654">
        <v>1471188502</v>
      </c>
      <c r="L3654" s="16">
        <f t="shared" si="172"/>
        <v>42596.644699074073</v>
      </c>
      <c r="M3654" s="16" t="str">
        <f t="shared" si="173"/>
        <v>2016</v>
      </c>
      <c r="N3654" t="b">
        <v>0</v>
      </c>
      <c r="O3654">
        <v>17</v>
      </c>
      <c r="P3654" t="b">
        <v>1</v>
      </c>
      <c r="Q3654" t="s">
        <v>8271</v>
      </c>
      <c r="R3654" s="10">
        <f>E3654/D3654*100</f>
        <v>250.66666666666669</v>
      </c>
      <c r="S3654" s="7">
        <f>E3654/O3654</f>
        <v>44.235294117647058</v>
      </c>
      <c r="T3654" s="11" t="s">
        <v>8317</v>
      </c>
      <c r="U3654" t="s">
        <v>8318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5">
        <f t="shared" si="171"/>
        <v>42221.363506944443</v>
      </c>
      <c r="K3655">
        <v>1436172207</v>
      </c>
      <c r="L3655" s="16">
        <f t="shared" si="172"/>
        <v>42191.363506944443</v>
      </c>
      <c r="M3655" s="16" t="str">
        <f t="shared" si="173"/>
        <v>2015</v>
      </c>
      <c r="N3655" t="b">
        <v>0</v>
      </c>
      <c r="O3655">
        <v>33</v>
      </c>
      <c r="P3655" t="b">
        <v>1</v>
      </c>
      <c r="Q3655" t="s">
        <v>8271</v>
      </c>
      <c r="R3655" s="10">
        <f>E3655/D3655*100</f>
        <v>100.49999999999999</v>
      </c>
      <c r="S3655" s="7">
        <f>E3655/O3655</f>
        <v>60.909090909090907</v>
      </c>
      <c r="T3655" s="11" t="s">
        <v>8317</v>
      </c>
      <c r="U3655" t="s">
        <v>8318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5">
        <f t="shared" si="171"/>
        <v>42463.708333333328</v>
      </c>
      <c r="K3656">
        <v>1457690386</v>
      </c>
      <c r="L3656" s="16">
        <f t="shared" si="172"/>
        <v>42440.416504629626</v>
      </c>
      <c r="M3656" s="16" t="str">
        <f t="shared" si="173"/>
        <v>2016</v>
      </c>
      <c r="N3656" t="b">
        <v>0</v>
      </c>
      <c r="O3656">
        <v>38</v>
      </c>
      <c r="P3656" t="b">
        <v>1</v>
      </c>
      <c r="Q3656" t="s">
        <v>8271</v>
      </c>
      <c r="R3656" s="10">
        <f>E3656/D3656*100</f>
        <v>174.4</v>
      </c>
      <c r="S3656" s="7">
        <f>E3656/O3656</f>
        <v>68.84210526315789</v>
      </c>
      <c r="T3656" s="11" t="s">
        <v>8317</v>
      </c>
      <c r="U3656" t="s">
        <v>8318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5">
        <f t="shared" si="171"/>
        <v>42203.290972222225</v>
      </c>
      <c r="K3657">
        <v>1434654998</v>
      </c>
      <c r="L3657" s="16">
        <f t="shared" si="172"/>
        <v>42173.803217592591</v>
      </c>
      <c r="M3657" s="16" t="str">
        <f t="shared" si="173"/>
        <v>2015</v>
      </c>
      <c r="N3657" t="b">
        <v>0</v>
      </c>
      <c r="O3657">
        <v>79</v>
      </c>
      <c r="P3657" t="b">
        <v>1</v>
      </c>
      <c r="Q3657" t="s">
        <v>8271</v>
      </c>
      <c r="R3657" s="10">
        <f>E3657/D3657*100</f>
        <v>116.26</v>
      </c>
      <c r="S3657" s="7">
        <f>E3657/O3657</f>
        <v>73.582278481012665</v>
      </c>
      <c r="T3657" s="11" t="s">
        <v>8317</v>
      </c>
      <c r="U3657" t="s">
        <v>8318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5">
        <f t="shared" si="171"/>
        <v>42767.957638888889</v>
      </c>
      <c r="K3658">
        <v>1483393836</v>
      </c>
      <c r="L3658" s="16">
        <f t="shared" si="172"/>
        <v>42737.910138888896</v>
      </c>
      <c r="M3658" s="16" t="str">
        <f t="shared" si="173"/>
        <v>2017</v>
      </c>
      <c r="N3658" t="b">
        <v>0</v>
      </c>
      <c r="O3658">
        <v>46</v>
      </c>
      <c r="P3658" t="b">
        <v>1</v>
      </c>
      <c r="Q3658" t="s">
        <v>8271</v>
      </c>
      <c r="R3658" s="10">
        <f>E3658/D3658*100</f>
        <v>105.82000000000001</v>
      </c>
      <c r="S3658" s="7">
        <f>E3658/O3658</f>
        <v>115.02173913043478</v>
      </c>
      <c r="T3658" s="11" t="s">
        <v>8317</v>
      </c>
      <c r="U3658" t="s">
        <v>8318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5">
        <f t="shared" si="171"/>
        <v>42522.904166666667</v>
      </c>
      <c r="K3659">
        <v>1462806419</v>
      </c>
      <c r="L3659" s="16">
        <f t="shared" si="172"/>
        <v>42499.629849537043</v>
      </c>
      <c r="M3659" s="16" t="str">
        <f t="shared" si="173"/>
        <v>2016</v>
      </c>
      <c r="N3659" t="b">
        <v>0</v>
      </c>
      <c r="O3659">
        <v>20</v>
      </c>
      <c r="P3659" t="b">
        <v>1</v>
      </c>
      <c r="Q3659" t="s">
        <v>8271</v>
      </c>
      <c r="R3659" s="10">
        <f>E3659/D3659*100</f>
        <v>110.75</v>
      </c>
      <c r="S3659" s="7">
        <f>E3659/O3659</f>
        <v>110.75</v>
      </c>
      <c r="T3659" s="11" t="s">
        <v>8317</v>
      </c>
      <c r="U3659" t="s">
        <v>8318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5">
        <f t="shared" si="171"/>
        <v>41822.165972222225</v>
      </c>
      <c r="K3660">
        <v>1400272580</v>
      </c>
      <c r="L3660" s="16">
        <f t="shared" si="172"/>
        <v>41775.858564814815</v>
      </c>
      <c r="M3660" s="16" t="str">
        <f t="shared" si="173"/>
        <v>2014</v>
      </c>
      <c r="N3660" t="b">
        <v>0</v>
      </c>
      <c r="O3660">
        <v>20</v>
      </c>
      <c r="P3660" t="b">
        <v>1</v>
      </c>
      <c r="Q3660" t="s">
        <v>8271</v>
      </c>
      <c r="R3660" s="10">
        <f>E3660/D3660*100</f>
        <v>100.66666666666666</v>
      </c>
      <c r="S3660" s="7">
        <f>E3660/O3660</f>
        <v>75.5</v>
      </c>
      <c r="T3660" s="11" t="s">
        <v>8317</v>
      </c>
      <c r="U3660" t="s">
        <v>8318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5">
        <f t="shared" si="171"/>
        <v>42082.610416666663</v>
      </c>
      <c r="K3661">
        <v>1424414350</v>
      </c>
      <c r="L3661" s="16">
        <f t="shared" si="172"/>
        <v>42055.277199074073</v>
      </c>
      <c r="M3661" s="16" t="str">
        <f t="shared" si="173"/>
        <v>2015</v>
      </c>
      <c r="N3661" t="b">
        <v>0</v>
      </c>
      <c r="O3661">
        <v>13</v>
      </c>
      <c r="P3661" t="b">
        <v>1</v>
      </c>
      <c r="Q3661" t="s">
        <v>8271</v>
      </c>
      <c r="R3661" s="10">
        <f>E3661/D3661*100</f>
        <v>102.03333333333333</v>
      </c>
      <c r="S3661" s="7">
        <f>E3661/O3661</f>
        <v>235.46153846153845</v>
      </c>
      <c r="T3661" s="11" t="s">
        <v>8317</v>
      </c>
      <c r="U3661" t="s">
        <v>8318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5">
        <f t="shared" si="171"/>
        <v>41996.881076388891</v>
      </c>
      <c r="K3662">
        <v>1417208925</v>
      </c>
      <c r="L3662" s="16">
        <f t="shared" si="172"/>
        <v>41971.881076388891</v>
      </c>
      <c r="M3662" s="16" t="str">
        <f t="shared" si="173"/>
        <v>2014</v>
      </c>
      <c r="N3662" t="b">
        <v>0</v>
      </c>
      <c r="O3662">
        <v>22</v>
      </c>
      <c r="P3662" t="b">
        <v>1</v>
      </c>
      <c r="Q3662" t="s">
        <v>8271</v>
      </c>
      <c r="R3662" s="10">
        <f>E3662/D3662*100</f>
        <v>100</v>
      </c>
      <c r="S3662" s="7">
        <f>E3662/O3662</f>
        <v>11.363636363636363</v>
      </c>
      <c r="T3662" s="11" t="s">
        <v>8317</v>
      </c>
      <c r="U3662" t="s">
        <v>8318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5">
        <f t="shared" si="171"/>
        <v>42470.166666666672</v>
      </c>
      <c r="K3663">
        <v>1458336672</v>
      </c>
      <c r="L3663" s="16">
        <f t="shared" si="172"/>
        <v>42447.896666666667</v>
      </c>
      <c r="M3663" s="16" t="str">
        <f t="shared" si="173"/>
        <v>2016</v>
      </c>
      <c r="N3663" t="b">
        <v>0</v>
      </c>
      <c r="O3663">
        <v>36</v>
      </c>
      <c r="P3663" t="b">
        <v>1</v>
      </c>
      <c r="Q3663" t="s">
        <v>8271</v>
      </c>
      <c r="R3663" s="10">
        <f>E3663/D3663*100</f>
        <v>111.00000000000001</v>
      </c>
      <c r="S3663" s="7">
        <f>E3663/O3663</f>
        <v>92.5</v>
      </c>
      <c r="T3663" s="11" t="s">
        <v>8317</v>
      </c>
      <c r="U3663" t="s">
        <v>8318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5">
        <f t="shared" si="171"/>
        <v>42094.178402777776</v>
      </c>
      <c r="K3664">
        <v>1425187014</v>
      </c>
      <c r="L3664" s="16">
        <f t="shared" si="172"/>
        <v>42064.220069444447</v>
      </c>
      <c r="M3664" s="16" t="str">
        <f t="shared" si="173"/>
        <v>2015</v>
      </c>
      <c r="N3664" t="b">
        <v>0</v>
      </c>
      <c r="O3664">
        <v>40</v>
      </c>
      <c r="P3664" t="b">
        <v>1</v>
      </c>
      <c r="Q3664" t="s">
        <v>8271</v>
      </c>
      <c r="R3664" s="10">
        <f>E3664/D3664*100</f>
        <v>101.42500000000001</v>
      </c>
      <c r="S3664" s="7">
        <f>E3664/O3664</f>
        <v>202.85</v>
      </c>
      <c r="T3664" s="11" t="s">
        <v>8317</v>
      </c>
      <c r="U3664" t="s">
        <v>8318</v>
      </c>
    </row>
    <row r="3665" spans="1:21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5">
        <f t="shared" si="171"/>
        <v>42725.493402777778</v>
      </c>
      <c r="K3665">
        <v>1477133430</v>
      </c>
      <c r="L3665" s="16">
        <f t="shared" si="172"/>
        <v>42665.451736111107</v>
      </c>
      <c r="M3665" s="16" t="str">
        <f t="shared" si="173"/>
        <v>2016</v>
      </c>
      <c r="N3665" t="b">
        <v>0</v>
      </c>
      <c r="O3665">
        <v>9</v>
      </c>
      <c r="P3665" t="b">
        <v>1</v>
      </c>
      <c r="Q3665" t="s">
        <v>8271</v>
      </c>
      <c r="R3665" s="10">
        <f>E3665/D3665*100</f>
        <v>104</v>
      </c>
      <c r="S3665" s="7">
        <f>E3665/O3665</f>
        <v>26</v>
      </c>
      <c r="T3665" s="11" t="s">
        <v>8317</v>
      </c>
      <c r="U3665" t="s">
        <v>8318</v>
      </c>
    </row>
    <row r="3666" spans="1:21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5">
        <f t="shared" si="171"/>
        <v>42537.248715277776</v>
      </c>
      <c r="K3666">
        <v>1464847089</v>
      </c>
      <c r="L3666" s="16">
        <f t="shared" si="172"/>
        <v>42523.248715277776</v>
      </c>
      <c r="M3666" s="16" t="str">
        <f t="shared" si="173"/>
        <v>2016</v>
      </c>
      <c r="N3666" t="b">
        <v>0</v>
      </c>
      <c r="O3666">
        <v>19</v>
      </c>
      <c r="P3666" t="b">
        <v>1</v>
      </c>
      <c r="Q3666" t="s">
        <v>8271</v>
      </c>
      <c r="R3666" s="10">
        <f>E3666/D3666*100</f>
        <v>109.375</v>
      </c>
      <c r="S3666" s="7">
        <f>E3666/O3666</f>
        <v>46.05263157894737</v>
      </c>
      <c r="T3666" s="11" t="s">
        <v>8317</v>
      </c>
      <c r="U3666" t="s">
        <v>8318</v>
      </c>
    </row>
    <row r="3667" spans="1:21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5">
        <f t="shared" si="171"/>
        <v>42305.829166666663</v>
      </c>
      <c r="K3667">
        <v>1445109822</v>
      </c>
      <c r="L3667" s="16">
        <f t="shared" si="172"/>
        <v>42294.808124999996</v>
      </c>
      <c r="M3667" s="16" t="str">
        <f t="shared" si="173"/>
        <v>2015</v>
      </c>
      <c r="N3667" t="b">
        <v>0</v>
      </c>
      <c r="O3667">
        <v>14</v>
      </c>
      <c r="P3667" t="b">
        <v>1</v>
      </c>
      <c r="Q3667" t="s">
        <v>8271</v>
      </c>
      <c r="R3667" s="10">
        <f>E3667/D3667*100</f>
        <v>115.16129032258064</v>
      </c>
      <c r="S3667" s="7">
        <f>E3667/O3667</f>
        <v>51</v>
      </c>
      <c r="T3667" s="11" t="s">
        <v>8317</v>
      </c>
      <c r="U3667" t="s">
        <v>8318</v>
      </c>
    </row>
    <row r="3668" spans="1:21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5">
        <f t="shared" si="171"/>
        <v>41844.291666666664</v>
      </c>
      <c r="K3668">
        <v>1404337382</v>
      </c>
      <c r="L3668" s="16">
        <f t="shared" si="172"/>
        <v>41822.90488425926</v>
      </c>
      <c r="M3668" s="16" t="str">
        <f t="shared" si="173"/>
        <v>2014</v>
      </c>
      <c r="N3668" t="b">
        <v>0</v>
      </c>
      <c r="O3668">
        <v>38</v>
      </c>
      <c r="P3668" t="b">
        <v>1</v>
      </c>
      <c r="Q3668" t="s">
        <v>8271</v>
      </c>
      <c r="R3668" s="10">
        <f>E3668/D3668*100</f>
        <v>100</v>
      </c>
      <c r="S3668" s="7">
        <f>E3668/O3668</f>
        <v>31.578947368421051</v>
      </c>
      <c r="T3668" s="11" t="s">
        <v>8317</v>
      </c>
      <c r="U3668" t="s">
        <v>8318</v>
      </c>
    </row>
    <row r="3669" spans="1:21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5">
        <f t="shared" si="171"/>
        <v>42203.970127314817</v>
      </c>
      <c r="K3669">
        <v>1434669419</v>
      </c>
      <c r="L3669" s="16">
        <f t="shared" si="172"/>
        <v>42173.970127314817</v>
      </c>
      <c r="M3669" s="16" t="str">
        <f t="shared" si="173"/>
        <v>2015</v>
      </c>
      <c r="N3669" t="b">
        <v>0</v>
      </c>
      <c r="O3669">
        <v>58</v>
      </c>
      <c r="P3669" t="b">
        <v>1</v>
      </c>
      <c r="Q3669" t="s">
        <v>8271</v>
      </c>
      <c r="R3669" s="10">
        <f>E3669/D3669*100</f>
        <v>103.17033333333335</v>
      </c>
      <c r="S3669" s="7">
        <f>E3669/O3669</f>
        <v>53.363965517241382</v>
      </c>
      <c r="T3669" s="11" t="s">
        <v>8317</v>
      </c>
      <c r="U3669" t="s">
        <v>8318</v>
      </c>
    </row>
    <row r="3670" spans="1:21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5">
        <f t="shared" si="171"/>
        <v>42208.772916666669</v>
      </c>
      <c r="K3670">
        <v>1435670452</v>
      </c>
      <c r="L3670" s="16">
        <f t="shared" si="172"/>
        <v>42185.556157407409</v>
      </c>
      <c r="M3670" s="16" t="str">
        <f t="shared" si="173"/>
        <v>2015</v>
      </c>
      <c r="N3670" t="b">
        <v>0</v>
      </c>
      <c r="O3670">
        <v>28</v>
      </c>
      <c r="P3670" t="b">
        <v>1</v>
      </c>
      <c r="Q3670" t="s">
        <v>8271</v>
      </c>
      <c r="R3670" s="10">
        <f>E3670/D3670*100</f>
        <v>103.49999999999999</v>
      </c>
      <c r="S3670" s="7">
        <f>E3670/O3670</f>
        <v>36.964285714285715</v>
      </c>
      <c r="T3670" s="11" t="s">
        <v>8317</v>
      </c>
      <c r="U3670" t="s">
        <v>8318</v>
      </c>
    </row>
    <row r="3671" spans="1:21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5">
        <f t="shared" si="171"/>
        <v>42166.675196759257</v>
      </c>
      <c r="K3671">
        <v>1431447137</v>
      </c>
      <c r="L3671" s="16">
        <f t="shared" si="172"/>
        <v>42136.675196759257</v>
      </c>
      <c r="M3671" s="16" t="str">
        <f t="shared" si="173"/>
        <v>2015</v>
      </c>
      <c r="N3671" t="b">
        <v>0</v>
      </c>
      <c r="O3671">
        <v>17</v>
      </c>
      <c r="P3671" t="b">
        <v>1</v>
      </c>
      <c r="Q3671" t="s">
        <v>8271</v>
      </c>
      <c r="R3671" s="10">
        <f>E3671/D3671*100</f>
        <v>138.19999999999999</v>
      </c>
      <c r="S3671" s="7">
        <f>E3671/O3671</f>
        <v>81.294117647058826</v>
      </c>
      <c r="T3671" s="11" t="s">
        <v>8317</v>
      </c>
      <c r="U3671" t="s">
        <v>8318</v>
      </c>
    </row>
    <row r="3672" spans="1:21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5">
        <f t="shared" si="171"/>
        <v>42155.958333333328</v>
      </c>
      <c r="K3672">
        <v>1431951611</v>
      </c>
      <c r="L3672" s="16">
        <f t="shared" si="172"/>
        <v>42142.514016203699</v>
      </c>
      <c r="M3672" s="16" t="str">
        <f t="shared" si="173"/>
        <v>2015</v>
      </c>
      <c r="N3672" t="b">
        <v>0</v>
      </c>
      <c r="O3672">
        <v>12</v>
      </c>
      <c r="P3672" t="b">
        <v>1</v>
      </c>
      <c r="Q3672" t="s">
        <v>8271</v>
      </c>
      <c r="R3672" s="10">
        <f>E3672/D3672*100</f>
        <v>109.54545454545455</v>
      </c>
      <c r="S3672" s="7">
        <f>E3672/O3672</f>
        <v>20.083333333333332</v>
      </c>
      <c r="T3672" s="11" t="s">
        <v>8317</v>
      </c>
      <c r="U3672" t="s">
        <v>8318</v>
      </c>
    </row>
    <row r="3673" spans="1:21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5">
        <f t="shared" si="171"/>
        <v>41841.165972222225</v>
      </c>
      <c r="K3673">
        <v>1404140667</v>
      </c>
      <c r="L3673" s="16">
        <f t="shared" si="172"/>
        <v>41820.62809027778</v>
      </c>
      <c r="M3673" s="16" t="str">
        <f t="shared" si="173"/>
        <v>2014</v>
      </c>
      <c r="N3673" t="b">
        <v>0</v>
      </c>
      <c r="O3673">
        <v>40</v>
      </c>
      <c r="P3673" t="b">
        <v>1</v>
      </c>
      <c r="Q3673" t="s">
        <v>8271</v>
      </c>
      <c r="R3673" s="10">
        <f>E3673/D3673*100</f>
        <v>100.85714285714286</v>
      </c>
      <c r="S3673" s="7">
        <f>E3673/O3673</f>
        <v>88.25</v>
      </c>
      <c r="T3673" s="11" t="s">
        <v>8317</v>
      </c>
      <c r="U3673" t="s">
        <v>8318</v>
      </c>
    </row>
    <row r="3674" spans="1:21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5">
        <f t="shared" si="171"/>
        <v>41908.946574074071</v>
      </c>
      <c r="K3674">
        <v>1409179384</v>
      </c>
      <c r="L3674" s="16">
        <f t="shared" si="172"/>
        <v>41878.946574074071</v>
      </c>
      <c r="M3674" s="16" t="str">
        <f t="shared" si="173"/>
        <v>2014</v>
      </c>
      <c r="N3674" t="b">
        <v>0</v>
      </c>
      <c r="O3674">
        <v>57</v>
      </c>
      <c r="P3674" t="b">
        <v>1</v>
      </c>
      <c r="Q3674" t="s">
        <v>8271</v>
      </c>
      <c r="R3674" s="10">
        <f>E3674/D3674*100</f>
        <v>101.53333333333335</v>
      </c>
      <c r="S3674" s="7">
        <f>E3674/O3674</f>
        <v>53.438596491228068</v>
      </c>
      <c r="T3674" s="11" t="s">
        <v>8317</v>
      </c>
      <c r="U3674" t="s">
        <v>8318</v>
      </c>
    </row>
    <row r="3675" spans="1:21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5">
        <f t="shared" si="171"/>
        <v>41948.536111111112</v>
      </c>
      <c r="K3675">
        <v>1412233497</v>
      </c>
      <c r="L3675" s="16">
        <f t="shared" si="172"/>
        <v>41914.295104166667</v>
      </c>
      <c r="M3675" s="16" t="str">
        <f t="shared" si="173"/>
        <v>2014</v>
      </c>
      <c r="N3675" t="b">
        <v>0</v>
      </c>
      <c r="O3675">
        <v>114</v>
      </c>
      <c r="P3675" t="b">
        <v>1</v>
      </c>
      <c r="Q3675" t="s">
        <v>8271</v>
      </c>
      <c r="R3675" s="10">
        <f>E3675/D3675*100</f>
        <v>113.625</v>
      </c>
      <c r="S3675" s="7">
        <f>E3675/O3675</f>
        <v>39.868421052631582</v>
      </c>
      <c r="T3675" s="11" t="s">
        <v>8317</v>
      </c>
      <c r="U3675" t="s">
        <v>8318</v>
      </c>
    </row>
    <row r="3676" spans="1:21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5">
        <f t="shared" si="171"/>
        <v>42616.873020833329</v>
      </c>
      <c r="K3676">
        <v>1467752229</v>
      </c>
      <c r="L3676" s="16">
        <f t="shared" si="172"/>
        <v>42556.873020833329</v>
      </c>
      <c r="M3676" s="16" t="str">
        <f t="shared" si="173"/>
        <v>2016</v>
      </c>
      <c r="N3676" t="b">
        <v>0</v>
      </c>
      <c r="O3676">
        <v>31</v>
      </c>
      <c r="P3676" t="b">
        <v>1</v>
      </c>
      <c r="Q3676" t="s">
        <v>8271</v>
      </c>
      <c r="R3676" s="10">
        <f>E3676/D3676*100</f>
        <v>100</v>
      </c>
      <c r="S3676" s="7">
        <f>E3676/O3676</f>
        <v>145.16129032258064</v>
      </c>
      <c r="T3676" s="11" t="s">
        <v>8317</v>
      </c>
      <c r="U3676" t="s">
        <v>8318</v>
      </c>
    </row>
    <row r="3677" spans="1:21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5">
        <f t="shared" si="171"/>
        <v>42505.958333333328</v>
      </c>
      <c r="K3677">
        <v>1462285182</v>
      </c>
      <c r="L3677" s="16">
        <f t="shared" si="172"/>
        <v>42493.597013888888</v>
      </c>
      <c r="M3677" s="16" t="str">
        <f t="shared" si="173"/>
        <v>2016</v>
      </c>
      <c r="N3677" t="b">
        <v>0</v>
      </c>
      <c r="O3677">
        <v>3</v>
      </c>
      <c r="P3677" t="b">
        <v>1</v>
      </c>
      <c r="Q3677" t="s">
        <v>8271</v>
      </c>
      <c r="R3677" s="10">
        <f>E3677/D3677*100</f>
        <v>140</v>
      </c>
      <c r="S3677" s="7">
        <f>E3677/O3677</f>
        <v>23.333333333333332</v>
      </c>
      <c r="T3677" s="11" t="s">
        <v>8317</v>
      </c>
      <c r="U3677" t="s">
        <v>8318</v>
      </c>
    </row>
    <row r="3678" spans="1:21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5">
        <f t="shared" si="171"/>
        <v>41894.815787037034</v>
      </c>
      <c r="K3678">
        <v>1408995284</v>
      </c>
      <c r="L3678" s="16">
        <f t="shared" si="172"/>
        <v>41876.815787037034</v>
      </c>
      <c r="M3678" s="16" t="str">
        <f t="shared" si="173"/>
        <v>2014</v>
      </c>
      <c r="N3678" t="b">
        <v>0</v>
      </c>
      <c r="O3678">
        <v>16</v>
      </c>
      <c r="P3678" t="b">
        <v>1</v>
      </c>
      <c r="Q3678" t="s">
        <v>8271</v>
      </c>
      <c r="R3678" s="10">
        <f>E3678/D3678*100</f>
        <v>128.75</v>
      </c>
      <c r="S3678" s="7">
        <f>E3678/O3678</f>
        <v>64.375</v>
      </c>
      <c r="T3678" s="11" t="s">
        <v>8317</v>
      </c>
      <c r="U3678" t="s">
        <v>8318</v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5">
        <f t="shared" si="171"/>
        <v>41823.165972222225</v>
      </c>
      <c r="K3679">
        <v>1402580818</v>
      </c>
      <c r="L3679" s="16">
        <f t="shared" si="172"/>
        <v>41802.574282407404</v>
      </c>
      <c r="M3679" s="16" t="str">
        <f t="shared" si="173"/>
        <v>2014</v>
      </c>
      <c r="N3679" t="b">
        <v>0</v>
      </c>
      <c r="O3679">
        <v>199</v>
      </c>
      <c r="P3679" t="b">
        <v>1</v>
      </c>
      <c r="Q3679" t="s">
        <v>8271</v>
      </c>
      <c r="R3679" s="10">
        <f>E3679/D3679*100</f>
        <v>102.90416666666667</v>
      </c>
      <c r="S3679" s="7">
        <f>E3679/O3679</f>
        <v>62.052763819095475</v>
      </c>
      <c r="T3679" s="11" t="s">
        <v>8317</v>
      </c>
      <c r="U3679" t="s">
        <v>8318</v>
      </c>
    </row>
    <row r="3680" spans="1:21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5">
        <f t="shared" si="171"/>
        <v>42155.531226851846</v>
      </c>
      <c r="K3680">
        <v>1430052298</v>
      </c>
      <c r="L3680" s="16">
        <f t="shared" si="172"/>
        <v>42120.531226851846</v>
      </c>
      <c r="M3680" s="16" t="str">
        <f t="shared" si="173"/>
        <v>2015</v>
      </c>
      <c r="N3680" t="b">
        <v>0</v>
      </c>
      <c r="O3680">
        <v>31</v>
      </c>
      <c r="P3680" t="b">
        <v>1</v>
      </c>
      <c r="Q3680" t="s">
        <v>8271</v>
      </c>
      <c r="R3680" s="10">
        <f>E3680/D3680*100</f>
        <v>102.49999999999999</v>
      </c>
      <c r="S3680" s="7">
        <f>E3680/O3680</f>
        <v>66.129032258064512</v>
      </c>
      <c r="T3680" s="11" t="s">
        <v>8317</v>
      </c>
      <c r="U3680" t="s">
        <v>8318</v>
      </c>
    </row>
    <row r="3681" spans="1:21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5">
        <f t="shared" si="171"/>
        <v>41821.207638888889</v>
      </c>
      <c r="K3681">
        <v>1401214581</v>
      </c>
      <c r="L3681" s="16">
        <f t="shared" si="172"/>
        <v>41786.761354166665</v>
      </c>
      <c r="M3681" s="16" t="str">
        <f t="shared" si="173"/>
        <v>2014</v>
      </c>
      <c r="N3681" t="b">
        <v>0</v>
      </c>
      <c r="O3681">
        <v>30</v>
      </c>
      <c r="P3681" t="b">
        <v>1</v>
      </c>
      <c r="Q3681" t="s">
        <v>8271</v>
      </c>
      <c r="R3681" s="10">
        <f>E3681/D3681*100</f>
        <v>110.1</v>
      </c>
      <c r="S3681" s="7">
        <f>E3681/O3681</f>
        <v>73.400000000000006</v>
      </c>
      <c r="T3681" s="11" t="s">
        <v>8317</v>
      </c>
      <c r="U3681" t="s">
        <v>8318</v>
      </c>
    </row>
    <row r="3682" spans="1:21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5">
        <f t="shared" si="171"/>
        <v>42648.454097222217</v>
      </c>
      <c r="K3682">
        <v>1473850434</v>
      </c>
      <c r="L3682" s="16">
        <f t="shared" si="172"/>
        <v>42627.454097222217</v>
      </c>
      <c r="M3682" s="16" t="str">
        <f t="shared" si="173"/>
        <v>2016</v>
      </c>
      <c r="N3682" t="b">
        <v>0</v>
      </c>
      <c r="O3682">
        <v>34</v>
      </c>
      <c r="P3682" t="b">
        <v>1</v>
      </c>
      <c r="Q3682" t="s">
        <v>8271</v>
      </c>
      <c r="R3682" s="10">
        <f>E3682/D3682*100</f>
        <v>112.76666666666667</v>
      </c>
      <c r="S3682" s="7">
        <f>E3682/O3682</f>
        <v>99.5</v>
      </c>
      <c r="T3682" s="11" t="s">
        <v>8317</v>
      </c>
      <c r="U3682" t="s">
        <v>8318</v>
      </c>
    </row>
    <row r="3683" spans="1:21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5">
        <f t="shared" si="171"/>
        <v>42384.651504629626</v>
      </c>
      <c r="K3683">
        <v>1452008290</v>
      </c>
      <c r="L3683" s="16">
        <f t="shared" si="172"/>
        <v>42374.651504629626</v>
      </c>
      <c r="M3683" s="16" t="str">
        <f t="shared" si="173"/>
        <v>2016</v>
      </c>
      <c r="N3683" t="b">
        <v>0</v>
      </c>
      <c r="O3683">
        <v>18</v>
      </c>
      <c r="P3683" t="b">
        <v>1</v>
      </c>
      <c r="Q3683" t="s">
        <v>8271</v>
      </c>
      <c r="R3683" s="10">
        <f>E3683/D3683*100</f>
        <v>111.9</v>
      </c>
      <c r="S3683" s="7">
        <f>E3683/O3683</f>
        <v>62.166666666666664</v>
      </c>
      <c r="T3683" s="11" t="s">
        <v>8317</v>
      </c>
      <c r="U3683" t="s">
        <v>8318</v>
      </c>
    </row>
    <row r="3684" spans="1:21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5">
        <f t="shared" si="171"/>
        <v>41806.290972222225</v>
      </c>
      <c r="K3684">
        <v>1399998418</v>
      </c>
      <c r="L3684" s="16">
        <f t="shared" si="172"/>
        <v>41772.685393518521</v>
      </c>
      <c r="M3684" s="16" t="str">
        <f t="shared" si="173"/>
        <v>2014</v>
      </c>
      <c r="N3684" t="b">
        <v>0</v>
      </c>
      <c r="O3684">
        <v>67</v>
      </c>
      <c r="P3684" t="b">
        <v>1</v>
      </c>
      <c r="Q3684" t="s">
        <v>8271</v>
      </c>
      <c r="R3684" s="10">
        <f>E3684/D3684*100</f>
        <v>139.19999999999999</v>
      </c>
      <c r="S3684" s="7">
        <f>E3684/O3684</f>
        <v>62.328358208955223</v>
      </c>
      <c r="T3684" s="11" t="s">
        <v>8317</v>
      </c>
      <c r="U3684" t="s">
        <v>8318</v>
      </c>
    </row>
    <row r="3685" spans="1:21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5">
        <f t="shared" si="171"/>
        <v>42663.116851851853</v>
      </c>
      <c r="K3685">
        <v>1474339696</v>
      </c>
      <c r="L3685" s="16">
        <f t="shared" si="172"/>
        <v>42633.116851851853</v>
      </c>
      <c r="M3685" s="16" t="str">
        <f t="shared" si="173"/>
        <v>2016</v>
      </c>
      <c r="N3685" t="b">
        <v>0</v>
      </c>
      <c r="O3685">
        <v>66</v>
      </c>
      <c r="P3685" t="b">
        <v>1</v>
      </c>
      <c r="Q3685" t="s">
        <v>8271</v>
      </c>
      <c r="R3685" s="10">
        <f>E3685/D3685*100</f>
        <v>110.85714285714286</v>
      </c>
      <c r="S3685" s="7">
        <f>E3685/O3685</f>
        <v>58.787878787878789</v>
      </c>
      <c r="T3685" s="11" t="s">
        <v>8317</v>
      </c>
      <c r="U3685" t="s">
        <v>8318</v>
      </c>
    </row>
    <row r="3686" spans="1:21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5">
        <f t="shared" si="171"/>
        <v>42249.180393518516</v>
      </c>
      <c r="K3686">
        <v>1438575586</v>
      </c>
      <c r="L3686" s="16">
        <f t="shared" si="172"/>
        <v>42219.180393518516</v>
      </c>
      <c r="M3686" s="16" t="str">
        <f t="shared" si="173"/>
        <v>2015</v>
      </c>
      <c r="N3686" t="b">
        <v>0</v>
      </c>
      <c r="O3686">
        <v>23</v>
      </c>
      <c r="P3686" t="b">
        <v>1</v>
      </c>
      <c r="Q3686" t="s">
        <v>8271</v>
      </c>
      <c r="R3686" s="10">
        <f>E3686/D3686*100</f>
        <v>139.06666666666666</v>
      </c>
      <c r="S3686" s="7">
        <f>E3686/O3686</f>
        <v>45.347826086956523</v>
      </c>
      <c r="T3686" s="11" t="s">
        <v>8317</v>
      </c>
      <c r="U3686" t="s">
        <v>8318</v>
      </c>
    </row>
    <row r="3687" spans="1:21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5">
        <f t="shared" si="171"/>
        <v>41778.875</v>
      </c>
      <c r="K3687">
        <v>1398348859</v>
      </c>
      <c r="L3687" s="16">
        <f t="shared" si="172"/>
        <v>41753.593275462961</v>
      </c>
      <c r="M3687" s="16" t="str">
        <f t="shared" si="173"/>
        <v>2014</v>
      </c>
      <c r="N3687" t="b">
        <v>0</v>
      </c>
      <c r="O3687">
        <v>126</v>
      </c>
      <c r="P3687" t="b">
        <v>1</v>
      </c>
      <c r="Q3687" t="s">
        <v>8271</v>
      </c>
      <c r="R3687" s="10">
        <f>E3687/D3687*100</f>
        <v>105.69999999999999</v>
      </c>
      <c r="S3687" s="7">
        <f>E3687/O3687</f>
        <v>41.944444444444443</v>
      </c>
      <c r="T3687" s="11" t="s">
        <v>8317</v>
      </c>
      <c r="U3687" t="s">
        <v>8318</v>
      </c>
    </row>
    <row r="3688" spans="1:21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5">
        <f t="shared" si="171"/>
        <v>42245.165972222225</v>
      </c>
      <c r="K3688">
        <v>1439567660</v>
      </c>
      <c r="L3688" s="16">
        <f t="shared" si="172"/>
        <v>42230.662731481483</v>
      </c>
      <c r="M3688" s="16" t="str">
        <f t="shared" si="173"/>
        <v>2015</v>
      </c>
      <c r="N3688" t="b">
        <v>0</v>
      </c>
      <c r="O3688">
        <v>6</v>
      </c>
      <c r="P3688" t="b">
        <v>1</v>
      </c>
      <c r="Q3688" t="s">
        <v>8271</v>
      </c>
      <c r="R3688" s="10">
        <f>E3688/D3688*100</f>
        <v>101.42857142857142</v>
      </c>
      <c r="S3688" s="7">
        <f>E3688/O3688</f>
        <v>59.166666666666664</v>
      </c>
      <c r="T3688" s="11" t="s">
        <v>8317</v>
      </c>
      <c r="U3688" t="s">
        <v>8318</v>
      </c>
    </row>
    <row r="3689" spans="1:21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5">
        <f t="shared" si="171"/>
        <v>41817.218229166669</v>
      </c>
      <c r="K3689">
        <v>1401254055</v>
      </c>
      <c r="L3689" s="16">
        <f t="shared" si="172"/>
        <v>41787.218229166669</v>
      </c>
      <c r="M3689" s="16" t="str">
        <f t="shared" si="173"/>
        <v>2014</v>
      </c>
      <c r="N3689" t="b">
        <v>0</v>
      </c>
      <c r="O3689">
        <v>25</v>
      </c>
      <c r="P3689" t="b">
        <v>1</v>
      </c>
      <c r="Q3689" t="s">
        <v>8271</v>
      </c>
      <c r="R3689" s="10">
        <f>E3689/D3689*100</f>
        <v>100.245</v>
      </c>
      <c r="S3689" s="7">
        <f>E3689/O3689</f>
        <v>200.49</v>
      </c>
      <c r="T3689" s="11" t="s">
        <v>8317</v>
      </c>
      <c r="U3689" t="s">
        <v>8318</v>
      </c>
    </row>
    <row r="3690" spans="1:21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5">
        <f t="shared" si="171"/>
        <v>41859.787083333329</v>
      </c>
      <c r="K3690">
        <v>1404932004</v>
      </c>
      <c r="L3690" s="16">
        <f t="shared" si="172"/>
        <v>41829.787083333329</v>
      </c>
      <c r="M3690" s="16" t="str">
        <f t="shared" si="173"/>
        <v>2014</v>
      </c>
      <c r="N3690" t="b">
        <v>0</v>
      </c>
      <c r="O3690">
        <v>39</v>
      </c>
      <c r="P3690" t="b">
        <v>1</v>
      </c>
      <c r="Q3690" t="s">
        <v>8271</v>
      </c>
      <c r="R3690" s="10">
        <f>E3690/D3690*100</f>
        <v>109.16666666666666</v>
      </c>
      <c r="S3690" s="7">
        <f>E3690/O3690</f>
        <v>83.974358974358978</v>
      </c>
      <c r="T3690" s="11" t="s">
        <v>8317</v>
      </c>
      <c r="U3690" t="s">
        <v>8318</v>
      </c>
    </row>
    <row r="3691" spans="1:21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5">
        <f t="shared" si="171"/>
        <v>42176.934027777781</v>
      </c>
      <c r="K3691">
        <v>1432410639</v>
      </c>
      <c r="L3691" s="16">
        <f t="shared" si="172"/>
        <v>42147.826840277776</v>
      </c>
      <c r="M3691" s="16" t="str">
        <f t="shared" si="173"/>
        <v>2015</v>
      </c>
      <c r="N3691" t="b">
        <v>0</v>
      </c>
      <c r="O3691">
        <v>62</v>
      </c>
      <c r="P3691" t="b">
        <v>1</v>
      </c>
      <c r="Q3691" t="s">
        <v>8271</v>
      </c>
      <c r="R3691" s="10">
        <f>E3691/D3691*100</f>
        <v>118.33333333333333</v>
      </c>
      <c r="S3691" s="7">
        <f>E3691/O3691</f>
        <v>57.258064516129032</v>
      </c>
      <c r="T3691" s="11" t="s">
        <v>8317</v>
      </c>
      <c r="U3691" t="s">
        <v>8318</v>
      </c>
    </row>
    <row r="3692" spans="1:21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5">
        <f t="shared" si="171"/>
        <v>41970.639849537038</v>
      </c>
      <c r="K3692">
        <v>1414506083</v>
      </c>
      <c r="L3692" s="16">
        <f t="shared" si="172"/>
        <v>41940.598182870373</v>
      </c>
      <c r="M3692" s="16" t="str">
        <f t="shared" si="173"/>
        <v>2014</v>
      </c>
      <c r="N3692" t="b">
        <v>0</v>
      </c>
      <c r="O3692">
        <v>31</v>
      </c>
      <c r="P3692" t="b">
        <v>1</v>
      </c>
      <c r="Q3692" t="s">
        <v>8271</v>
      </c>
      <c r="R3692" s="10">
        <f>E3692/D3692*100</f>
        <v>120</v>
      </c>
      <c r="S3692" s="7">
        <f>E3692/O3692</f>
        <v>58.064516129032256</v>
      </c>
      <c r="T3692" s="11" t="s">
        <v>8317</v>
      </c>
      <c r="U3692" t="s">
        <v>8318</v>
      </c>
    </row>
    <row r="3693" spans="1:21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5">
        <f t="shared" si="171"/>
        <v>42065.207638888889</v>
      </c>
      <c r="K3693">
        <v>1421426929</v>
      </c>
      <c r="L3693" s="16">
        <f t="shared" si="172"/>
        <v>42020.700567129628</v>
      </c>
      <c r="M3693" s="16" t="str">
        <f t="shared" si="173"/>
        <v>2015</v>
      </c>
      <c r="N3693" t="b">
        <v>0</v>
      </c>
      <c r="O3693">
        <v>274</v>
      </c>
      <c r="P3693" t="b">
        <v>1</v>
      </c>
      <c r="Q3693" t="s">
        <v>8271</v>
      </c>
      <c r="R3693" s="10">
        <f>E3693/D3693*100</f>
        <v>127.96000000000001</v>
      </c>
      <c r="S3693" s="7">
        <f>E3693/O3693</f>
        <v>186.80291970802921</v>
      </c>
      <c r="T3693" s="11" t="s">
        <v>8317</v>
      </c>
      <c r="U3693" t="s">
        <v>8318</v>
      </c>
    </row>
    <row r="3694" spans="1:21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5">
        <f t="shared" si="171"/>
        <v>41901</v>
      </c>
      <c r="K3694">
        <v>1410304179</v>
      </c>
      <c r="L3694" s="16">
        <f t="shared" si="172"/>
        <v>41891.96503472222</v>
      </c>
      <c r="M3694" s="16" t="str">
        <f t="shared" si="173"/>
        <v>2014</v>
      </c>
      <c r="N3694" t="b">
        <v>0</v>
      </c>
      <c r="O3694">
        <v>17</v>
      </c>
      <c r="P3694" t="b">
        <v>1</v>
      </c>
      <c r="Q3694" t="s">
        <v>8271</v>
      </c>
      <c r="R3694" s="10">
        <f>E3694/D3694*100</f>
        <v>126</v>
      </c>
      <c r="S3694" s="7">
        <f>E3694/O3694</f>
        <v>74.117647058823536</v>
      </c>
      <c r="T3694" s="11" t="s">
        <v>8317</v>
      </c>
      <c r="U3694" t="s">
        <v>8318</v>
      </c>
    </row>
    <row r="3695" spans="1:21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5">
        <f t="shared" si="171"/>
        <v>42338.9375</v>
      </c>
      <c r="K3695">
        <v>1446352529</v>
      </c>
      <c r="L3695" s="16">
        <f t="shared" si="172"/>
        <v>42309.191307870366</v>
      </c>
      <c r="M3695" s="16" t="str">
        <f t="shared" si="173"/>
        <v>2015</v>
      </c>
      <c r="N3695" t="b">
        <v>0</v>
      </c>
      <c r="O3695">
        <v>14</v>
      </c>
      <c r="P3695" t="b">
        <v>1</v>
      </c>
      <c r="Q3695" t="s">
        <v>8271</v>
      </c>
      <c r="R3695" s="10">
        <f>E3695/D3695*100</f>
        <v>129.12912912912913</v>
      </c>
      <c r="S3695" s="7">
        <f>E3695/O3695</f>
        <v>30.714285714285715</v>
      </c>
      <c r="T3695" s="11" t="s">
        <v>8317</v>
      </c>
      <c r="U3695" t="s">
        <v>8318</v>
      </c>
    </row>
    <row r="3696" spans="1:21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5">
        <f t="shared" si="171"/>
        <v>42527.083333333328</v>
      </c>
      <c r="K3696">
        <v>1461985967</v>
      </c>
      <c r="L3696" s="16">
        <f t="shared" si="172"/>
        <v>42490.133877314816</v>
      </c>
      <c r="M3696" s="16" t="str">
        <f t="shared" si="173"/>
        <v>2016</v>
      </c>
      <c r="N3696" t="b">
        <v>0</v>
      </c>
      <c r="O3696">
        <v>60</v>
      </c>
      <c r="P3696" t="b">
        <v>1</v>
      </c>
      <c r="Q3696" t="s">
        <v>8271</v>
      </c>
      <c r="R3696" s="10">
        <f>E3696/D3696*100</f>
        <v>107.42857142857143</v>
      </c>
      <c r="S3696" s="7">
        <f>E3696/O3696</f>
        <v>62.666666666666664</v>
      </c>
      <c r="T3696" s="11" t="s">
        <v>8317</v>
      </c>
      <c r="U3696" t="s">
        <v>8318</v>
      </c>
    </row>
    <row r="3697" spans="1:21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5">
        <f t="shared" si="171"/>
        <v>42015.870486111111</v>
      </c>
      <c r="K3697">
        <v>1419281610</v>
      </c>
      <c r="L3697" s="16">
        <f t="shared" si="172"/>
        <v>41995.870486111111</v>
      </c>
      <c r="M3697" s="16" t="str">
        <f t="shared" si="173"/>
        <v>2014</v>
      </c>
      <c r="N3697" t="b">
        <v>0</v>
      </c>
      <c r="O3697">
        <v>33</v>
      </c>
      <c r="P3697" t="b">
        <v>1</v>
      </c>
      <c r="Q3697" t="s">
        <v>8271</v>
      </c>
      <c r="R3697" s="10">
        <f>E3697/D3697*100</f>
        <v>100.125</v>
      </c>
      <c r="S3697" s="7">
        <f>E3697/O3697</f>
        <v>121.36363636363636</v>
      </c>
      <c r="T3697" s="11" t="s">
        <v>8317</v>
      </c>
      <c r="U3697" t="s">
        <v>8318</v>
      </c>
    </row>
    <row r="3698" spans="1:21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5">
        <f t="shared" si="171"/>
        <v>42048.617083333331</v>
      </c>
      <c r="K3698">
        <v>1418654916</v>
      </c>
      <c r="L3698" s="16">
        <f t="shared" si="172"/>
        <v>41988.617083333331</v>
      </c>
      <c r="M3698" s="16" t="str">
        <f t="shared" si="173"/>
        <v>2014</v>
      </c>
      <c r="N3698" t="b">
        <v>0</v>
      </c>
      <c r="O3698">
        <v>78</v>
      </c>
      <c r="P3698" t="b">
        <v>1</v>
      </c>
      <c r="Q3698" t="s">
        <v>8271</v>
      </c>
      <c r="R3698" s="10">
        <f>E3698/D3698*100</f>
        <v>155</v>
      </c>
      <c r="S3698" s="7">
        <f>E3698/O3698</f>
        <v>39.743589743589745</v>
      </c>
      <c r="T3698" s="11" t="s">
        <v>8317</v>
      </c>
      <c r="U3698" t="s">
        <v>8318</v>
      </c>
    </row>
    <row r="3699" spans="1:21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5">
        <f t="shared" si="171"/>
        <v>42500.465833333335</v>
      </c>
      <c r="K3699">
        <v>1461064248</v>
      </c>
      <c r="L3699" s="16">
        <f t="shared" si="172"/>
        <v>42479.465833333335</v>
      </c>
      <c r="M3699" s="16" t="str">
        <f t="shared" si="173"/>
        <v>2016</v>
      </c>
      <c r="N3699" t="b">
        <v>0</v>
      </c>
      <c r="O3699">
        <v>30</v>
      </c>
      <c r="P3699" t="b">
        <v>1</v>
      </c>
      <c r="Q3699" t="s">
        <v>8271</v>
      </c>
      <c r="R3699" s="10">
        <f>E3699/D3699*100</f>
        <v>108</v>
      </c>
      <c r="S3699" s="7">
        <f>E3699/O3699</f>
        <v>72</v>
      </c>
      <c r="T3699" s="11" t="s">
        <v>8317</v>
      </c>
      <c r="U3699" t="s">
        <v>8318</v>
      </c>
    </row>
    <row r="3700" spans="1:21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5">
        <f t="shared" si="171"/>
        <v>42431.806562500002</v>
      </c>
      <c r="K3700">
        <v>1454354487</v>
      </c>
      <c r="L3700" s="16">
        <f t="shared" si="172"/>
        <v>42401.806562500002</v>
      </c>
      <c r="M3700" s="16" t="str">
        <f t="shared" si="173"/>
        <v>2016</v>
      </c>
      <c r="N3700" t="b">
        <v>0</v>
      </c>
      <c r="O3700">
        <v>136</v>
      </c>
      <c r="P3700" t="b">
        <v>1</v>
      </c>
      <c r="Q3700" t="s">
        <v>8271</v>
      </c>
      <c r="R3700" s="10">
        <f>E3700/D3700*100</f>
        <v>110.52</v>
      </c>
      <c r="S3700" s="7">
        <f>E3700/O3700</f>
        <v>40.632352941176471</v>
      </c>
      <c r="T3700" s="11" t="s">
        <v>8317</v>
      </c>
      <c r="U3700" t="s">
        <v>8318</v>
      </c>
    </row>
    <row r="3701" spans="1:21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5">
        <f t="shared" si="171"/>
        <v>41927.602037037039</v>
      </c>
      <c r="K3701">
        <v>1410791216</v>
      </c>
      <c r="L3701" s="16">
        <f t="shared" si="172"/>
        <v>41897.602037037039</v>
      </c>
      <c r="M3701" s="16" t="str">
        <f t="shared" si="173"/>
        <v>2014</v>
      </c>
      <c r="N3701" t="b">
        <v>0</v>
      </c>
      <c r="O3701">
        <v>40</v>
      </c>
      <c r="P3701" t="b">
        <v>1</v>
      </c>
      <c r="Q3701" t="s">
        <v>8271</v>
      </c>
      <c r="R3701" s="10">
        <f>E3701/D3701*100</f>
        <v>100.8</v>
      </c>
      <c r="S3701" s="7">
        <f>E3701/O3701</f>
        <v>63</v>
      </c>
      <c r="T3701" s="11" t="s">
        <v>8317</v>
      </c>
      <c r="U3701" t="s">
        <v>8318</v>
      </c>
    </row>
    <row r="3702" spans="1:21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5">
        <f t="shared" si="171"/>
        <v>41912.666666666664</v>
      </c>
      <c r="K3702">
        <v>1409493800</v>
      </c>
      <c r="L3702" s="16">
        <f t="shared" si="172"/>
        <v>41882.585648148146</v>
      </c>
      <c r="M3702" s="16" t="str">
        <f t="shared" si="173"/>
        <v>2014</v>
      </c>
      <c r="N3702" t="b">
        <v>0</v>
      </c>
      <c r="O3702">
        <v>18</v>
      </c>
      <c r="P3702" t="b">
        <v>1</v>
      </c>
      <c r="Q3702" t="s">
        <v>8271</v>
      </c>
      <c r="R3702" s="10">
        <f>E3702/D3702*100</f>
        <v>121.2</v>
      </c>
      <c r="S3702" s="7">
        <f>E3702/O3702</f>
        <v>33.666666666666664</v>
      </c>
      <c r="T3702" s="11" t="s">
        <v>8317</v>
      </c>
      <c r="U3702" t="s">
        <v>8318</v>
      </c>
    </row>
    <row r="3703" spans="1:21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5">
        <f t="shared" si="171"/>
        <v>42159.541585648149</v>
      </c>
      <c r="K3703">
        <v>1430830793</v>
      </c>
      <c r="L3703" s="16">
        <f t="shared" si="172"/>
        <v>42129.541585648149</v>
      </c>
      <c r="M3703" s="16" t="str">
        <f t="shared" si="173"/>
        <v>2015</v>
      </c>
      <c r="N3703" t="b">
        <v>0</v>
      </c>
      <c r="O3703">
        <v>39</v>
      </c>
      <c r="P3703" t="b">
        <v>1</v>
      </c>
      <c r="Q3703" t="s">
        <v>8271</v>
      </c>
      <c r="R3703" s="10">
        <f>E3703/D3703*100</f>
        <v>100.33333333333334</v>
      </c>
      <c r="S3703" s="7">
        <f>E3703/O3703</f>
        <v>38.589743589743591</v>
      </c>
      <c r="T3703" s="11" t="s">
        <v>8317</v>
      </c>
      <c r="U3703" t="s">
        <v>8318</v>
      </c>
    </row>
    <row r="3704" spans="1:21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5">
        <f t="shared" si="171"/>
        <v>42561.957638888889</v>
      </c>
      <c r="K3704">
        <v>1464958484</v>
      </c>
      <c r="L3704" s="16">
        <f t="shared" si="172"/>
        <v>42524.53800925926</v>
      </c>
      <c r="M3704" s="16" t="str">
        <f t="shared" si="173"/>
        <v>2016</v>
      </c>
      <c r="N3704" t="b">
        <v>0</v>
      </c>
      <c r="O3704">
        <v>21</v>
      </c>
      <c r="P3704" t="b">
        <v>1</v>
      </c>
      <c r="Q3704" t="s">
        <v>8271</v>
      </c>
      <c r="R3704" s="10">
        <f>E3704/D3704*100</f>
        <v>109.16666666666666</v>
      </c>
      <c r="S3704" s="7">
        <f>E3704/O3704</f>
        <v>155.95238095238096</v>
      </c>
      <c r="T3704" s="11" t="s">
        <v>8317</v>
      </c>
      <c r="U3704" t="s">
        <v>8318</v>
      </c>
    </row>
    <row r="3705" spans="1:21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5">
        <f t="shared" si="171"/>
        <v>42595.290972222225</v>
      </c>
      <c r="K3705">
        <v>1467720388</v>
      </c>
      <c r="L3705" s="16">
        <f t="shared" si="172"/>
        <v>42556.504490740743</v>
      </c>
      <c r="M3705" s="16" t="str">
        <f t="shared" si="173"/>
        <v>2016</v>
      </c>
      <c r="N3705" t="b">
        <v>0</v>
      </c>
      <c r="O3705">
        <v>30</v>
      </c>
      <c r="P3705" t="b">
        <v>1</v>
      </c>
      <c r="Q3705" t="s">
        <v>8271</v>
      </c>
      <c r="R3705" s="10">
        <f>E3705/D3705*100</f>
        <v>123.42857142857142</v>
      </c>
      <c r="S3705" s="7">
        <f>E3705/O3705</f>
        <v>43.2</v>
      </c>
      <c r="T3705" s="11" t="s">
        <v>8317</v>
      </c>
      <c r="U3705" t="s">
        <v>8318</v>
      </c>
    </row>
    <row r="3706" spans="1:21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5">
        <f t="shared" si="171"/>
        <v>42521.689745370371</v>
      </c>
      <c r="K3706">
        <v>1459528394</v>
      </c>
      <c r="L3706" s="16">
        <f t="shared" si="172"/>
        <v>42461.689745370371</v>
      </c>
      <c r="M3706" s="16" t="str">
        <f t="shared" si="173"/>
        <v>2016</v>
      </c>
      <c r="N3706" t="b">
        <v>0</v>
      </c>
      <c r="O3706">
        <v>27</v>
      </c>
      <c r="P3706" t="b">
        <v>1</v>
      </c>
      <c r="Q3706" t="s">
        <v>8271</v>
      </c>
      <c r="R3706" s="10">
        <f>E3706/D3706*100</f>
        <v>136.33666666666667</v>
      </c>
      <c r="S3706" s="7">
        <f>E3706/O3706</f>
        <v>15.148518518518518</v>
      </c>
      <c r="T3706" s="11" t="s">
        <v>8317</v>
      </c>
      <c r="U3706" t="s">
        <v>8318</v>
      </c>
    </row>
    <row r="3707" spans="1:21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5">
        <f t="shared" si="171"/>
        <v>41813.75</v>
      </c>
      <c r="K3707">
        <v>1401714114</v>
      </c>
      <c r="L3707" s="16">
        <f t="shared" si="172"/>
        <v>41792.542986111112</v>
      </c>
      <c r="M3707" s="16" t="str">
        <f t="shared" si="173"/>
        <v>2014</v>
      </c>
      <c r="N3707" t="b">
        <v>0</v>
      </c>
      <c r="O3707">
        <v>35</v>
      </c>
      <c r="P3707" t="b">
        <v>1</v>
      </c>
      <c r="Q3707" t="s">
        <v>8271</v>
      </c>
      <c r="R3707" s="10">
        <f>E3707/D3707*100</f>
        <v>103.46657233816768</v>
      </c>
      <c r="S3707" s="7">
        <f>E3707/O3707</f>
        <v>83.571428571428569</v>
      </c>
      <c r="T3707" s="11" t="s">
        <v>8317</v>
      </c>
      <c r="U3707" t="s">
        <v>8318</v>
      </c>
    </row>
    <row r="3708" spans="1:21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5">
        <f t="shared" si="171"/>
        <v>41894.913761574076</v>
      </c>
      <c r="K3708">
        <v>1409262949</v>
      </c>
      <c r="L3708" s="16">
        <f t="shared" si="172"/>
        <v>41879.913761574076</v>
      </c>
      <c r="M3708" s="16" t="str">
        <f t="shared" si="173"/>
        <v>2014</v>
      </c>
      <c r="N3708" t="b">
        <v>0</v>
      </c>
      <c r="O3708">
        <v>13</v>
      </c>
      <c r="P3708" t="b">
        <v>1</v>
      </c>
      <c r="Q3708" t="s">
        <v>8271</v>
      </c>
      <c r="R3708" s="10">
        <f>E3708/D3708*100</f>
        <v>121.33333333333334</v>
      </c>
      <c r="S3708" s="7">
        <f>E3708/O3708</f>
        <v>140</v>
      </c>
      <c r="T3708" s="11" t="s">
        <v>8317</v>
      </c>
      <c r="U3708" t="s">
        <v>8318</v>
      </c>
    </row>
    <row r="3709" spans="1:21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5">
        <f t="shared" si="171"/>
        <v>42573.226388888885</v>
      </c>
      <c r="K3709">
        <v>1467335378</v>
      </c>
      <c r="L3709" s="16">
        <f t="shared" si="172"/>
        <v>42552.048356481479</v>
      </c>
      <c r="M3709" s="16" t="str">
        <f t="shared" si="173"/>
        <v>2016</v>
      </c>
      <c r="N3709" t="b">
        <v>0</v>
      </c>
      <c r="O3709">
        <v>23</v>
      </c>
      <c r="P3709" t="b">
        <v>1</v>
      </c>
      <c r="Q3709" t="s">
        <v>8271</v>
      </c>
      <c r="R3709" s="10">
        <f>E3709/D3709*100</f>
        <v>186</v>
      </c>
      <c r="S3709" s="7">
        <f>E3709/O3709</f>
        <v>80.869565217391298</v>
      </c>
      <c r="T3709" s="11" t="s">
        <v>8317</v>
      </c>
      <c r="U3709" t="s">
        <v>8318</v>
      </c>
    </row>
    <row r="3710" spans="1:21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5">
        <f t="shared" si="171"/>
        <v>41824.142199074071</v>
      </c>
      <c r="K3710">
        <v>1403234686</v>
      </c>
      <c r="L3710" s="16">
        <f t="shared" si="172"/>
        <v>41810.142199074071</v>
      </c>
      <c r="M3710" s="16" t="str">
        <f t="shared" si="173"/>
        <v>2014</v>
      </c>
      <c r="N3710" t="b">
        <v>0</v>
      </c>
      <c r="O3710">
        <v>39</v>
      </c>
      <c r="P3710" t="b">
        <v>1</v>
      </c>
      <c r="Q3710" t="s">
        <v>8271</v>
      </c>
      <c r="R3710" s="10">
        <f>E3710/D3710*100</f>
        <v>300</v>
      </c>
      <c r="S3710" s="7">
        <f>E3710/O3710</f>
        <v>53.846153846153847</v>
      </c>
      <c r="T3710" s="11" t="s">
        <v>8317</v>
      </c>
      <c r="U3710" t="s">
        <v>8318</v>
      </c>
    </row>
    <row r="3711" spans="1:21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5">
        <f t="shared" si="171"/>
        <v>41815.707708333335</v>
      </c>
      <c r="K3711">
        <v>1401123546</v>
      </c>
      <c r="L3711" s="16">
        <f t="shared" si="172"/>
        <v>41785.707708333335</v>
      </c>
      <c r="M3711" s="16" t="str">
        <f t="shared" si="173"/>
        <v>2014</v>
      </c>
      <c r="N3711" t="b">
        <v>0</v>
      </c>
      <c r="O3711">
        <v>35</v>
      </c>
      <c r="P3711" t="b">
        <v>1</v>
      </c>
      <c r="Q3711" t="s">
        <v>8271</v>
      </c>
      <c r="R3711" s="10">
        <f>E3711/D3711*100</f>
        <v>108.25</v>
      </c>
      <c r="S3711" s="7">
        <f>E3711/O3711</f>
        <v>30.928571428571427</v>
      </c>
      <c r="T3711" s="11" t="s">
        <v>8317</v>
      </c>
      <c r="U3711" t="s">
        <v>8318</v>
      </c>
    </row>
    <row r="3712" spans="1:21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5">
        <f t="shared" si="171"/>
        <v>42097.576249999998</v>
      </c>
      <c r="K3712">
        <v>1425908988</v>
      </c>
      <c r="L3712" s="16">
        <f t="shared" si="172"/>
        <v>42072.576249999998</v>
      </c>
      <c r="M3712" s="16" t="str">
        <f t="shared" si="173"/>
        <v>2015</v>
      </c>
      <c r="N3712" t="b">
        <v>0</v>
      </c>
      <c r="O3712">
        <v>27</v>
      </c>
      <c r="P3712" t="b">
        <v>1</v>
      </c>
      <c r="Q3712" t="s">
        <v>8271</v>
      </c>
      <c r="R3712" s="10">
        <f>E3712/D3712*100</f>
        <v>141.15384615384616</v>
      </c>
      <c r="S3712" s="7">
        <f>E3712/O3712</f>
        <v>67.962962962962962</v>
      </c>
      <c r="T3712" s="11" t="s">
        <v>8317</v>
      </c>
      <c r="U3712" t="s">
        <v>8318</v>
      </c>
    </row>
    <row r="3713" spans="1:21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5">
        <f t="shared" si="171"/>
        <v>41805.666666666664</v>
      </c>
      <c r="K3713">
        <v>1400606573</v>
      </c>
      <c r="L3713" s="16">
        <f t="shared" si="172"/>
        <v>41779.724224537036</v>
      </c>
      <c r="M3713" s="16" t="str">
        <f t="shared" si="173"/>
        <v>2014</v>
      </c>
      <c r="N3713" t="b">
        <v>0</v>
      </c>
      <c r="O3713">
        <v>21</v>
      </c>
      <c r="P3713" t="b">
        <v>1</v>
      </c>
      <c r="Q3713" t="s">
        <v>8271</v>
      </c>
      <c r="R3713" s="10">
        <f>E3713/D3713*100</f>
        <v>113.99999999999999</v>
      </c>
      <c r="S3713" s="7">
        <f>E3713/O3713</f>
        <v>27.142857142857142</v>
      </c>
      <c r="T3713" s="11" t="s">
        <v>8317</v>
      </c>
      <c r="U3713" t="s">
        <v>8318</v>
      </c>
    </row>
    <row r="3714" spans="1:21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5">
        <f t="shared" si="171"/>
        <v>42155.290972222225</v>
      </c>
      <c r="K3714">
        <v>1431230867</v>
      </c>
      <c r="L3714" s="16">
        <f t="shared" si="172"/>
        <v>42134.172071759262</v>
      </c>
      <c r="M3714" s="16" t="str">
        <f t="shared" si="173"/>
        <v>2015</v>
      </c>
      <c r="N3714" t="b">
        <v>0</v>
      </c>
      <c r="O3714">
        <v>104</v>
      </c>
      <c r="P3714" t="b">
        <v>1</v>
      </c>
      <c r="Q3714" t="s">
        <v>8271</v>
      </c>
      <c r="R3714" s="10">
        <f>E3714/D3714*100</f>
        <v>153.73333333333335</v>
      </c>
      <c r="S3714" s="7">
        <f>E3714/O3714</f>
        <v>110.86538461538461</v>
      </c>
      <c r="T3714" s="11" t="s">
        <v>8317</v>
      </c>
      <c r="U3714" t="s">
        <v>8318</v>
      </c>
    </row>
    <row r="3715" spans="1:21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5">
        <f t="shared" ref="J3715:J3778" si="174">(((I3715/60)/60)/24)+DATE(1970,1,1)</f>
        <v>42525.738032407404</v>
      </c>
      <c r="K3715">
        <v>1463334166</v>
      </c>
      <c r="L3715" s="16">
        <f t="shared" ref="L3715:L3778" si="175">(((K3715/60)/60)/24)+DATE(1970,1,1)</f>
        <v>42505.738032407404</v>
      </c>
      <c r="M3715" s="16" t="str">
        <f t="shared" ref="M3715:M3778" si="176">TEXT(L3715,"yyyy")</f>
        <v>2016</v>
      </c>
      <c r="N3715" t="b">
        <v>0</v>
      </c>
      <c r="O3715">
        <v>19</v>
      </c>
      <c r="P3715" t="b">
        <v>1</v>
      </c>
      <c r="Q3715" t="s">
        <v>8271</v>
      </c>
      <c r="R3715" s="10">
        <f>E3715/D3715*100</f>
        <v>101.49999999999999</v>
      </c>
      <c r="S3715" s="7">
        <f>E3715/O3715</f>
        <v>106.84210526315789</v>
      </c>
      <c r="T3715" s="11" t="s">
        <v>8317</v>
      </c>
      <c r="U3715" t="s">
        <v>8318</v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5">
        <f t="shared" si="174"/>
        <v>42150.165972222225</v>
      </c>
      <c r="K3716">
        <v>1429881667</v>
      </c>
      <c r="L3716" s="16">
        <f t="shared" si="175"/>
        <v>42118.556331018524</v>
      </c>
      <c r="M3716" s="16" t="str">
        <f t="shared" si="176"/>
        <v>2015</v>
      </c>
      <c r="N3716" t="b">
        <v>0</v>
      </c>
      <c r="O3716">
        <v>97</v>
      </c>
      <c r="P3716" t="b">
        <v>1</v>
      </c>
      <c r="Q3716" t="s">
        <v>8271</v>
      </c>
      <c r="R3716" s="10">
        <f>E3716/D3716*100</f>
        <v>102.35000000000001</v>
      </c>
      <c r="S3716" s="7">
        <f>E3716/O3716</f>
        <v>105.51546391752578</v>
      </c>
      <c r="T3716" s="11" t="s">
        <v>8317</v>
      </c>
      <c r="U3716" t="s">
        <v>8318</v>
      </c>
    </row>
    <row r="3717" spans="1:21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5">
        <f t="shared" si="174"/>
        <v>42094.536111111112</v>
      </c>
      <c r="K3717">
        <v>1422834819</v>
      </c>
      <c r="L3717" s="16">
        <f t="shared" si="175"/>
        <v>42036.995590277773</v>
      </c>
      <c r="M3717" s="16" t="str">
        <f t="shared" si="176"/>
        <v>2015</v>
      </c>
      <c r="N3717" t="b">
        <v>0</v>
      </c>
      <c r="O3717">
        <v>27</v>
      </c>
      <c r="P3717" t="b">
        <v>1</v>
      </c>
      <c r="Q3717" t="s">
        <v>8271</v>
      </c>
      <c r="R3717" s="10">
        <f>E3717/D3717*100</f>
        <v>102.57142857142858</v>
      </c>
      <c r="S3717" s="7">
        <f>E3717/O3717</f>
        <v>132.96296296296296</v>
      </c>
      <c r="T3717" s="11" t="s">
        <v>8317</v>
      </c>
      <c r="U3717" t="s">
        <v>8318</v>
      </c>
    </row>
    <row r="3718" spans="1:21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5">
        <f t="shared" si="174"/>
        <v>42390.887835648144</v>
      </c>
      <c r="K3718">
        <v>1450819109</v>
      </c>
      <c r="L3718" s="16">
        <f t="shared" si="175"/>
        <v>42360.887835648144</v>
      </c>
      <c r="M3718" s="16" t="str">
        <f t="shared" si="176"/>
        <v>2015</v>
      </c>
      <c r="N3718" t="b">
        <v>0</v>
      </c>
      <c r="O3718">
        <v>24</v>
      </c>
      <c r="P3718" t="b">
        <v>1</v>
      </c>
      <c r="Q3718" t="s">
        <v>8271</v>
      </c>
      <c r="R3718" s="10">
        <f>E3718/D3718*100</f>
        <v>155.75</v>
      </c>
      <c r="S3718" s="7">
        <f>E3718/O3718</f>
        <v>51.916666666666664</v>
      </c>
      <c r="T3718" s="11" t="s">
        <v>8317</v>
      </c>
      <c r="U3718" t="s">
        <v>8318</v>
      </c>
    </row>
    <row r="3719" spans="1:21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5">
        <f t="shared" si="174"/>
        <v>42133.866307870368</v>
      </c>
      <c r="K3719">
        <v>1428526049</v>
      </c>
      <c r="L3719" s="16">
        <f t="shared" si="175"/>
        <v>42102.866307870368</v>
      </c>
      <c r="M3719" s="16" t="str">
        <f t="shared" si="176"/>
        <v>2015</v>
      </c>
      <c r="N3719" t="b">
        <v>0</v>
      </c>
      <c r="O3719">
        <v>13</v>
      </c>
      <c r="P3719" t="b">
        <v>1</v>
      </c>
      <c r="Q3719" t="s">
        <v>8271</v>
      </c>
      <c r="R3719" s="10">
        <f>E3719/D3719*100</f>
        <v>100.75</v>
      </c>
      <c r="S3719" s="7">
        <f>E3719/O3719</f>
        <v>310</v>
      </c>
      <c r="T3719" s="11" t="s">
        <v>8317</v>
      </c>
      <c r="U3719" t="s">
        <v>8318</v>
      </c>
    </row>
    <row r="3720" spans="1:21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5">
        <f t="shared" si="174"/>
        <v>42062.716145833328</v>
      </c>
      <c r="K3720">
        <v>1422465075</v>
      </c>
      <c r="L3720" s="16">
        <f t="shared" si="175"/>
        <v>42032.716145833328</v>
      </c>
      <c r="M3720" s="16" t="str">
        <f t="shared" si="176"/>
        <v>2015</v>
      </c>
      <c r="N3720" t="b">
        <v>0</v>
      </c>
      <c r="O3720">
        <v>46</v>
      </c>
      <c r="P3720" t="b">
        <v>1</v>
      </c>
      <c r="Q3720" t="s">
        <v>8271</v>
      </c>
      <c r="R3720" s="10">
        <f>E3720/D3720*100</f>
        <v>239.4</v>
      </c>
      <c r="S3720" s="7">
        <f>E3720/O3720</f>
        <v>26.021739130434781</v>
      </c>
      <c r="T3720" s="11" t="s">
        <v>8317</v>
      </c>
      <c r="U3720" t="s">
        <v>8318</v>
      </c>
    </row>
    <row r="3721" spans="1:21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5">
        <f t="shared" si="174"/>
        <v>42177.729930555557</v>
      </c>
      <c r="K3721">
        <v>1432402266</v>
      </c>
      <c r="L3721" s="16">
        <f t="shared" si="175"/>
        <v>42147.729930555557</v>
      </c>
      <c r="M3721" s="16" t="str">
        <f t="shared" si="176"/>
        <v>2015</v>
      </c>
      <c r="N3721" t="b">
        <v>0</v>
      </c>
      <c r="O3721">
        <v>4</v>
      </c>
      <c r="P3721" t="b">
        <v>1</v>
      </c>
      <c r="Q3721" t="s">
        <v>8271</v>
      </c>
      <c r="R3721" s="10">
        <f>E3721/D3721*100</f>
        <v>210</v>
      </c>
      <c r="S3721" s="7">
        <f>E3721/O3721</f>
        <v>105</v>
      </c>
      <c r="T3721" s="11" t="s">
        <v>8317</v>
      </c>
      <c r="U3721" t="s">
        <v>8318</v>
      </c>
    </row>
    <row r="3722" spans="1:21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5">
        <f t="shared" si="174"/>
        <v>42187.993125000001</v>
      </c>
      <c r="K3722">
        <v>1433980206</v>
      </c>
      <c r="L3722" s="16">
        <f t="shared" si="175"/>
        <v>42165.993125000001</v>
      </c>
      <c r="M3722" s="16" t="str">
        <f t="shared" si="176"/>
        <v>2015</v>
      </c>
      <c r="N3722" t="b">
        <v>0</v>
      </c>
      <c r="O3722">
        <v>40</v>
      </c>
      <c r="P3722" t="b">
        <v>1</v>
      </c>
      <c r="Q3722" t="s">
        <v>8271</v>
      </c>
      <c r="R3722" s="10">
        <f>E3722/D3722*100</f>
        <v>104.51515151515152</v>
      </c>
      <c r="S3722" s="7">
        <f>E3722/O3722</f>
        <v>86.224999999999994</v>
      </c>
      <c r="T3722" s="11" t="s">
        <v>8317</v>
      </c>
      <c r="U3722" t="s">
        <v>8318</v>
      </c>
    </row>
    <row r="3723" spans="1:21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5">
        <f t="shared" si="174"/>
        <v>41948.977824074071</v>
      </c>
      <c r="K3723">
        <v>1413412084</v>
      </c>
      <c r="L3723" s="16">
        <f t="shared" si="175"/>
        <v>41927.936157407406</v>
      </c>
      <c r="M3723" s="16" t="str">
        <f t="shared" si="176"/>
        <v>2014</v>
      </c>
      <c r="N3723" t="b">
        <v>0</v>
      </c>
      <c r="O3723">
        <v>44</v>
      </c>
      <c r="P3723" t="b">
        <v>1</v>
      </c>
      <c r="Q3723" t="s">
        <v>8271</v>
      </c>
      <c r="R3723" s="10">
        <f>E3723/D3723*100</f>
        <v>100.8</v>
      </c>
      <c r="S3723" s="7">
        <f>E3723/O3723</f>
        <v>114.54545454545455</v>
      </c>
      <c r="T3723" s="11" t="s">
        <v>8317</v>
      </c>
      <c r="U3723" t="s">
        <v>8318</v>
      </c>
    </row>
    <row r="3724" spans="1:21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5">
        <f t="shared" si="174"/>
        <v>42411.957638888889</v>
      </c>
      <c r="K3724">
        <v>1452614847</v>
      </c>
      <c r="L3724" s="16">
        <f t="shared" si="175"/>
        <v>42381.671840277777</v>
      </c>
      <c r="M3724" s="16" t="str">
        <f t="shared" si="176"/>
        <v>2016</v>
      </c>
      <c r="N3724" t="b">
        <v>0</v>
      </c>
      <c r="O3724">
        <v>35</v>
      </c>
      <c r="P3724" t="b">
        <v>1</v>
      </c>
      <c r="Q3724" t="s">
        <v>8271</v>
      </c>
      <c r="R3724" s="10">
        <f>E3724/D3724*100</f>
        <v>111.20000000000002</v>
      </c>
      <c r="S3724" s="7">
        <f>E3724/O3724</f>
        <v>47.657142857142858</v>
      </c>
      <c r="T3724" s="11" t="s">
        <v>8317</v>
      </c>
      <c r="U3724" t="s">
        <v>8318</v>
      </c>
    </row>
    <row r="3725" spans="1:21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5">
        <f t="shared" si="174"/>
        <v>41973.794699074075</v>
      </c>
      <c r="K3725">
        <v>1414778662</v>
      </c>
      <c r="L3725" s="16">
        <f t="shared" si="175"/>
        <v>41943.753032407411</v>
      </c>
      <c r="M3725" s="16" t="str">
        <f t="shared" si="176"/>
        <v>2014</v>
      </c>
      <c r="N3725" t="b">
        <v>0</v>
      </c>
      <c r="O3725">
        <v>63</v>
      </c>
      <c r="P3725" t="b">
        <v>1</v>
      </c>
      <c r="Q3725" t="s">
        <v>8271</v>
      </c>
      <c r="R3725" s="10">
        <f>E3725/D3725*100</f>
        <v>102.04444444444445</v>
      </c>
      <c r="S3725" s="7">
        <f>E3725/O3725</f>
        <v>72.888888888888886</v>
      </c>
      <c r="T3725" s="11" t="s">
        <v>8317</v>
      </c>
      <c r="U3725" t="s">
        <v>8318</v>
      </c>
    </row>
    <row r="3726" spans="1:21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5">
        <f t="shared" si="174"/>
        <v>42494.958333333328</v>
      </c>
      <c r="K3726">
        <v>1459856860</v>
      </c>
      <c r="L3726" s="16">
        <f t="shared" si="175"/>
        <v>42465.491435185191</v>
      </c>
      <c r="M3726" s="16" t="str">
        <f t="shared" si="176"/>
        <v>2016</v>
      </c>
      <c r="N3726" t="b">
        <v>0</v>
      </c>
      <c r="O3726">
        <v>89</v>
      </c>
      <c r="P3726" t="b">
        <v>1</v>
      </c>
      <c r="Q3726" t="s">
        <v>8271</v>
      </c>
      <c r="R3726" s="10">
        <f>E3726/D3726*100</f>
        <v>102.54767441860466</v>
      </c>
      <c r="S3726" s="7">
        <f>E3726/O3726</f>
        <v>49.545505617977533</v>
      </c>
      <c r="T3726" s="11" t="s">
        <v>8317</v>
      </c>
      <c r="U3726" t="s">
        <v>8318</v>
      </c>
    </row>
    <row r="3727" spans="1:21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5">
        <f t="shared" si="174"/>
        <v>42418.895833333328</v>
      </c>
      <c r="K3727">
        <v>1454366467</v>
      </c>
      <c r="L3727" s="16">
        <f t="shared" si="175"/>
        <v>42401.945219907408</v>
      </c>
      <c r="M3727" s="16" t="str">
        <f t="shared" si="176"/>
        <v>2016</v>
      </c>
      <c r="N3727" t="b">
        <v>0</v>
      </c>
      <c r="O3727">
        <v>15</v>
      </c>
      <c r="P3727" t="b">
        <v>1</v>
      </c>
      <c r="Q3727" t="s">
        <v>8271</v>
      </c>
      <c r="R3727" s="10">
        <f>E3727/D3727*100</f>
        <v>127</v>
      </c>
      <c r="S3727" s="7">
        <f>E3727/O3727</f>
        <v>25.4</v>
      </c>
      <c r="T3727" s="11" t="s">
        <v>8317</v>
      </c>
      <c r="U3727" t="s">
        <v>8318</v>
      </c>
    </row>
    <row r="3728" spans="1:21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5">
        <f t="shared" si="174"/>
        <v>42489.875</v>
      </c>
      <c r="K3728">
        <v>1459567371</v>
      </c>
      <c r="L3728" s="16">
        <f t="shared" si="175"/>
        <v>42462.140868055561</v>
      </c>
      <c r="M3728" s="16" t="str">
        <f t="shared" si="176"/>
        <v>2016</v>
      </c>
      <c r="N3728" t="b">
        <v>0</v>
      </c>
      <c r="O3728">
        <v>46</v>
      </c>
      <c r="P3728" t="b">
        <v>1</v>
      </c>
      <c r="Q3728" t="s">
        <v>8271</v>
      </c>
      <c r="R3728" s="10">
        <f>E3728/D3728*100</f>
        <v>338.70588235294122</v>
      </c>
      <c r="S3728" s="7">
        <f>E3728/O3728</f>
        <v>62.586956521739133</v>
      </c>
      <c r="T3728" s="11" t="s">
        <v>8317</v>
      </c>
      <c r="U3728" t="s">
        <v>8318</v>
      </c>
    </row>
    <row r="3729" spans="1:21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5">
        <f t="shared" si="174"/>
        <v>42663.204861111109</v>
      </c>
      <c r="K3729">
        <v>1474273294</v>
      </c>
      <c r="L3729" s="16">
        <f t="shared" si="175"/>
        <v>42632.348310185189</v>
      </c>
      <c r="M3729" s="16" t="str">
        <f t="shared" si="176"/>
        <v>2016</v>
      </c>
      <c r="N3729" t="b">
        <v>0</v>
      </c>
      <c r="O3729">
        <v>33</v>
      </c>
      <c r="P3729" t="b">
        <v>1</v>
      </c>
      <c r="Q3729" t="s">
        <v>8271</v>
      </c>
      <c r="R3729" s="10">
        <f>E3729/D3729*100</f>
        <v>100.75</v>
      </c>
      <c r="S3729" s="7">
        <f>E3729/O3729</f>
        <v>61.060606060606062</v>
      </c>
      <c r="T3729" s="11" t="s">
        <v>8317</v>
      </c>
      <c r="U3729" t="s">
        <v>8318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5">
        <f t="shared" si="174"/>
        <v>42235.171018518522</v>
      </c>
      <c r="K3730">
        <v>1437365176</v>
      </c>
      <c r="L3730" s="16">
        <f t="shared" si="175"/>
        <v>42205.171018518522</v>
      </c>
      <c r="M3730" s="16" t="str">
        <f t="shared" si="176"/>
        <v>2015</v>
      </c>
      <c r="N3730" t="b">
        <v>0</v>
      </c>
      <c r="O3730">
        <v>31</v>
      </c>
      <c r="P3730" t="b">
        <v>0</v>
      </c>
      <c r="Q3730" t="s">
        <v>8271</v>
      </c>
      <c r="R3730" s="10">
        <f>E3730/D3730*100</f>
        <v>9.31</v>
      </c>
      <c r="S3730" s="7">
        <f>E3730/O3730</f>
        <v>60.064516129032256</v>
      </c>
      <c r="T3730" s="11" t="s">
        <v>8317</v>
      </c>
      <c r="U3730" t="s">
        <v>8318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5">
        <f t="shared" si="174"/>
        <v>42086.16333333333</v>
      </c>
      <c r="K3731">
        <v>1423198512</v>
      </c>
      <c r="L3731" s="16">
        <f t="shared" si="175"/>
        <v>42041.205000000002</v>
      </c>
      <c r="M3731" s="16" t="str">
        <f t="shared" si="176"/>
        <v>2015</v>
      </c>
      <c r="N3731" t="b">
        <v>0</v>
      </c>
      <c r="O3731">
        <v>5</v>
      </c>
      <c r="P3731" t="b">
        <v>0</v>
      </c>
      <c r="Q3731" t="s">
        <v>8271</v>
      </c>
      <c r="R3731" s="10">
        <f>E3731/D3731*100</f>
        <v>7.24</v>
      </c>
      <c r="S3731" s="7">
        <f>E3731/O3731</f>
        <v>72.400000000000006</v>
      </c>
      <c r="T3731" s="11" t="s">
        <v>8317</v>
      </c>
      <c r="U3731" t="s">
        <v>8318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5">
        <f t="shared" si="174"/>
        <v>42233.677766203706</v>
      </c>
      <c r="K3732">
        <v>1437236159</v>
      </c>
      <c r="L3732" s="16">
        <f t="shared" si="175"/>
        <v>42203.677766203706</v>
      </c>
      <c r="M3732" s="16" t="str">
        <f t="shared" si="176"/>
        <v>2015</v>
      </c>
      <c r="N3732" t="b">
        <v>0</v>
      </c>
      <c r="O3732">
        <v>1</v>
      </c>
      <c r="P3732" t="b">
        <v>0</v>
      </c>
      <c r="Q3732" t="s">
        <v>8271</v>
      </c>
      <c r="R3732" s="10">
        <f>E3732/D3732*100</f>
        <v>10</v>
      </c>
      <c r="S3732" s="7">
        <f>E3732/O3732</f>
        <v>100</v>
      </c>
      <c r="T3732" s="11" t="s">
        <v>8317</v>
      </c>
      <c r="U3732" t="s">
        <v>8318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5">
        <f t="shared" si="174"/>
        <v>42014.140972222223</v>
      </c>
      <c r="K3733">
        <v>1418234646</v>
      </c>
      <c r="L3733" s="16">
        <f t="shared" si="175"/>
        <v>41983.752847222218</v>
      </c>
      <c r="M3733" s="16" t="str">
        <f t="shared" si="176"/>
        <v>2014</v>
      </c>
      <c r="N3733" t="b">
        <v>0</v>
      </c>
      <c r="O3733">
        <v>12</v>
      </c>
      <c r="P3733" t="b">
        <v>0</v>
      </c>
      <c r="Q3733" t="s">
        <v>8271</v>
      </c>
      <c r="R3733" s="10">
        <f>E3733/D3733*100</f>
        <v>11.272727272727273</v>
      </c>
      <c r="S3733" s="7">
        <f>E3733/O3733</f>
        <v>51.666666666666664</v>
      </c>
      <c r="T3733" s="11" t="s">
        <v>8317</v>
      </c>
      <c r="U3733" t="s">
        <v>8318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5">
        <f t="shared" si="174"/>
        <v>42028.5</v>
      </c>
      <c r="K3734">
        <v>1416932133</v>
      </c>
      <c r="L3734" s="16">
        <f t="shared" si="175"/>
        <v>41968.677465277782</v>
      </c>
      <c r="M3734" s="16" t="str">
        <f t="shared" si="176"/>
        <v>2014</v>
      </c>
      <c r="N3734" t="b">
        <v>0</v>
      </c>
      <c r="O3734">
        <v>4</v>
      </c>
      <c r="P3734" t="b">
        <v>0</v>
      </c>
      <c r="Q3734" t="s">
        <v>8271</v>
      </c>
      <c r="R3734" s="10">
        <f>E3734/D3734*100</f>
        <v>15.411764705882353</v>
      </c>
      <c r="S3734" s="7">
        <f>E3734/O3734</f>
        <v>32.75</v>
      </c>
      <c r="T3734" s="11" t="s">
        <v>8317</v>
      </c>
      <c r="U3734" t="s">
        <v>8318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5">
        <f t="shared" si="174"/>
        <v>42112.9375</v>
      </c>
      <c r="K3735">
        <v>1428539708</v>
      </c>
      <c r="L3735" s="16">
        <f t="shared" si="175"/>
        <v>42103.024398148147</v>
      </c>
      <c r="M3735" s="16" t="str">
        <f t="shared" si="176"/>
        <v>2015</v>
      </c>
      <c r="N3735" t="b">
        <v>0</v>
      </c>
      <c r="O3735">
        <v>0</v>
      </c>
      <c r="P3735" t="b">
        <v>0</v>
      </c>
      <c r="Q3735" t="s">
        <v>8271</v>
      </c>
      <c r="R3735" s="10">
        <f>E3735/D3735*100</f>
        <v>0</v>
      </c>
      <c r="S3735" s="7" t="e">
        <f>E3735/O3735</f>
        <v>#DIV/0!</v>
      </c>
      <c r="T3735" s="11" t="s">
        <v>8317</v>
      </c>
      <c r="U3735" t="s">
        <v>8318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5">
        <f t="shared" si="174"/>
        <v>42149.901574074072</v>
      </c>
      <c r="K3736">
        <v>1427405896</v>
      </c>
      <c r="L3736" s="16">
        <f t="shared" si="175"/>
        <v>42089.901574074072</v>
      </c>
      <c r="M3736" s="16" t="str">
        <f t="shared" si="176"/>
        <v>2015</v>
      </c>
      <c r="N3736" t="b">
        <v>0</v>
      </c>
      <c r="O3736">
        <v>7</v>
      </c>
      <c r="P3736" t="b">
        <v>0</v>
      </c>
      <c r="Q3736" t="s">
        <v>8271</v>
      </c>
      <c r="R3736" s="10">
        <f>E3736/D3736*100</f>
        <v>28.466666666666669</v>
      </c>
      <c r="S3736" s="7">
        <f>E3736/O3736</f>
        <v>61</v>
      </c>
      <c r="T3736" s="11" t="s">
        <v>8317</v>
      </c>
      <c r="U3736" t="s">
        <v>8318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5">
        <f t="shared" si="174"/>
        <v>42152.693159722221</v>
      </c>
      <c r="K3737">
        <v>1430239089</v>
      </c>
      <c r="L3737" s="16">
        <f t="shared" si="175"/>
        <v>42122.693159722221</v>
      </c>
      <c r="M3737" s="16" t="str">
        <f t="shared" si="176"/>
        <v>2015</v>
      </c>
      <c r="N3737" t="b">
        <v>0</v>
      </c>
      <c r="O3737">
        <v>2</v>
      </c>
      <c r="P3737" t="b">
        <v>0</v>
      </c>
      <c r="Q3737" t="s">
        <v>8271</v>
      </c>
      <c r="R3737" s="10">
        <f>E3737/D3737*100</f>
        <v>13.333333333333334</v>
      </c>
      <c r="S3737" s="7">
        <f>E3737/O3737</f>
        <v>10</v>
      </c>
      <c r="T3737" s="11" t="s">
        <v>8317</v>
      </c>
      <c r="U3737" t="s">
        <v>8318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5">
        <f t="shared" si="174"/>
        <v>42086.75</v>
      </c>
      <c r="K3738">
        <v>1423847093</v>
      </c>
      <c r="L3738" s="16">
        <f t="shared" si="175"/>
        <v>42048.711724537032</v>
      </c>
      <c r="M3738" s="16" t="str">
        <f t="shared" si="176"/>
        <v>2015</v>
      </c>
      <c r="N3738" t="b">
        <v>0</v>
      </c>
      <c r="O3738">
        <v>1</v>
      </c>
      <c r="P3738" t="b">
        <v>0</v>
      </c>
      <c r="Q3738" t="s">
        <v>8271</v>
      </c>
      <c r="R3738" s="10">
        <f>E3738/D3738*100</f>
        <v>0.66666666666666674</v>
      </c>
      <c r="S3738" s="7">
        <f>E3738/O3738</f>
        <v>10</v>
      </c>
      <c r="T3738" s="11" t="s">
        <v>8317</v>
      </c>
      <c r="U3738" t="s">
        <v>8318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5">
        <f t="shared" si="174"/>
        <v>42320.290972222225</v>
      </c>
      <c r="K3739">
        <v>1445358903</v>
      </c>
      <c r="L3739" s="16">
        <f t="shared" si="175"/>
        <v>42297.691006944442</v>
      </c>
      <c r="M3739" s="16" t="str">
        <f t="shared" si="176"/>
        <v>2015</v>
      </c>
      <c r="N3739" t="b">
        <v>0</v>
      </c>
      <c r="O3739">
        <v>4</v>
      </c>
      <c r="P3739" t="b">
        <v>0</v>
      </c>
      <c r="Q3739" t="s">
        <v>8271</v>
      </c>
      <c r="R3739" s="10">
        <f>E3739/D3739*100</f>
        <v>21.428571428571427</v>
      </c>
      <c r="S3739" s="7">
        <f>E3739/O3739</f>
        <v>37.5</v>
      </c>
      <c r="T3739" s="11" t="s">
        <v>8317</v>
      </c>
      <c r="U3739" t="s">
        <v>8318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5">
        <f t="shared" si="174"/>
        <v>41835.916666666664</v>
      </c>
      <c r="K3740">
        <v>1403562705</v>
      </c>
      <c r="L3740" s="16">
        <f t="shared" si="175"/>
        <v>41813.938715277778</v>
      </c>
      <c r="M3740" s="16" t="str">
        <f t="shared" si="176"/>
        <v>2014</v>
      </c>
      <c r="N3740" t="b">
        <v>0</v>
      </c>
      <c r="O3740">
        <v>6</v>
      </c>
      <c r="P3740" t="b">
        <v>0</v>
      </c>
      <c r="Q3740" t="s">
        <v>8271</v>
      </c>
      <c r="R3740" s="10">
        <f>E3740/D3740*100</f>
        <v>18</v>
      </c>
      <c r="S3740" s="7">
        <f>E3740/O3740</f>
        <v>45</v>
      </c>
      <c r="T3740" s="11" t="s">
        <v>8317</v>
      </c>
      <c r="U3740" t="s">
        <v>8318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5">
        <f t="shared" si="174"/>
        <v>42568.449861111112</v>
      </c>
      <c r="K3741">
        <v>1467024468</v>
      </c>
      <c r="L3741" s="16">
        <f t="shared" si="175"/>
        <v>42548.449861111112</v>
      </c>
      <c r="M3741" s="16" t="str">
        <f t="shared" si="176"/>
        <v>2016</v>
      </c>
      <c r="N3741" t="b">
        <v>0</v>
      </c>
      <c r="O3741">
        <v>8</v>
      </c>
      <c r="P3741" t="b">
        <v>0</v>
      </c>
      <c r="Q3741" t="s">
        <v>8271</v>
      </c>
      <c r="R3741" s="10">
        <f>E3741/D3741*100</f>
        <v>20.125</v>
      </c>
      <c r="S3741" s="7">
        <f>E3741/O3741</f>
        <v>100.625</v>
      </c>
      <c r="T3741" s="11" t="s">
        <v>8317</v>
      </c>
      <c r="U3741" t="s">
        <v>8318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5">
        <f t="shared" si="174"/>
        <v>41863.079143518517</v>
      </c>
      <c r="K3742">
        <v>1405217355</v>
      </c>
      <c r="L3742" s="16">
        <f t="shared" si="175"/>
        <v>41833.089756944442</v>
      </c>
      <c r="M3742" s="16" t="str">
        <f t="shared" si="176"/>
        <v>2014</v>
      </c>
      <c r="N3742" t="b">
        <v>0</v>
      </c>
      <c r="O3742">
        <v>14</v>
      </c>
      <c r="P3742" t="b">
        <v>0</v>
      </c>
      <c r="Q3742" t="s">
        <v>8271</v>
      </c>
      <c r="R3742" s="10">
        <f>E3742/D3742*100</f>
        <v>17.899999999999999</v>
      </c>
      <c r="S3742" s="7">
        <f>E3742/O3742</f>
        <v>25.571428571428573</v>
      </c>
      <c r="T3742" s="11" t="s">
        <v>8317</v>
      </c>
      <c r="U3742" t="s">
        <v>8318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5">
        <f t="shared" si="174"/>
        <v>42355.920717592591</v>
      </c>
      <c r="K3743">
        <v>1447797950</v>
      </c>
      <c r="L3743" s="16">
        <f t="shared" si="175"/>
        <v>42325.920717592591</v>
      </c>
      <c r="M3743" s="16" t="str">
        <f t="shared" si="176"/>
        <v>2015</v>
      </c>
      <c r="N3743" t="b">
        <v>0</v>
      </c>
      <c r="O3743">
        <v>0</v>
      </c>
      <c r="P3743" t="b">
        <v>0</v>
      </c>
      <c r="Q3743" t="s">
        <v>8271</v>
      </c>
      <c r="R3743" s="10">
        <f>E3743/D3743*100</f>
        <v>0</v>
      </c>
      <c r="S3743" s="7" t="e">
        <f>E3743/O3743</f>
        <v>#DIV/0!</v>
      </c>
      <c r="T3743" s="11" t="s">
        <v>8317</v>
      </c>
      <c r="U3743" t="s">
        <v>8318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5">
        <f t="shared" si="174"/>
        <v>41888.214629629627</v>
      </c>
      <c r="K3744">
        <v>1407388144</v>
      </c>
      <c r="L3744" s="16">
        <f t="shared" si="175"/>
        <v>41858.214629629627</v>
      </c>
      <c r="M3744" s="16" t="str">
        <f t="shared" si="176"/>
        <v>2014</v>
      </c>
      <c r="N3744" t="b">
        <v>0</v>
      </c>
      <c r="O3744">
        <v>4</v>
      </c>
      <c r="P3744" t="b">
        <v>0</v>
      </c>
      <c r="Q3744" t="s">
        <v>8271</v>
      </c>
      <c r="R3744" s="10">
        <f>E3744/D3744*100</f>
        <v>2</v>
      </c>
      <c r="S3744" s="7">
        <f>E3744/O3744</f>
        <v>25</v>
      </c>
      <c r="T3744" s="11" t="s">
        <v>8317</v>
      </c>
      <c r="U3744" t="s">
        <v>8318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5">
        <f t="shared" si="174"/>
        <v>41823.710231481484</v>
      </c>
      <c r="K3745">
        <v>1401814964</v>
      </c>
      <c r="L3745" s="16">
        <f t="shared" si="175"/>
        <v>41793.710231481484</v>
      </c>
      <c r="M3745" s="16" t="str">
        <f t="shared" si="176"/>
        <v>2014</v>
      </c>
      <c r="N3745" t="b">
        <v>0</v>
      </c>
      <c r="O3745">
        <v>0</v>
      </c>
      <c r="P3745" t="b">
        <v>0</v>
      </c>
      <c r="Q3745" t="s">
        <v>8271</v>
      </c>
      <c r="R3745" s="10">
        <f>E3745/D3745*100</f>
        <v>0</v>
      </c>
      <c r="S3745" s="7" t="e">
        <f>E3745/O3745</f>
        <v>#DIV/0!</v>
      </c>
      <c r="T3745" s="11" t="s">
        <v>8317</v>
      </c>
      <c r="U3745" t="s">
        <v>8318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5">
        <f t="shared" si="174"/>
        <v>41825.165972222225</v>
      </c>
      <c r="K3746">
        <v>1401823952</v>
      </c>
      <c r="L3746" s="16">
        <f t="shared" si="175"/>
        <v>41793.814259259263</v>
      </c>
      <c r="M3746" s="16" t="str">
        <f t="shared" si="176"/>
        <v>2014</v>
      </c>
      <c r="N3746" t="b">
        <v>0</v>
      </c>
      <c r="O3746">
        <v>0</v>
      </c>
      <c r="P3746" t="b">
        <v>0</v>
      </c>
      <c r="Q3746" t="s">
        <v>8271</v>
      </c>
      <c r="R3746" s="10">
        <f>E3746/D3746*100</f>
        <v>0</v>
      </c>
      <c r="S3746" s="7" t="e">
        <f>E3746/O3746</f>
        <v>#DIV/0!</v>
      </c>
      <c r="T3746" s="11" t="s">
        <v>8317</v>
      </c>
      <c r="U3746" t="s">
        <v>8318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5">
        <f t="shared" si="174"/>
        <v>41861.697939814818</v>
      </c>
      <c r="K3747">
        <v>1405097102</v>
      </c>
      <c r="L3747" s="16">
        <f t="shared" si="175"/>
        <v>41831.697939814818</v>
      </c>
      <c r="M3747" s="16" t="str">
        <f t="shared" si="176"/>
        <v>2014</v>
      </c>
      <c r="N3747" t="b">
        <v>0</v>
      </c>
      <c r="O3747">
        <v>1</v>
      </c>
      <c r="P3747" t="b">
        <v>0</v>
      </c>
      <c r="Q3747" t="s">
        <v>8271</v>
      </c>
      <c r="R3747" s="10">
        <f>E3747/D3747*100</f>
        <v>10</v>
      </c>
      <c r="S3747" s="7">
        <f>E3747/O3747</f>
        <v>10</v>
      </c>
      <c r="T3747" s="11" t="s">
        <v>8317</v>
      </c>
      <c r="U3747" t="s">
        <v>8318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5">
        <f t="shared" si="174"/>
        <v>42651.389340277776</v>
      </c>
      <c r="K3748">
        <v>1473326439</v>
      </c>
      <c r="L3748" s="16">
        <f t="shared" si="175"/>
        <v>42621.389340277776</v>
      </c>
      <c r="M3748" s="16" t="str">
        <f t="shared" si="176"/>
        <v>2016</v>
      </c>
      <c r="N3748" t="b">
        <v>0</v>
      </c>
      <c r="O3748">
        <v>1</v>
      </c>
      <c r="P3748" t="b">
        <v>0</v>
      </c>
      <c r="Q3748" t="s">
        <v>8271</v>
      </c>
      <c r="R3748" s="10">
        <f>E3748/D3748*100</f>
        <v>2.3764705882352941</v>
      </c>
      <c r="S3748" s="7">
        <f>E3748/O3748</f>
        <v>202</v>
      </c>
      <c r="T3748" s="11" t="s">
        <v>8317</v>
      </c>
      <c r="U3748" t="s">
        <v>8318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5">
        <f t="shared" si="174"/>
        <v>42190.957638888889</v>
      </c>
      <c r="K3749">
        <v>1433833896</v>
      </c>
      <c r="L3749" s="16">
        <f t="shared" si="175"/>
        <v>42164.299722222218</v>
      </c>
      <c r="M3749" s="16" t="str">
        <f t="shared" si="176"/>
        <v>2015</v>
      </c>
      <c r="N3749" t="b">
        <v>0</v>
      </c>
      <c r="O3749">
        <v>1</v>
      </c>
      <c r="P3749" t="b">
        <v>0</v>
      </c>
      <c r="Q3749" t="s">
        <v>8271</v>
      </c>
      <c r="R3749" s="10">
        <f>E3749/D3749*100</f>
        <v>1</v>
      </c>
      <c r="S3749" s="7">
        <f>E3749/O3749</f>
        <v>25</v>
      </c>
      <c r="T3749" s="11" t="s">
        <v>8317</v>
      </c>
      <c r="U3749" t="s">
        <v>8318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5">
        <f t="shared" si="174"/>
        <v>42416.249305555553</v>
      </c>
      <c r="K3750">
        <v>1453827436</v>
      </c>
      <c r="L3750" s="16">
        <f t="shared" si="175"/>
        <v>42395.706435185188</v>
      </c>
      <c r="M3750" s="16" t="str">
        <f t="shared" si="176"/>
        <v>2016</v>
      </c>
      <c r="N3750" t="b">
        <v>0</v>
      </c>
      <c r="O3750">
        <v>52</v>
      </c>
      <c r="P3750" t="b">
        <v>1</v>
      </c>
      <c r="Q3750" t="s">
        <v>8305</v>
      </c>
      <c r="R3750" s="10">
        <f>E3750/D3750*100</f>
        <v>103.52</v>
      </c>
      <c r="S3750" s="7">
        <f>E3750/O3750</f>
        <v>99.538461538461533</v>
      </c>
      <c r="T3750" s="11" t="s">
        <v>8317</v>
      </c>
      <c r="U3750" t="s">
        <v>8359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5">
        <f t="shared" si="174"/>
        <v>42489.165972222225</v>
      </c>
      <c r="K3751">
        <v>1459220588</v>
      </c>
      <c r="L3751" s="16">
        <f t="shared" si="175"/>
        <v>42458.127175925925</v>
      </c>
      <c r="M3751" s="16" t="str">
        <f t="shared" si="176"/>
        <v>2016</v>
      </c>
      <c r="N3751" t="b">
        <v>0</v>
      </c>
      <c r="O3751">
        <v>7</v>
      </c>
      <c r="P3751" t="b">
        <v>1</v>
      </c>
      <c r="Q3751" t="s">
        <v>8305</v>
      </c>
      <c r="R3751" s="10">
        <f>E3751/D3751*100</f>
        <v>105</v>
      </c>
      <c r="S3751" s="7">
        <f>E3751/O3751</f>
        <v>75</v>
      </c>
      <c r="T3751" s="11" t="s">
        <v>8317</v>
      </c>
      <c r="U3751" t="s">
        <v>8359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5">
        <f t="shared" si="174"/>
        <v>42045.332638888889</v>
      </c>
      <c r="K3752">
        <v>1421105608</v>
      </c>
      <c r="L3752" s="16">
        <f t="shared" si="175"/>
        <v>42016.981574074074</v>
      </c>
      <c r="M3752" s="16" t="str">
        <f t="shared" si="176"/>
        <v>2015</v>
      </c>
      <c r="N3752" t="b">
        <v>0</v>
      </c>
      <c r="O3752">
        <v>28</v>
      </c>
      <c r="P3752" t="b">
        <v>1</v>
      </c>
      <c r="Q3752" t="s">
        <v>8305</v>
      </c>
      <c r="R3752" s="10">
        <f>E3752/D3752*100</f>
        <v>100.44999999999999</v>
      </c>
      <c r="S3752" s="7">
        <f>E3752/O3752</f>
        <v>215.25</v>
      </c>
      <c r="T3752" s="11" t="s">
        <v>8317</v>
      </c>
      <c r="U3752" t="s">
        <v>8359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5">
        <f t="shared" si="174"/>
        <v>42462.993900462956</v>
      </c>
      <c r="K3753">
        <v>1454460673</v>
      </c>
      <c r="L3753" s="16">
        <f t="shared" si="175"/>
        <v>42403.035567129627</v>
      </c>
      <c r="M3753" s="16" t="str">
        <f t="shared" si="176"/>
        <v>2016</v>
      </c>
      <c r="N3753" t="b">
        <v>0</v>
      </c>
      <c r="O3753">
        <v>11</v>
      </c>
      <c r="P3753" t="b">
        <v>1</v>
      </c>
      <c r="Q3753" t="s">
        <v>8305</v>
      </c>
      <c r="R3753" s="10">
        <f>E3753/D3753*100</f>
        <v>132.6</v>
      </c>
      <c r="S3753" s="7">
        <f>E3753/O3753</f>
        <v>120.54545454545455</v>
      </c>
      <c r="T3753" s="11" t="s">
        <v>8317</v>
      </c>
      <c r="U3753" t="s">
        <v>8359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5">
        <f t="shared" si="174"/>
        <v>42659.875</v>
      </c>
      <c r="K3754">
        <v>1473189335</v>
      </c>
      <c r="L3754" s="16">
        <f t="shared" si="175"/>
        <v>42619.802488425921</v>
      </c>
      <c r="M3754" s="16" t="str">
        <f t="shared" si="176"/>
        <v>2016</v>
      </c>
      <c r="N3754" t="b">
        <v>0</v>
      </c>
      <c r="O3754">
        <v>15</v>
      </c>
      <c r="P3754" t="b">
        <v>1</v>
      </c>
      <c r="Q3754" t="s">
        <v>8305</v>
      </c>
      <c r="R3754" s="10">
        <f>E3754/D3754*100</f>
        <v>112.99999999999999</v>
      </c>
      <c r="S3754" s="7">
        <f>E3754/O3754</f>
        <v>37.666666666666664</v>
      </c>
      <c r="T3754" s="11" t="s">
        <v>8317</v>
      </c>
      <c r="U3754" t="s">
        <v>8359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5">
        <f t="shared" si="174"/>
        <v>42158</v>
      </c>
      <c r="K3755">
        <v>1430768800</v>
      </c>
      <c r="L3755" s="16">
        <f t="shared" si="175"/>
        <v>42128.824074074073</v>
      </c>
      <c r="M3755" s="16" t="str">
        <f t="shared" si="176"/>
        <v>2015</v>
      </c>
      <c r="N3755" t="b">
        <v>0</v>
      </c>
      <c r="O3755">
        <v>30</v>
      </c>
      <c r="P3755" t="b">
        <v>1</v>
      </c>
      <c r="Q3755" t="s">
        <v>8305</v>
      </c>
      <c r="R3755" s="10">
        <f>E3755/D3755*100</f>
        <v>103.34</v>
      </c>
      <c r="S3755" s="7">
        <f>E3755/O3755</f>
        <v>172.23333333333332</v>
      </c>
      <c r="T3755" s="11" t="s">
        <v>8317</v>
      </c>
      <c r="U3755" t="s">
        <v>8359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5">
        <f t="shared" si="174"/>
        <v>41846.207638888889</v>
      </c>
      <c r="K3756">
        <v>1403125737</v>
      </c>
      <c r="L3756" s="16">
        <f t="shared" si="175"/>
        <v>41808.881215277775</v>
      </c>
      <c r="M3756" s="16" t="str">
        <f t="shared" si="176"/>
        <v>2014</v>
      </c>
      <c r="N3756" t="b">
        <v>0</v>
      </c>
      <c r="O3756">
        <v>27</v>
      </c>
      <c r="P3756" t="b">
        <v>1</v>
      </c>
      <c r="Q3756" t="s">
        <v>8305</v>
      </c>
      <c r="R3756" s="10">
        <f>E3756/D3756*100</f>
        <v>120</v>
      </c>
      <c r="S3756" s="7">
        <f>E3756/O3756</f>
        <v>111.11111111111111</v>
      </c>
      <c r="T3756" s="11" t="s">
        <v>8317</v>
      </c>
      <c r="U3756" t="s">
        <v>8359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5">
        <f t="shared" si="174"/>
        <v>42475.866979166662</v>
      </c>
      <c r="K3757">
        <v>1458161307</v>
      </c>
      <c r="L3757" s="16">
        <f t="shared" si="175"/>
        <v>42445.866979166662</v>
      </c>
      <c r="M3757" s="16" t="str">
        <f t="shared" si="176"/>
        <v>2016</v>
      </c>
      <c r="N3757" t="b">
        <v>0</v>
      </c>
      <c r="O3757">
        <v>28</v>
      </c>
      <c r="P3757" t="b">
        <v>1</v>
      </c>
      <c r="Q3757" t="s">
        <v>8305</v>
      </c>
      <c r="R3757" s="10">
        <f>E3757/D3757*100</f>
        <v>129.63636363636363</v>
      </c>
      <c r="S3757" s="7">
        <f>E3757/O3757</f>
        <v>25.464285714285715</v>
      </c>
      <c r="T3757" s="11" t="s">
        <v>8317</v>
      </c>
      <c r="U3757" t="s">
        <v>8359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5">
        <f t="shared" si="174"/>
        <v>41801.814791666664</v>
      </c>
      <c r="K3758">
        <v>1399923198</v>
      </c>
      <c r="L3758" s="16">
        <f t="shared" si="175"/>
        <v>41771.814791666664</v>
      </c>
      <c r="M3758" s="16" t="str">
        <f t="shared" si="176"/>
        <v>2014</v>
      </c>
      <c r="N3758" t="b">
        <v>0</v>
      </c>
      <c r="O3758">
        <v>17</v>
      </c>
      <c r="P3758" t="b">
        <v>1</v>
      </c>
      <c r="Q3758" t="s">
        <v>8305</v>
      </c>
      <c r="R3758" s="10">
        <f>E3758/D3758*100</f>
        <v>101.11111111111111</v>
      </c>
      <c r="S3758" s="7">
        <f>E3758/O3758</f>
        <v>267.64705882352939</v>
      </c>
      <c r="T3758" s="11" t="s">
        <v>8317</v>
      </c>
      <c r="U3758" t="s">
        <v>8359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5">
        <f t="shared" si="174"/>
        <v>41974.850868055553</v>
      </c>
      <c r="K3759">
        <v>1415737515</v>
      </c>
      <c r="L3759" s="16">
        <f t="shared" si="175"/>
        <v>41954.850868055553</v>
      </c>
      <c r="M3759" s="16" t="str">
        <f t="shared" si="176"/>
        <v>2014</v>
      </c>
      <c r="N3759" t="b">
        <v>0</v>
      </c>
      <c r="O3759">
        <v>50</v>
      </c>
      <c r="P3759" t="b">
        <v>1</v>
      </c>
      <c r="Q3759" t="s">
        <v>8305</v>
      </c>
      <c r="R3759" s="10">
        <f>E3759/D3759*100</f>
        <v>108.51428571428572</v>
      </c>
      <c r="S3759" s="7">
        <f>E3759/O3759</f>
        <v>75.959999999999994</v>
      </c>
      <c r="T3759" s="11" t="s">
        <v>8317</v>
      </c>
      <c r="U3759" t="s">
        <v>8359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5">
        <f t="shared" si="174"/>
        <v>41778.208333333336</v>
      </c>
      <c r="K3760">
        <v>1397819938</v>
      </c>
      <c r="L3760" s="16">
        <f t="shared" si="175"/>
        <v>41747.471504629626</v>
      </c>
      <c r="M3760" s="16" t="str">
        <f t="shared" si="176"/>
        <v>2014</v>
      </c>
      <c r="N3760" t="b">
        <v>0</v>
      </c>
      <c r="O3760">
        <v>26</v>
      </c>
      <c r="P3760" t="b">
        <v>1</v>
      </c>
      <c r="Q3760" t="s">
        <v>8305</v>
      </c>
      <c r="R3760" s="10">
        <f>E3760/D3760*100</f>
        <v>102.33333333333334</v>
      </c>
      <c r="S3760" s="7">
        <f>E3760/O3760</f>
        <v>59.03846153846154</v>
      </c>
      <c r="T3760" s="11" t="s">
        <v>8317</v>
      </c>
      <c r="U3760" t="s">
        <v>8359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5">
        <f t="shared" si="174"/>
        <v>42242.108252314814</v>
      </c>
      <c r="K3761">
        <v>1435372553</v>
      </c>
      <c r="L3761" s="16">
        <f t="shared" si="175"/>
        <v>42182.108252314814</v>
      </c>
      <c r="M3761" s="16" t="str">
        <f t="shared" si="176"/>
        <v>2015</v>
      </c>
      <c r="N3761" t="b">
        <v>0</v>
      </c>
      <c r="O3761">
        <v>88</v>
      </c>
      <c r="P3761" t="b">
        <v>1</v>
      </c>
      <c r="Q3761" t="s">
        <v>8305</v>
      </c>
      <c r="R3761" s="10">
        <f>E3761/D3761*100</f>
        <v>110.24425000000002</v>
      </c>
      <c r="S3761" s="7">
        <f>E3761/O3761</f>
        <v>50.111022727272733</v>
      </c>
      <c r="T3761" s="11" t="s">
        <v>8317</v>
      </c>
      <c r="U3761" t="s">
        <v>8359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5">
        <f t="shared" si="174"/>
        <v>41764.525300925925</v>
      </c>
      <c r="K3762">
        <v>1397133386</v>
      </c>
      <c r="L3762" s="16">
        <f t="shared" si="175"/>
        <v>41739.525300925925</v>
      </c>
      <c r="M3762" s="16" t="str">
        <f t="shared" si="176"/>
        <v>2014</v>
      </c>
      <c r="N3762" t="b">
        <v>0</v>
      </c>
      <c r="O3762">
        <v>91</v>
      </c>
      <c r="P3762" t="b">
        <v>1</v>
      </c>
      <c r="Q3762" t="s">
        <v>8305</v>
      </c>
      <c r="R3762" s="10">
        <f>E3762/D3762*100</f>
        <v>101.0154</v>
      </c>
      <c r="S3762" s="7">
        <f>E3762/O3762</f>
        <v>55.502967032967035</v>
      </c>
      <c r="T3762" s="11" t="s">
        <v>8317</v>
      </c>
      <c r="U3762" t="s">
        <v>8359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5">
        <f t="shared" si="174"/>
        <v>42226.958333333328</v>
      </c>
      <c r="K3763">
        <v>1434625937</v>
      </c>
      <c r="L3763" s="16">
        <f t="shared" si="175"/>
        <v>42173.466863425929</v>
      </c>
      <c r="M3763" s="16" t="str">
        <f t="shared" si="176"/>
        <v>2015</v>
      </c>
      <c r="N3763" t="b">
        <v>0</v>
      </c>
      <c r="O3763">
        <v>3</v>
      </c>
      <c r="P3763" t="b">
        <v>1</v>
      </c>
      <c r="Q3763" t="s">
        <v>8305</v>
      </c>
      <c r="R3763" s="10">
        <f>E3763/D3763*100</f>
        <v>100</v>
      </c>
      <c r="S3763" s="7">
        <f>E3763/O3763</f>
        <v>166.66666666666666</v>
      </c>
      <c r="T3763" s="11" t="s">
        <v>8317</v>
      </c>
      <c r="U3763" t="s">
        <v>8359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5">
        <f t="shared" si="174"/>
        <v>42218.813530092593</v>
      </c>
      <c r="K3764">
        <v>1436383889</v>
      </c>
      <c r="L3764" s="16">
        <f t="shared" si="175"/>
        <v>42193.813530092593</v>
      </c>
      <c r="M3764" s="16" t="str">
        <f t="shared" si="176"/>
        <v>2015</v>
      </c>
      <c r="N3764" t="b">
        <v>0</v>
      </c>
      <c r="O3764">
        <v>28</v>
      </c>
      <c r="P3764" t="b">
        <v>1</v>
      </c>
      <c r="Q3764" t="s">
        <v>8305</v>
      </c>
      <c r="R3764" s="10">
        <f>E3764/D3764*100</f>
        <v>106.24</v>
      </c>
      <c r="S3764" s="7">
        <f>E3764/O3764</f>
        <v>47.428571428571431</v>
      </c>
      <c r="T3764" s="11" t="s">
        <v>8317</v>
      </c>
      <c r="U3764" t="s">
        <v>8359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5">
        <f t="shared" si="174"/>
        <v>42095.708634259259</v>
      </c>
      <c r="K3765">
        <v>1425319226</v>
      </c>
      <c r="L3765" s="16">
        <f t="shared" si="175"/>
        <v>42065.750300925924</v>
      </c>
      <c r="M3765" s="16" t="str">
        <f t="shared" si="176"/>
        <v>2015</v>
      </c>
      <c r="N3765" t="b">
        <v>0</v>
      </c>
      <c r="O3765">
        <v>77</v>
      </c>
      <c r="P3765" t="b">
        <v>1</v>
      </c>
      <c r="Q3765" t="s">
        <v>8305</v>
      </c>
      <c r="R3765" s="10">
        <f>E3765/D3765*100</f>
        <v>100</v>
      </c>
      <c r="S3765" s="7">
        <f>E3765/O3765</f>
        <v>64.935064935064929</v>
      </c>
      <c r="T3765" s="11" t="s">
        <v>8317</v>
      </c>
      <c r="U3765" t="s">
        <v>8359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5">
        <f t="shared" si="174"/>
        <v>42519.024999999994</v>
      </c>
      <c r="K3766">
        <v>1462824832</v>
      </c>
      <c r="L3766" s="16">
        <f t="shared" si="175"/>
        <v>42499.842962962968</v>
      </c>
      <c r="M3766" s="16" t="str">
        <f t="shared" si="176"/>
        <v>2016</v>
      </c>
      <c r="N3766" t="b">
        <v>0</v>
      </c>
      <c r="O3766">
        <v>27</v>
      </c>
      <c r="P3766" t="b">
        <v>1</v>
      </c>
      <c r="Q3766" t="s">
        <v>8305</v>
      </c>
      <c r="R3766" s="10">
        <f>E3766/D3766*100</f>
        <v>100</v>
      </c>
      <c r="S3766" s="7">
        <f>E3766/O3766</f>
        <v>55.555555555555557</v>
      </c>
      <c r="T3766" s="11" t="s">
        <v>8317</v>
      </c>
      <c r="U3766" t="s">
        <v>8359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5">
        <f t="shared" si="174"/>
        <v>41850.776412037041</v>
      </c>
      <c r="K3767">
        <v>1404153482</v>
      </c>
      <c r="L3767" s="16">
        <f t="shared" si="175"/>
        <v>41820.776412037041</v>
      </c>
      <c r="M3767" s="16" t="str">
        <f t="shared" si="176"/>
        <v>2014</v>
      </c>
      <c r="N3767" t="b">
        <v>0</v>
      </c>
      <c r="O3767">
        <v>107</v>
      </c>
      <c r="P3767" t="b">
        <v>1</v>
      </c>
      <c r="Q3767" t="s">
        <v>8305</v>
      </c>
      <c r="R3767" s="10">
        <f>E3767/D3767*100</f>
        <v>113.45714285714286</v>
      </c>
      <c r="S3767" s="7">
        <f>E3767/O3767</f>
        <v>74.224299065420567</v>
      </c>
      <c r="T3767" s="11" t="s">
        <v>8317</v>
      </c>
      <c r="U3767" t="s">
        <v>8359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5">
        <f t="shared" si="174"/>
        <v>41823.167187500003</v>
      </c>
      <c r="K3768">
        <v>1401336045</v>
      </c>
      <c r="L3768" s="16">
        <f t="shared" si="175"/>
        <v>41788.167187500003</v>
      </c>
      <c r="M3768" s="16" t="str">
        <f t="shared" si="176"/>
        <v>2014</v>
      </c>
      <c r="N3768" t="b">
        <v>0</v>
      </c>
      <c r="O3768">
        <v>96</v>
      </c>
      <c r="P3768" t="b">
        <v>1</v>
      </c>
      <c r="Q3768" t="s">
        <v>8305</v>
      </c>
      <c r="R3768" s="10">
        <f>E3768/D3768*100</f>
        <v>102.65010000000001</v>
      </c>
      <c r="S3768" s="7">
        <f>E3768/O3768</f>
        <v>106.9271875</v>
      </c>
      <c r="T3768" s="11" t="s">
        <v>8317</v>
      </c>
      <c r="U3768" t="s">
        <v>8359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5">
        <f t="shared" si="174"/>
        <v>42064.207638888889</v>
      </c>
      <c r="K3769">
        <v>1423960097</v>
      </c>
      <c r="L3769" s="16">
        <f t="shared" si="175"/>
        <v>42050.019641203704</v>
      </c>
      <c r="M3769" s="16" t="str">
        <f t="shared" si="176"/>
        <v>2015</v>
      </c>
      <c r="N3769" t="b">
        <v>0</v>
      </c>
      <c r="O3769">
        <v>56</v>
      </c>
      <c r="P3769" t="b">
        <v>1</v>
      </c>
      <c r="Q3769" t="s">
        <v>8305</v>
      </c>
      <c r="R3769" s="10">
        <f>E3769/D3769*100</f>
        <v>116.75</v>
      </c>
      <c r="S3769" s="7">
        <f>E3769/O3769</f>
        <v>41.696428571428569</v>
      </c>
      <c r="T3769" s="11" t="s">
        <v>8317</v>
      </c>
      <c r="U3769" t="s">
        <v>8359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5">
        <f t="shared" si="174"/>
        <v>41802.727893518517</v>
      </c>
      <c r="K3770">
        <v>1400002090</v>
      </c>
      <c r="L3770" s="16">
        <f t="shared" si="175"/>
        <v>41772.727893518517</v>
      </c>
      <c r="M3770" s="16" t="str">
        <f t="shared" si="176"/>
        <v>2014</v>
      </c>
      <c r="N3770" t="b">
        <v>0</v>
      </c>
      <c r="O3770">
        <v>58</v>
      </c>
      <c r="P3770" t="b">
        <v>1</v>
      </c>
      <c r="Q3770" t="s">
        <v>8305</v>
      </c>
      <c r="R3770" s="10">
        <f>E3770/D3770*100</f>
        <v>107.65274999999998</v>
      </c>
      <c r="S3770" s="7">
        <f>E3770/O3770</f>
        <v>74.243275862068955</v>
      </c>
      <c r="T3770" s="11" t="s">
        <v>8317</v>
      </c>
      <c r="U3770" t="s">
        <v>8359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5">
        <f t="shared" si="174"/>
        <v>42475.598136574074</v>
      </c>
      <c r="K3771">
        <v>1458138079</v>
      </c>
      <c r="L3771" s="16">
        <f t="shared" si="175"/>
        <v>42445.598136574074</v>
      </c>
      <c r="M3771" s="16" t="str">
        <f t="shared" si="176"/>
        <v>2016</v>
      </c>
      <c r="N3771" t="b">
        <v>0</v>
      </c>
      <c r="O3771">
        <v>15</v>
      </c>
      <c r="P3771" t="b">
        <v>1</v>
      </c>
      <c r="Q3771" t="s">
        <v>8305</v>
      </c>
      <c r="R3771" s="10">
        <f>E3771/D3771*100</f>
        <v>100</v>
      </c>
      <c r="S3771" s="7">
        <f>E3771/O3771</f>
        <v>73.333333333333329</v>
      </c>
      <c r="T3771" s="11" t="s">
        <v>8317</v>
      </c>
      <c r="U3771" t="s">
        <v>8359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5">
        <f t="shared" si="174"/>
        <v>42168.930671296301</v>
      </c>
      <c r="K3772">
        <v>1431642010</v>
      </c>
      <c r="L3772" s="16">
        <f t="shared" si="175"/>
        <v>42138.930671296301</v>
      </c>
      <c r="M3772" s="16" t="str">
        <f t="shared" si="176"/>
        <v>2015</v>
      </c>
      <c r="N3772" t="b">
        <v>0</v>
      </c>
      <c r="O3772">
        <v>20</v>
      </c>
      <c r="P3772" t="b">
        <v>1</v>
      </c>
      <c r="Q3772" t="s">
        <v>8305</v>
      </c>
      <c r="R3772" s="10">
        <f>E3772/D3772*100</f>
        <v>100</v>
      </c>
      <c r="S3772" s="7">
        <f>E3772/O3772</f>
        <v>100</v>
      </c>
      <c r="T3772" s="11" t="s">
        <v>8317</v>
      </c>
      <c r="U3772" t="s">
        <v>8359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5">
        <f t="shared" si="174"/>
        <v>42508</v>
      </c>
      <c r="K3773">
        <v>1462307652</v>
      </c>
      <c r="L3773" s="16">
        <f t="shared" si="175"/>
        <v>42493.857083333336</v>
      </c>
      <c r="M3773" s="16" t="str">
        <f t="shared" si="176"/>
        <v>2016</v>
      </c>
      <c r="N3773" t="b">
        <v>0</v>
      </c>
      <c r="O3773">
        <v>38</v>
      </c>
      <c r="P3773" t="b">
        <v>1</v>
      </c>
      <c r="Q3773" t="s">
        <v>8305</v>
      </c>
      <c r="R3773" s="10">
        <f>E3773/D3773*100</f>
        <v>146</v>
      </c>
      <c r="S3773" s="7">
        <f>E3773/O3773</f>
        <v>38.421052631578945</v>
      </c>
      <c r="T3773" s="11" t="s">
        <v>8317</v>
      </c>
      <c r="U3773" t="s">
        <v>8359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5">
        <f t="shared" si="174"/>
        <v>42703.25</v>
      </c>
      <c r="K3774">
        <v>1478616506</v>
      </c>
      <c r="L3774" s="16">
        <f t="shared" si="175"/>
        <v>42682.616967592592</v>
      </c>
      <c r="M3774" s="16" t="str">
        <f t="shared" si="176"/>
        <v>2016</v>
      </c>
      <c r="N3774" t="b">
        <v>0</v>
      </c>
      <c r="O3774">
        <v>33</v>
      </c>
      <c r="P3774" t="b">
        <v>1</v>
      </c>
      <c r="Q3774" t="s">
        <v>8305</v>
      </c>
      <c r="R3774" s="10">
        <f>E3774/D3774*100</f>
        <v>110.2</v>
      </c>
      <c r="S3774" s="7">
        <f>E3774/O3774</f>
        <v>166.96969696969697</v>
      </c>
      <c r="T3774" s="11" t="s">
        <v>8317</v>
      </c>
      <c r="U3774" t="s">
        <v>8359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5">
        <f t="shared" si="174"/>
        <v>42689.088888888888</v>
      </c>
      <c r="K3775">
        <v>1476317247</v>
      </c>
      <c r="L3775" s="16">
        <f t="shared" si="175"/>
        <v>42656.005173611105</v>
      </c>
      <c r="M3775" s="16" t="str">
        <f t="shared" si="176"/>
        <v>2016</v>
      </c>
      <c r="N3775" t="b">
        <v>0</v>
      </c>
      <c r="O3775">
        <v>57</v>
      </c>
      <c r="P3775" t="b">
        <v>1</v>
      </c>
      <c r="Q3775" t="s">
        <v>8305</v>
      </c>
      <c r="R3775" s="10">
        <f>E3775/D3775*100</f>
        <v>108.2</v>
      </c>
      <c r="S3775" s="7">
        <f>E3775/O3775</f>
        <v>94.912280701754383</v>
      </c>
      <c r="T3775" s="11" t="s">
        <v>8317</v>
      </c>
      <c r="U3775" t="s">
        <v>8359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5">
        <f t="shared" si="174"/>
        <v>42103.792303240742</v>
      </c>
      <c r="K3776">
        <v>1427223655</v>
      </c>
      <c r="L3776" s="16">
        <f t="shared" si="175"/>
        <v>42087.792303240742</v>
      </c>
      <c r="M3776" s="16" t="str">
        <f t="shared" si="176"/>
        <v>2015</v>
      </c>
      <c r="N3776" t="b">
        <v>0</v>
      </c>
      <c r="O3776">
        <v>25</v>
      </c>
      <c r="P3776" t="b">
        <v>1</v>
      </c>
      <c r="Q3776" t="s">
        <v>8305</v>
      </c>
      <c r="R3776" s="10">
        <f>E3776/D3776*100</f>
        <v>100</v>
      </c>
      <c r="S3776" s="7">
        <f>E3776/O3776</f>
        <v>100</v>
      </c>
      <c r="T3776" s="11" t="s">
        <v>8317</v>
      </c>
      <c r="U3776" t="s">
        <v>8359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5">
        <f t="shared" si="174"/>
        <v>42103.166666666672</v>
      </c>
      <c r="K3777">
        <v>1426199843</v>
      </c>
      <c r="L3777" s="16">
        <f t="shared" si="175"/>
        <v>42075.942627314813</v>
      </c>
      <c r="M3777" s="16" t="str">
        <f t="shared" si="176"/>
        <v>2015</v>
      </c>
      <c r="N3777" t="b">
        <v>0</v>
      </c>
      <c r="O3777">
        <v>14</v>
      </c>
      <c r="P3777" t="b">
        <v>1</v>
      </c>
      <c r="Q3777" t="s">
        <v>8305</v>
      </c>
      <c r="R3777" s="10">
        <f>E3777/D3777*100</f>
        <v>100.25</v>
      </c>
      <c r="S3777" s="7">
        <f>E3777/O3777</f>
        <v>143.21428571428572</v>
      </c>
      <c r="T3777" s="11" t="s">
        <v>8317</v>
      </c>
      <c r="U3777" t="s">
        <v>8359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5">
        <f t="shared" si="174"/>
        <v>41852.041666666664</v>
      </c>
      <c r="K3778">
        <v>1403599778</v>
      </c>
      <c r="L3778" s="16">
        <f t="shared" si="175"/>
        <v>41814.367800925924</v>
      </c>
      <c r="M3778" s="16" t="str">
        <f t="shared" si="176"/>
        <v>2014</v>
      </c>
      <c r="N3778" t="b">
        <v>0</v>
      </c>
      <c r="O3778">
        <v>94</v>
      </c>
      <c r="P3778" t="b">
        <v>1</v>
      </c>
      <c r="Q3778" t="s">
        <v>8305</v>
      </c>
      <c r="R3778" s="10">
        <f>E3778/D3778*100</f>
        <v>106.71250000000001</v>
      </c>
      <c r="S3778" s="7">
        <f>E3778/O3778</f>
        <v>90.819148936170208</v>
      </c>
      <c r="T3778" s="11" t="s">
        <v>8317</v>
      </c>
      <c r="U3778" t="s">
        <v>8359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5">
        <f t="shared" ref="J3779:J3842" si="177">(((I3779/60)/60)/24)+DATE(1970,1,1)</f>
        <v>41909.166666666664</v>
      </c>
      <c r="K3779">
        <v>1409884821</v>
      </c>
      <c r="L3779" s="16">
        <f t="shared" ref="L3779:L3842" si="178">(((K3779/60)/60)/24)+DATE(1970,1,1)</f>
        <v>41887.111354166671</v>
      </c>
      <c r="M3779" s="16" t="str">
        <f t="shared" ref="M3779:M3842" si="179">TEXT(L3779,"yyyy")</f>
        <v>2014</v>
      </c>
      <c r="N3779" t="b">
        <v>0</v>
      </c>
      <c r="O3779">
        <v>59</v>
      </c>
      <c r="P3779" t="b">
        <v>1</v>
      </c>
      <c r="Q3779" t="s">
        <v>8305</v>
      </c>
      <c r="R3779" s="10">
        <f>E3779/D3779*100</f>
        <v>143.19999999999999</v>
      </c>
      <c r="S3779" s="7">
        <f>E3779/O3779</f>
        <v>48.542372881355931</v>
      </c>
      <c r="T3779" s="11" t="s">
        <v>8317</v>
      </c>
      <c r="U3779" t="s">
        <v>8359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5">
        <f t="shared" si="177"/>
        <v>42049.819212962961</v>
      </c>
      <c r="K3780">
        <v>1418758780</v>
      </c>
      <c r="L3780" s="16">
        <f t="shared" si="178"/>
        <v>41989.819212962961</v>
      </c>
      <c r="M3780" s="16" t="str">
        <f t="shared" si="179"/>
        <v>2014</v>
      </c>
      <c r="N3780" t="b">
        <v>0</v>
      </c>
      <c r="O3780">
        <v>36</v>
      </c>
      <c r="P3780" t="b">
        <v>1</v>
      </c>
      <c r="Q3780" t="s">
        <v>8305</v>
      </c>
      <c r="R3780" s="10">
        <f>E3780/D3780*100</f>
        <v>105.04166666666667</v>
      </c>
      <c r="S3780" s="7">
        <f>E3780/O3780</f>
        <v>70.027777777777771</v>
      </c>
      <c r="T3780" s="11" t="s">
        <v>8317</v>
      </c>
      <c r="U3780" t="s">
        <v>8359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5">
        <f t="shared" si="177"/>
        <v>42455.693750000006</v>
      </c>
      <c r="K3781">
        <v>1456421940</v>
      </c>
      <c r="L3781" s="16">
        <f t="shared" si="178"/>
        <v>42425.735416666663</v>
      </c>
      <c r="M3781" s="16" t="str">
        <f t="shared" si="179"/>
        <v>2016</v>
      </c>
      <c r="N3781" t="b">
        <v>0</v>
      </c>
      <c r="O3781">
        <v>115</v>
      </c>
      <c r="P3781" t="b">
        <v>1</v>
      </c>
      <c r="Q3781" t="s">
        <v>8305</v>
      </c>
      <c r="R3781" s="10">
        <f>E3781/D3781*100</f>
        <v>103.98</v>
      </c>
      <c r="S3781" s="7">
        <f>E3781/O3781</f>
        <v>135.62608695652173</v>
      </c>
      <c r="T3781" s="11" t="s">
        <v>8317</v>
      </c>
      <c r="U3781" t="s">
        <v>8359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5">
        <f t="shared" si="177"/>
        <v>42198.837499999994</v>
      </c>
      <c r="K3782">
        <v>1433999785</v>
      </c>
      <c r="L3782" s="16">
        <f t="shared" si="178"/>
        <v>42166.219733796301</v>
      </c>
      <c r="M3782" s="16" t="str">
        <f t="shared" si="179"/>
        <v>2015</v>
      </c>
      <c r="N3782" t="b">
        <v>0</v>
      </c>
      <c r="O3782">
        <v>30</v>
      </c>
      <c r="P3782" t="b">
        <v>1</v>
      </c>
      <c r="Q3782" t="s">
        <v>8305</v>
      </c>
      <c r="R3782" s="10">
        <f>E3782/D3782*100</f>
        <v>120</v>
      </c>
      <c r="S3782" s="7">
        <f>E3782/O3782</f>
        <v>100</v>
      </c>
      <c r="T3782" s="11" t="s">
        <v>8317</v>
      </c>
      <c r="U3782" t="s">
        <v>8359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5">
        <f t="shared" si="177"/>
        <v>41890.882928240739</v>
      </c>
      <c r="K3783">
        <v>1408050685</v>
      </c>
      <c r="L3783" s="16">
        <f t="shared" si="178"/>
        <v>41865.882928240739</v>
      </c>
      <c r="M3783" s="16" t="str">
        <f t="shared" si="179"/>
        <v>2014</v>
      </c>
      <c r="N3783" t="b">
        <v>0</v>
      </c>
      <c r="O3783">
        <v>52</v>
      </c>
      <c r="P3783" t="b">
        <v>1</v>
      </c>
      <c r="Q3783" t="s">
        <v>8305</v>
      </c>
      <c r="R3783" s="10">
        <f>E3783/D3783*100</f>
        <v>109.66666666666667</v>
      </c>
      <c r="S3783" s="7">
        <f>E3783/O3783</f>
        <v>94.90384615384616</v>
      </c>
      <c r="T3783" s="11" t="s">
        <v>8317</v>
      </c>
      <c r="U3783" t="s">
        <v>8359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5">
        <f t="shared" si="177"/>
        <v>42575.958333333328</v>
      </c>
      <c r="K3784">
        <v>1466887297</v>
      </c>
      <c r="L3784" s="16">
        <f t="shared" si="178"/>
        <v>42546.862233796302</v>
      </c>
      <c r="M3784" s="16" t="str">
        <f t="shared" si="179"/>
        <v>2016</v>
      </c>
      <c r="N3784" t="b">
        <v>0</v>
      </c>
      <c r="O3784">
        <v>27</v>
      </c>
      <c r="P3784" t="b">
        <v>1</v>
      </c>
      <c r="Q3784" t="s">
        <v>8305</v>
      </c>
      <c r="R3784" s="10">
        <f>E3784/D3784*100</f>
        <v>101.75</v>
      </c>
      <c r="S3784" s="7">
        <f>E3784/O3784</f>
        <v>75.370370370370367</v>
      </c>
      <c r="T3784" s="11" t="s">
        <v>8317</v>
      </c>
      <c r="U3784" t="s">
        <v>8359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5">
        <f t="shared" si="177"/>
        <v>42444.666666666672</v>
      </c>
      <c r="K3785">
        <v>1455938520</v>
      </c>
      <c r="L3785" s="16">
        <f t="shared" si="178"/>
        <v>42420.140277777777</v>
      </c>
      <c r="M3785" s="16" t="str">
        <f t="shared" si="179"/>
        <v>2016</v>
      </c>
      <c r="N3785" t="b">
        <v>0</v>
      </c>
      <c r="O3785">
        <v>24</v>
      </c>
      <c r="P3785" t="b">
        <v>1</v>
      </c>
      <c r="Q3785" t="s">
        <v>8305</v>
      </c>
      <c r="R3785" s="10">
        <f>E3785/D3785*100</f>
        <v>128.91666666666666</v>
      </c>
      <c r="S3785" s="7">
        <f>E3785/O3785</f>
        <v>64.458333333333329</v>
      </c>
      <c r="T3785" s="11" t="s">
        <v>8317</v>
      </c>
      <c r="U3785" t="s">
        <v>8359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5">
        <f t="shared" si="177"/>
        <v>42561.980694444443</v>
      </c>
      <c r="K3786">
        <v>1465601532</v>
      </c>
      <c r="L3786" s="16">
        <f t="shared" si="178"/>
        <v>42531.980694444443</v>
      </c>
      <c r="M3786" s="16" t="str">
        <f t="shared" si="179"/>
        <v>2016</v>
      </c>
      <c r="N3786" t="b">
        <v>0</v>
      </c>
      <c r="O3786">
        <v>10</v>
      </c>
      <c r="P3786" t="b">
        <v>1</v>
      </c>
      <c r="Q3786" t="s">
        <v>8305</v>
      </c>
      <c r="R3786" s="10">
        <f>E3786/D3786*100</f>
        <v>114.99999999999999</v>
      </c>
      <c r="S3786" s="7">
        <f>E3786/O3786</f>
        <v>115</v>
      </c>
      <c r="T3786" s="11" t="s">
        <v>8317</v>
      </c>
      <c r="U3786" t="s">
        <v>8359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5">
        <f t="shared" si="177"/>
        <v>42584.418749999997</v>
      </c>
      <c r="K3787">
        <v>1467040769</v>
      </c>
      <c r="L3787" s="16">
        <f t="shared" si="178"/>
        <v>42548.63853009259</v>
      </c>
      <c r="M3787" s="16" t="str">
        <f t="shared" si="179"/>
        <v>2016</v>
      </c>
      <c r="N3787" t="b">
        <v>0</v>
      </c>
      <c r="O3787">
        <v>30</v>
      </c>
      <c r="P3787" t="b">
        <v>1</v>
      </c>
      <c r="Q3787" t="s">
        <v>8305</v>
      </c>
      <c r="R3787" s="10">
        <f>E3787/D3787*100</f>
        <v>150.75</v>
      </c>
      <c r="S3787" s="7">
        <f>E3787/O3787</f>
        <v>100.5</v>
      </c>
      <c r="T3787" s="11" t="s">
        <v>8317</v>
      </c>
      <c r="U3787" t="s">
        <v>8359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5">
        <f t="shared" si="177"/>
        <v>42517.037905092591</v>
      </c>
      <c r="K3788">
        <v>1461718475</v>
      </c>
      <c r="L3788" s="16">
        <f t="shared" si="178"/>
        <v>42487.037905092591</v>
      </c>
      <c r="M3788" s="16" t="str">
        <f t="shared" si="179"/>
        <v>2016</v>
      </c>
      <c r="N3788" t="b">
        <v>0</v>
      </c>
      <c r="O3788">
        <v>71</v>
      </c>
      <c r="P3788" t="b">
        <v>1</v>
      </c>
      <c r="Q3788" t="s">
        <v>8305</v>
      </c>
      <c r="R3788" s="10">
        <f>E3788/D3788*100</f>
        <v>110.96666666666665</v>
      </c>
      <c r="S3788" s="7">
        <f>E3788/O3788</f>
        <v>93.774647887323937</v>
      </c>
      <c r="T3788" s="11" t="s">
        <v>8317</v>
      </c>
      <c r="U3788" t="s">
        <v>8359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5">
        <f t="shared" si="177"/>
        <v>42196.165972222225</v>
      </c>
      <c r="K3789">
        <v>1434113406</v>
      </c>
      <c r="L3789" s="16">
        <f t="shared" si="178"/>
        <v>42167.534791666665</v>
      </c>
      <c r="M3789" s="16" t="str">
        <f t="shared" si="179"/>
        <v>2015</v>
      </c>
      <c r="N3789" t="b">
        <v>0</v>
      </c>
      <c r="O3789">
        <v>10</v>
      </c>
      <c r="P3789" t="b">
        <v>1</v>
      </c>
      <c r="Q3789" t="s">
        <v>8305</v>
      </c>
      <c r="R3789" s="10">
        <f>E3789/D3789*100</f>
        <v>100.28571428571429</v>
      </c>
      <c r="S3789" s="7">
        <f>E3789/O3789</f>
        <v>35.1</v>
      </c>
      <c r="T3789" s="11" t="s">
        <v>8317</v>
      </c>
      <c r="U3789" t="s">
        <v>8359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5">
        <f t="shared" si="177"/>
        <v>42361.679166666669</v>
      </c>
      <c r="K3790">
        <v>1448469719</v>
      </c>
      <c r="L3790" s="16">
        <f t="shared" si="178"/>
        <v>42333.695821759262</v>
      </c>
      <c r="M3790" s="16" t="str">
        <f t="shared" si="179"/>
        <v>2015</v>
      </c>
      <c r="N3790" t="b">
        <v>0</v>
      </c>
      <c r="O3790">
        <v>1</v>
      </c>
      <c r="P3790" t="b">
        <v>0</v>
      </c>
      <c r="Q3790" t="s">
        <v>8305</v>
      </c>
      <c r="R3790" s="10">
        <f>E3790/D3790*100</f>
        <v>0.66666666666666674</v>
      </c>
      <c r="S3790" s="7">
        <f>E3790/O3790</f>
        <v>500</v>
      </c>
      <c r="T3790" s="11" t="s">
        <v>8317</v>
      </c>
      <c r="U3790" t="s">
        <v>8359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5">
        <f t="shared" si="177"/>
        <v>42170.798819444448</v>
      </c>
      <c r="K3791">
        <v>1431630618</v>
      </c>
      <c r="L3791" s="16">
        <f t="shared" si="178"/>
        <v>42138.798819444448</v>
      </c>
      <c r="M3791" s="16" t="str">
        <f t="shared" si="179"/>
        <v>2015</v>
      </c>
      <c r="N3791" t="b">
        <v>0</v>
      </c>
      <c r="O3791">
        <v>4</v>
      </c>
      <c r="P3791" t="b">
        <v>0</v>
      </c>
      <c r="Q3791" t="s">
        <v>8305</v>
      </c>
      <c r="R3791" s="10">
        <f>E3791/D3791*100</f>
        <v>3.267605633802817</v>
      </c>
      <c r="S3791" s="7">
        <f>E3791/O3791</f>
        <v>29</v>
      </c>
      <c r="T3791" s="11" t="s">
        <v>8317</v>
      </c>
      <c r="U3791" t="s">
        <v>8359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5">
        <f t="shared" si="177"/>
        <v>42696.708599537036</v>
      </c>
      <c r="K3792">
        <v>1477238423</v>
      </c>
      <c r="L3792" s="16">
        <f t="shared" si="178"/>
        <v>42666.666932870372</v>
      </c>
      <c r="M3792" s="16" t="str">
        <f t="shared" si="179"/>
        <v>2016</v>
      </c>
      <c r="N3792" t="b">
        <v>0</v>
      </c>
      <c r="O3792">
        <v>0</v>
      </c>
      <c r="P3792" t="b">
        <v>0</v>
      </c>
      <c r="Q3792" t="s">
        <v>8305</v>
      </c>
      <c r="R3792" s="10">
        <f>E3792/D3792*100</f>
        <v>0</v>
      </c>
      <c r="S3792" s="7" t="e">
        <f>E3792/O3792</f>
        <v>#DIV/0!</v>
      </c>
      <c r="T3792" s="11" t="s">
        <v>8317</v>
      </c>
      <c r="U3792" t="s">
        <v>8359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5">
        <f t="shared" si="177"/>
        <v>41826.692037037035</v>
      </c>
      <c r="K3793">
        <v>1399480592</v>
      </c>
      <c r="L3793" s="16">
        <f t="shared" si="178"/>
        <v>41766.692037037035</v>
      </c>
      <c r="M3793" s="16" t="str">
        <f t="shared" si="179"/>
        <v>2014</v>
      </c>
      <c r="N3793" t="b">
        <v>0</v>
      </c>
      <c r="O3793">
        <v>0</v>
      </c>
      <c r="P3793" t="b">
        <v>0</v>
      </c>
      <c r="Q3793" t="s">
        <v>8305</v>
      </c>
      <c r="R3793" s="10">
        <f>E3793/D3793*100</f>
        <v>0</v>
      </c>
      <c r="S3793" s="7" t="e">
        <f>E3793/O3793</f>
        <v>#DIV/0!</v>
      </c>
      <c r="T3793" s="11" t="s">
        <v>8317</v>
      </c>
      <c r="U3793" t="s">
        <v>8359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5">
        <f t="shared" si="177"/>
        <v>42200.447013888886</v>
      </c>
      <c r="K3794">
        <v>1434365022</v>
      </c>
      <c r="L3794" s="16">
        <f t="shared" si="178"/>
        <v>42170.447013888886</v>
      </c>
      <c r="M3794" s="16" t="str">
        <f t="shared" si="179"/>
        <v>2015</v>
      </c>
      <c r="N3794" t="b">
        <v>0</v>
      </c>
      <c r="O3794">
        <v>2</v>
      </c>
      <c r="P3794" t="b">
        <v>0</v>
      </c>
      <c r="Q3794" t="s">
        <v>8305</v>
      </c>
      <c r="R3794" s="10">
        <f>E3794/D3794*100</f>
        <v>0.27999999999999997</v>
      </c>
      <c r="S3794" s="7">
        <f>E3794/O3794</f>
        <v>17.5</v>
      </c>
      <c r="T3794" s="11" t="s">
        <v>8317</v>
      </c>
      <c r="U3794" t="s">
        <v>8359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5">
        <f t="shared" si="177"/>
        <v>41989.938993055555</v>
      </c>
      <c r="K3795">
        <v>1416954729</v>
      </c>
      <c r="L3795" s="16">
        <f t="shared" si="178"/>
        <v>41968.938993055555</v>
      </c>
      <c r="M3795" s="16" t="str">
        <f t="shared" si="179"/>
        <v>2014</v>
      </c>
      <c r="N3795" t="b">
        <v>0</v>
      </c>
      <c r="O3795">
        <v>24</v>
      </c>
      <c r="P3795" t="b">
        <v>0</v>
      </c>
      <c r="Q3795" t="s">
        <v>8305</v>
      </c>
      <c r="R3795" s="10">
        <f>E3795/D3795*100</f>
        <v>59.657142857142851</v>
      </c>
      <c r="S3795" s="7">
        <f>E3795/O3795</f>
        <v>174</v>
      </c>
      <c r="T3795" s="11" t="s">
        <v>8317</v>
      </c>
      <c r="U3795" t="s">
        <v>8359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5">
        <f t="shared" si="177"/>
        <v>42162.58048611111</v>
      </c>
      <c r="K3796">
        <v>1431093354</v>
      </c>
      <c r="L3796" s="16">
        <f t="shared" si="178"/>
        <v>42132.58048611111</v>
      </c>
      <c r="M3796" s="16" t="str">
        <f t="shared" si="179"/>
        <v>2015</v>
      </c>
      <c r="N3796" t="b">
        <v>0</v>
      </c>
      <c r="O3796">
        <v>1</v>
      </c>
      <c r="P3796" t="b">
        <v>0</v>
      </c>
      <c r="Q3796" t="s">
        <v>8305</v>
      </c>
      <c r="R3796" s="10">
        <f>E3796/D3796*100</f>
        <v>1</v>
      </c>
      <c r="S3796" s="7">
        <f>E3796/O3796</f>
        <v>50</v>
      </c>
      <c r="T3796" s="11" t="s">
        <v>8317</v>
      </c>
      <c r="U3796" t="s">
        <v>8359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5">
        <f t="shared" si="177"/>
        <v>42244.9375</v>
      </c>
      <c r="K3797">
        <v>1437042490</v>
      </c>
      <c r="L3797" s="16">
        <f t="shared" si="178"/>
        <v>42201.436226851853</v>
      </c>
      <c r="M3797" s="16" t="str">
        <f t="shared" si="179"/>
        <v>2015</v>
      </c>
      <c r="N3797" t="b">
        <v>0</v>
      </c>
      <c r="O3797">
        <v>2</v>
      </c>
      <c r="P3797" t="b">
        <v>0</v>
      </c>
      <c r="Q3797" t="s">
        <v>8305</v>
      </c>
      <c r="R3797" s="10">
        <f>E3797/D3797*100</f>
        <v>1.6666666666666667</v>
      </c>
      <c r="S3797" s="7">
        <f>E3797/O3797</f>
        <v>5</v>
      </c>
      <c r="T3797" s="11" t="s">
        <v>8317</v>
      </c>
      <c r="U3797" t="s">
        <v>8359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5">
        <f t="shared" si="177"/>
        <v>42749.029583333337</v>
      </c>
      <c r="K3798">
        <v>1479170556</v>
      </c>
      <c r="L3798" s="16">
        <f t="shared" si="178"/>
        <v>42689.029583333337</v>
      </c>
      <c r="M3798" s="16" t="str">
        <f t="shared" si="179"/>
        <v>2016</v>
      </c>
      <c r="N3798" t="b">
        <v>0</v>
      </c>
      <c r="O3798">
        <v>1</v>
      </c>
      <c r="P3798" t="b">
        <v>0</v>
      </c>
      <c r="Q3798" t="s">
        <v>8305</v>
      </c>
      <c r="R3798" s="10">
        <f>E3798/D3798*100</f>
        <v>4.4444444444444444E-3</v>
      </c>
      <c r="S3798" s="7">
        <f>E3798/O3798</f>
        <v>1</v>
      </c>
      <c r="T3798" s="11" t="s">
        <v>8317</v>
      </c>
      <c r="U3798" t="s">
        <v>8359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5">
        <f t="shared" si="177"/>
        <v>42114.881539351853</v>
      </c>
      <c r="K3799">
        <v>1426972165</v>
      </c>
      <c r="L3799" s="16">
        <f t="shared" si="178"/>
        <v>42084.881539351853</v>
      </c>
      <c r="M3799" s="16" t="str">
        <f t="shared" si="179"/>
        <v>2015</v>
      </c>
      <c r="N3799" t="b">
        <v>0</v>
      </c>
      <c r="O3799">
        <v>37</v>
      </c>
      <c r="P3799" t="b">
        <v>0</v>
      </c>
      <c r="Q3799" t="s">
        <v>8305</v>
      </c>
      <c r="R3799" s="10">
        <f>E3799/D3799*100</f>
        <v>89.666666666666657</v>
      </c>
      <c r="S3799" s="7">
        <f>E3799/O3799</f>
        <v>145.40540540540542</v>
      </c>
      <c r="T3799" s="11" t="s">
        <v>8317</v>
      </c>
      <c r="U3799" t="s">
        <v>8359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5">
        <f t="shared" si="177"/>
        <v>41861.722777777781</v>
      </c>
      <c r="K3800">
        <v>1405099248</v>
      </c>
      <c r="L3800" s="16">
        <f t="shared" si="178"/>
        <v>41831.722777777781</v>
      </c>
      <c r="M3800" s="16" t="str">
        <f t="shared" si="179"/>
        <v>2014</v>
      </c>
      <c r="N3800" t="b">
        <v>0</v>
      </c>
      <c r="O3800">
        <v>5</v>
      </c>
      <c r="P3800" t="b">
        <v>0</v>
      </c>
      <c r="Q3800" t="s">
        <v>8305</v>
      </c>
      <c r="R3800" s="10">
        <f>E3800/D3800*100</f>
        <v>1.4642857142857144</v>
      </c>
      <c r="S3800" s="7">
        <f>E3800/O3800</f>
        <v>205</v>
      </c>
      <c r="T3800" s="11" t="s">
        <v>8317</v>
      </c>
      <c r="U3800" t="s">
        <v>8359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5">
        <f t="shared" si="177"/>
        <v>42440.93105324074</v>
      </c>
      <c r="K3801">
        <v>1455142843</v>
      </c>
      <c r="L3801" s="16">
        <f t="shared" si="178"/>
        <v>42410.93105324074</v>
      </c>
      <c r="M3801" s="16" t="str">
        <f t="shared" si="179"/>
        <v>2016</v>
      </c>
      <c r="N3801" t="b">
        <v>0</v>
      </c>
      <c r="O3801">
        <v>4</v>
      </c>
      <c r="P3801" t="b">
        <v>0</v>
      </c>
      <c r="Q3801" t="s">
        <v>8305</v>
      </c>
      <c r="R3801" s="10">
        <f>E3801/D3801*100</f>
        <v>4.0199999999999996</v>
      </c>
      <c r="S3801" s="7">
        <f>E3801/O3801</f>
        <v>100.5</v>
      </c>
      <c r="T3801" s="11" t="s">
        <v>8317</v>
      </c>
      <c r="U3801" t="s">
        <v>8359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5">
        <f t="shared" si="177"/>
        <v>42015.207638888889</v>
      </c>
      <c r="K3802">
        <v>1418146883</v>
      </c>
      <c r="L3802" s="16">
        <f t="shared" si="178"/>
        <v>41982.737071759257</v>
      </c>
      <c r="M3802" s="16" t="str">
        <f t="shared" si="179"/>
        <v>2014</v>
      </c>
      <c r="N3802" t="b">
        <v>0</v>
      </c>
      <c r="O3802">
        <v>16</v>
      </c>
      <c r="P3802" t="b">
        <v>0</v>
      </c>
      <c r="Q3802" t="s">
        <v>8305</v>
      </c>
      <c r="R3802" s="10">
        <f>E3802/D3802*100</f>
        <v>4.004545454545454</v>
      </c>
      <c r="S3802" s="7">
        <f>E3802/O3802</f>
        <v>55.0625</v>
      </c>
      <c r="T3802" s="11" t="s">
        <v>8317</v>
      </c>
      <c r="U3802" t="s">
        <v>8359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5">
        <f t="shared" si="177"/>
        <v>42006.676111111112</v>
      </c>
      <c r="K3803">
        <v>1417536816</v>
      </c>
      <c r="L3803" s="16">
        <f t="shared" si="178"/>
        <v>41975.676111111112</v>
      </c>
      <c r="M3803" s="16" t="str">
        <f t="shared" si="179"/>
        <v>2014</v>
      </c>
      <c r="N3803" t="b">
        <v>0</v>
      </c>
      <c r="O3803">
        <v>9</v>
      </c>
      <c r="P3803" t="b">
        <v>0</v>
      </c>
      <c r="Q3803" t="s">
        <v>8305</v>
      </c>
      <c r="R3803" s="10">
        <f>E3803/D3803*100</f>
        <v>8.52</v>
      </c>
      <c r="S3803" s="7">
        <f>E3803/O3803</f>
        <v>47.333333333333336</v>
      </c>
      <c r="T3803" s="11" t="s">
        <v>8317</v>
      </c>
      <c r="U3803" t="s">
        <v>8359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5">
        <f t="shared" si="177"/>
        <v>42299.126226851848</v>
      </c>
      <c r="K3804">
        <v>1442890906</v>
      </c>
      <c r="L3804" s="16">
        <f t="shared" si="178"/>
        <v>42269.126226851848</v>
      </c>
      <c r="M3804" s="16" t="str">
        <f t="shared" si="179"/>
        <v>2015</v>
      </c>
      <c r="N3804" t="b">
        <v>0</v>
      </c>
      <c r="O3804">
        <v>0</v>
      </c>
      <c r="P3804" t="b">
        <v>0</v>
      </c>
      <c r="Q3804" t="s">
        <v>8305</v>
      </c>
      <c r="R3804" s="10">
        <f>E3804/D3804*100</f>
        <v>0</v>
      </c>
      <c r="S3804" s="7" t="e">
        <f>E3804/O3804</f>
        <v>#DIV/0!</v>
      </c>
      <c r="T3804" s="11" t="s">
        <v>8317</v>
      </c>
      <c r="U3804" t="s">
        <v>8359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5">
        <f t="shared" si="177"/>
        <v>42433.971851851849</v>
      </c>
      <c r="K3805">
        <v>1454541568</v>
      </c>
      <c r="L3805" s="16">
        <f t="shared" si="178"/>
        <v>42403.971851851849</v>
      </c>
      <c r="M3805" s="16" t="str">
        <f t="shared" si="179"/>
        <v>2016</v>
      </c>
      <c r="N3805" t="b">
        <v>0</v>
      </c>
      <c r="O3805">
        <v>40</v>
      </c>
      <c r="P3805" t="b">
        <v>0</v>
      </c>
      <c r="Q3805" t="s">
        <v>8305</v>
      </c>
      <c r="R3805" s="10">
        <f>E3805/D3805*100</f>
        <v>19.650000000000002</v>
      </c>
      <c r="S3805" s="7">
        <f>E3805/O3805</f>
        <v>58.95</v>
      </c>
      <c r="T3805" s="11" t="s">
        <v>8317</v>
      </c>
      <c r="U3805" t="s">
        <v>8359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5">
        <f t="shared" si="177"/>
        <v>42582.291666666672</v>
      </c>
      <c r="K3806">
        <v>1465172024</v>
      </c>
      <c r="L3806" s="16">
        <f t="shared" si="178"/>
        <v>42527.00953703704</v>
      </c>
      <c r="M3806" s="16" t="str">
        <f t="shared" si="179"/>
        <v>2016</v>
      </c>
      <c r="N3806" t="b">
        <v>0</v>
      </c>
      <c r="O3806">
        <v>0</v>
      </c>
      <c r="P3806" t="b">
        <v>0</v>
      </c>
      <c r="Q3806" t="s">
        <v>8305</v>
      </c>
      <c r="R3806" s="10">
        <f>E3806/D3806*100</f>
        <v>0</v>
      </c>
      <c r="S3806" s="7" t="e">
        <f>E3806/O3806</f>
        <v>#DIV/0!</v>
      </c>
      <c r="T3806" s="11" t="s">
        <v>8317</v>
      </c>
      <c r="U3806" t="s">
        <v>8359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5">
        <f t="shared" si="177"/>
        <v>41909.887037037035</v>
      </c>
      <c r="K3807">
        <v>1406668640</v>
      </c>
      <c r="L3807" s="16">
        <f t="shared" si="178"/>
        <v>41849.887037037035</v>
      </c>
      <c r="M3807" s="16" t="str">
        <f t="shared" si="179"/>
        <v>2014</v>
      </c>
      <c r="N3807" t="b">
        <v>0</v>
      </c>
      <c r="O3807">
        <v>2</v>
      </c>
      <c r="P3807" t="b">
        <v>0</v>
      </c>
      <c r="Q3807" t="s">
        <v>8305</v>
      </c>
      <c r="R3807" s="10">
        <f>E3807/D3807*100</f>
        <v>2E-3</v>
      </c>
      <c r="S3807" s="7">
        <f>E3807/O3807</f>
        <v>1.5</v>
      </c>
      <c r="T3807" s="11" t="s">
        <v>8317</v>
      </c>
      <c r="U3807" t="s">
        <v>8359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5">
        <f t="shared" si="177"/>
        <v>41819.259039351848</v>
      </c>
      <c r="K3808">
        <v>1402294381</v>
      </c>
      <c r="L3808" s="16">
        <f t="shared" si="178"/>
        <v>41799.259039351848</v>
      </c>
      <c r="M3808" s="16" t="str">
        <f t="shared" si="179"/>
        <v>2014</v>
      </c>
      <c r="N3808" t="b">
        <v>0</v>
      </c>
      <c r="O3808">
        <v>1</v>
      </c>
      <c r="P3808" t="b">
        <v>0</v>
      </c>
      <c r="Q3808" t="s">
        <v>8305</v>
      </c>
      <c r="R3808" s="10">
        <f>E3808/D3808*100</f>
        <v>6.6666666666666666E-2</v>
      </c>
      <c r="S3808" s="7">
        <f>E3808/O3808</f>
        <v>5</v>
      </c>
      <c r="T3808" s="11" t="s">
        <v>8317</v>
      </c>
      <c r="U3808" t="s">
        <v>8359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5">
        <f t="shared" si="177"/>
        <v>42097.909016203703</v>
      </c>
      <c r="K3809">
        <v>1427492939</v>
      </c>
      <c r="L3809" s="16">
        <f t="shared" si="178"/>
        <v>42090.909016203703</v>
      </c>
      <c r="M3809" s="16" t="str">
        <f t="shared" si="179"/>
        <v>2015</v>
      </c>
      <c r="N3809" t="b">
        <v>0</v>
      </c>
      <c r="O3809">
        <v>9</v>
      </c>
      <c r="P3809" t="b">
        <v>0</v>
      </c>
      <c r="Q3809" t="s">
        <v>8305</v>
      </c>
      <c r="R3809" s="10">
        <f>E3809/D3809*100</f>
        <v>30.333333333333336</v>
      </c>
      <c r="S3809" s="7">
        <f>E3809/O3809</f>
        <v>50.555555555555557</v>
      </c>
      <c r="T3809" s="11" t="s">
        <v>8317</v>
      </c>
      <c r="U3809" t="s">
        <v>8359</v>
      </c>
    </row>
    <row r="3810" spans="1:21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5">
        <f t="shared" si="177"/>
        <v>42119.412256944444</v>
      </c>
      <c r="K3810">
        <v>1424775219</v>
      </c>
      <c r="L3810" s="16">
        <f t="shared" si="178"/>
        <v>42059.453923611116</v>
      </c>
      <c r="M3810" s="16" t="str">
        <f t="shared" si="179"/>
        <v>2015</v>
      </c>
      <c r="N3810" t="b">
        <v>0</v>
      </c>
      <c r="O3810">
        <v>24</v>
      </c>
      <c r="P3810" t="b">
        <v>1</v>
      </c>
      <c r="Q3810" t="s">
        <v>8271</v>
      </c>
      <c r="R3810" s="10">
        <f>E3810/D3810*100</f>
        <v>100</v>
      </c>
      <c r="S3810" s="7">
        <f>E3810/O3810</f>
        <v>41.666666666666664</v>
      </c>
      <c r="T3810" s="11" t="s">
        <v>8317</v>
      </c>
      <c r="U3810" t="s">
        <v>8318</v>
      </c>
    </row>
    <row r="3811" spans="1:21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5">
        <f t="shared" si="177"/>
        <v>41850.958333333336</v>
      </c>
      <c r="K3811">
        <v>1402403907</v>
      </c>
      <c r="L3811" s="16">
        <f t="shared" si="178"/>
        <v>41800.526701388888</v>
      </c>
      <c r="M3811" s="16" t="str">
        <f t="shared" si="179"/>
        <v>2014</v>
      </c>
      <c r="N3811" t="b">
        <v>0</v>
      </c>
      <c r="O3811">
        <v>38</v>
      </c>
      <c r="P3811" t="b">
        <v>1</v>
      </c>
      <c r="Q3811" t="s">
        <v>8271</v>
      </c>
      <c r="R3811" s="10">
        <f>E3811/D3811*100</f>
        <v>101.25</v>
      </c>
      <c r="S3811" s="7">
        <f>E3811/O3811</f>
        <v>53.289473684210527</v>
      </c>
      <c r="T3811" s="11" t="s">
        <v>8317</v>
      </c>
      <c r="U3811" t="s">
        <v>8318</v>
      </c>
    </row>
    <row r="3812" spans="1:21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5">
        <f t="shared" si="177"/>
        <v>42084.807384259257</v>
      </c>
      <c r="K3812">
        <v>1424377358</v>
      </c>
      <c r="L3812" s="16">
        <f t="shared" si="178"/>
        <v>42054.849050925928</v>
      </c>
      <c r="M3812" s="16" t="str">
        <f t="shared" si="179"/>
        <v>2015</v>
      </c>
      <c r="N3812" t="b">
        <v>0</v>
      </c>
      <c r="O3812">
        <v>26</v>
      </c>
      <c r="P3812" t="b">
        <v>1</v>
      </c>
      <c r="Q3812" t="s">
        <v>8271</v>
      </c>
      <c r="R3812" s="10">
        <f>E3812/D3812*100</f>
        <v>121.73333333333333</v>
      </c>
      <c r="S3812" s="7">
        <f>E3812/O3812</f>
        <v>70.230769230769226</v>
      </c>
      <c r="T3812" s="11" t="s">
        <v>8317</v>
      </c>
      <c r="U3812" t="s">
        <v>8318</v>
      </c>
    </row>
    <row r="3813" spans="1:21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5">
        <f t="shared" si="177"/>
        <v>42521.458333333328</v>
      </c>
      <c r="K3813">
        <v>1461769373</v>
      </c>
      <c r="L3813" s="16">
        <f t="shared" si="178"/>
        <v>42487.62700231481</v>
      </c>
      <c r="M3813" s="16" t="str">
        <f t="shared" si="179"/>
        <v>2016</v>
      </c>
      <c r="N3813" t="b">
        <v>0</v>
      </c>
      <c r="O3813">
        <v>19</v>
      </c>
      <c r="P3813" t="b">
        <v>1</v>
      </c>
      <c r="Q3813" t="s">
        <v>8271</v>
      </c>
      <c r="R3813" s="10">
        <f>E3813/D3813*100</f>
        <v>330</v>
      </c>
      <c r="S3813" s="7">
        <f>E3813/O3813</f>
        <v>43.421052631578945</v>
      </c>
      <c r="T3813" s="11" t="s">
        <v>8317</v>
      </c>
      <c r="U3813" t="s">
        <v>8318</v>
      </c>
    </row>
    <row r="3814" spans="1:21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5">
        <f t="shared" si="177"/>
        <v>42156.165972222225</v>
      </c>
      <c r="K3814">
        <v>1429120908</v>
      </c>
      <c r="L3814" s="16">
        <f t="shared" si="178"/>
        <v>42109.751250000001</v>
      </c>
      <c r="M3814" s="16" t="str">
        <f t="shared" si="179"/>
        <v>2015</v>
      </c>
      <c r="N3814" t="b">
        <v>0</v>
      </c>
      <c r="O3814">
        <v>11</v>
      </c>
      <c r="P3814" t="b">
        <v>1</v>
      </c>
      <c r="Q3814" t="s">
        <v>8271</v>
      </c>
      <c r="R3814" s="10">
        <f>E3814/D3814*100</f>
        <v>109.55</v>
      </c>
      <c r="S3814" s="7">
        <f>E3814/O3814</f>
        <v>199.18181818181819</v>
      </c>
      <c r="T3814" s="11" t="s">
        <v>8317</v>
      </c>
      <c r="U3814" t="s">
        <v>8318</v>
      </c>
    </row>
    <row r="3815" spans="1:21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5">
        <f t="shared" si="177"/>
        <v>42535.904861111107</v>
      </c>
      <c r="K3815">
        <v>1462603021</v>
      </c>
      <c r="L3815" s="16">
        <f t="shared" si="178"/>
        <v>42497.275706018518</v>
      </c>
      <c r="M3815" s="16" t="str">
        <f t="shared" si="179"/>
        <v>2016</v>
      </c>
      <c r="N3815" t="b">
        <v>0</v>
      </c>
      <c r="O3815">
        <v>27</v>
      </c>
      <c r="P3815" t="b">
        <v>1</v>
      </c>
      <c r="Q3815" t="s">
        <v>8271</v>
      </c>
      <c r="R3815" s="10">
        <f>E3815/D3815*100</f>
        <v>100.95190476190474</v>
      </c>
      <c r="S3815" s="7">
        <f>E3815/O3815</f>
        <v>78.518148148148143</v>
      </c>
      <c r="T3815" s="11" t="s">
        <v>8317</v>
      </c>
      <c r="U3815" t="s">
        <v>8318</v>
      </c>
    </row>
    <row r="3816" spans="1:21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5">
        <f t="shared" si="177"/>
        <v>42095.165972222225</v>
      </c>
      <c r="K3816">
        <v>1424727712</v>
      </c>
      <c r="L3816" s="16">
        <f t="shared" si="178"/>
        <v>42058.904074074075</v>
      </c>
      <c r="M3816" s="16" t="str">
        <f t="shared" si="179"/>
        <v>2015</v>
      </c>
      <c r="N3816" t="b">
        <v>0</v>
      </c>
      <c r="O3816">
        <v>34</v>
      </c>
      <c r="P3816" t="b">
        <v>1</v>
      </c>
      <c r="Q3816" t="s">
        <v>8271</v>
      </c>
      <c r="R3816" s="10">
        <f>E3816/D3816*100</f>
        <v>140.13333333333333</v>
      </c>
      <c r="S3816" s="7">
        <f>E3816/O3816</f>
        <v>61.823529411764703</v>
      </c>
      <c r="T3816" s="11" t="s">
        <v>8317</v>
      </c>
      <c r="U3816" t="s">
        <v>8318</v>
      </c>
    </row>
    <row r="3817" spans="1:21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5">
        <f t="shared" si="177"/>
        <v>42236.958333333328</v>
      </c>
      <c r="K3817">
        <v>1437545657</v>
      </c>
      <c r="L3817" s="16">
        <f t="shared" si="178"/>
        <v>42207.259918981479</v>
      </c>
      <c r="M3817" s="16" t="str">
        <f t="shared" si="179"/>
        <v>2015</v>
      </c>
      <c r="N3817" t="b">
        <v>0</v>
      </c>
      <c r="O3817">
        <v>20</v>
      </c>
      <c r="P3817" t="b">
        <v>1</v>
      </c>
      <c r="Q3817" t="s">
        <v>8271</v>
      </c>
      <c r="R3817" s="10">
        <f>E3817/D3817*100</f>
        <v>100.001</v>
      </c>
      <c r="S3817" s="7">
        <f>E3817/O3817</f>
        <v>50.000500000000002</v>
      </c>
      <c r="T3817" s="11" t="s">
        <v>8317</v>
      </c>
      <c r="U3817" t="s">
        <v>8318</v>
      </c>
    </row>
    <row r="3818" spans="1:21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5">
        <f t="shared" si="177"/>
        <v>41837.690081018518</v>
      </c>
      <c r="K3818">
        <v>1403022823</v>
      </c>
      <c r="L3818" s="16">
        <f t="shared" si="178"/>
        <v>41807.690081018518</v>
      </c>
      <c r="M3818" s="16" t="str">
        <f t="shared" si="179"/>
        <v>2014</v>
      </c>
      <c r="N3818" t="b">
        <v>0</v>
      </c>
      <c r="O3818">
        <v>37</v>
      </c>
      <c r="P3818" t="b">
        <v>1</v>
      </c>
      <c r="Q3818" t="s">
        <v>8271</v>
      </c>
      <c r="R3818" s="10">
        <f>E3818/D3818*100</f>
        <v>119.238</v>
      </c>
      <c r="S3818" s="7">
        <f>E3818/O3818</f>
        <v>48.339729729729726</v>
      </c>
      <c r="T3818" s="11" t="s">
        <v>8317</v>
      </c>
      <c r="U3818" t="s">
        <v>8318</v>
      </c>
    </row>
    <row r="3819" spans="1:21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5">
        <f t="shared" si="177"/>
        <v>42301.165972222225</v>
      </c>
      <c r="K3819">
        <v>1444236216</v>
      </c>
      <c r="L3819" s="16">
        <f t="shared" si="178"/>
        <v>42284.69694444444</v>
      </c>
      <c r="M3819" s="16" t="str">
        <f t="shared" si="179"/>
        <v>2015</v>
      </c>
      <c r="N3819" t="b">
        <v>0</v>
      </c>
      <c r="O3819">
        <v>20</v>
      </c>
      <c r="P3819" t="b">
        <v>1</v>
      </c>
      <c r="Q3819" t="s">
        <v>8271</v>
      </c>
      <c r="R3819" s="10">
        <f>E3819/D3819*100</f>
        <v>107.25</v>
      </c>
      <c r="S3819" s="7">
        <f>E3819/O3819</f>
        <v>107.25</v>
      </c>
      <c r="T3819" s="11" t="s">
        <v>8317</v>
      </c>
      <c r="U3819" t="s">
        <v>8318</v>
      </c>
    </row>
    <row r="3820" spans="1:21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5">
        <f t="shared" si="177"/>
        <v>42075.800717592589</v>
      </c>
      <c r="K3820">
        <v>1423599182</v>
      </c>
      <c r="L3820" s="16">
        <f t="shared" si="178"/>
        <v>42045.84238425926</v>
      </c>
      <c r="M3820" s="16" t="str">
        <f t="shared" si="179"/>
        <v>2015</v>
      </c>
      <c r="N3820" t="b">
        <v>0</v>
      </c>
      <c r="O3820">
        <v>10</v>
      </c>
      <c r="P3820" t="b">
        <v>1</v>
      </c>
      <c r="Q3820" t="s">
        <v>8271</v>
      </c>
      <c r="R3820" s="10">
        <f>E3820/D3820*100</f>
        <v>227.99999999999997</v>
      </c>
      <c r="S3820" s="7">
        <f>E3820/O3820</f>
        <v>57</v>
      </c>
      <c r="T3820" s="11" t="s">
        <v>8317</v>
      </c>
      <c r="U3820" t="s">
        <v>8318</v>
      </c>
    </row>
    <row r="3821" spans="1:21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5">
        <f t="shared" si="177"/>
        <v>42202.876388888893</v>
      </c>
      <c r="K3821">
        <v>1435554104</v>
      </c>
      <c r="L3821" s="16">
        <f t="shared" si="178"/>
        <v>42184.209537037037</v>
      </c>
      <c r="M3821" s="16" t="str">
        <f t="shared" si="179"/>
        <v>2015</v>
      </c>
      <c r="N3821" t="b">
        <v>0</v>
      </c>
      <c r="O3821">
        <v>26</v>
      </c>
      <c r="P3821" t="b">
        <v>1</v>
      </c>
      <c r="Q3821" t="s">
        <v>8271</v>
      </c>
      <c r="R3821" s="10">
        <f>E3821/D3821*100</f>
        <v>106.4</v>
      </c>
      <c r="S3821" s="7">
        <f>E3821/O3821</f>
        <v>40.92307692307692</v>
      </c>
      <c r="T3821" s="11" t="s">
        <v>8317</v>
      </c>
      <c r="U3821" t="s">
        <v>8318</v>
      </c>
    </row>
    <row r="3822" spans="1:21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5">
        <f t="shared" si="177"/>
        <v>42190.651817129634</v>
      </c>
      <c r="K3822">
        <v>1433518717</v>
      </c>
      <c r="L3822" s="16">
        <f t="shared" si="178"/>
        <v>42160.651817129634</v>
      </c>
      <c r="M3822" s="16" t="str">
        <f t="shared" si="179"/>
        <v>2015</v>
      </c>
      <c r="N3822" t="b">
        <v>0</v>
      </c>
      <c r="O3822">
        <v>20</v>
      </c>
      <c r="P3822" t="b">
        <v>1</v>
      </c>
      <c r="Q3822" t="s">
        <v>8271</v>
      </c>
      <c r="R3822" s="10">
        <f>E3822/D3822*100</f>
        <v>143.33333333333334</v>
      </c>
      <c r="S3822" s="7">
        <f>E3822/O3822</f>
        <v>21.5</v>
      </c>
      <c r="T3822" s="11" t="s">
        <v>8317</v>
      </c>
      <c r="U3822" t="s">
        <v>8318</v>
      </c>
    </row>
    <row r="3823" spans="1:21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5">
        <f t="shared" si="177"/>
        <v>42373.180636574078</v>
      </c>
      <c r="K3823">
        <v>1449116407</v>
      </c>
      <c r="L3823" s="16">
        <f t="shared" si="178"/>
        <v>42341.180636574078</v>
      </c>
      <c r="M3823" s="16" t="str">
        <f t="shared" si="179"/>
        <v>2015</v>
      </c>
      <c r="N3823" t="b">
        <v>0</v>
      </c>
      <c r="O3823">
        <v>46</v>
      </c>
      <c r="P3823" t="b">
        <v>1</v>
      </c>
      <c r="Q3823" t="s">
        <v>8271</v>
      </c>
      <c r="R3823" s="10">
        <f>E3823/D3823*100</f>
        <v>104.54285714285714</v>
      </c>
      <c r="S3823" s="7">
        <f>E3823/O3823</f>
        <v>79.543478260869563</v>
      </c>
      <c r="T3823" s="11" t="s">
        <v>8317</v>
      </c>
      <c r="U3823" t="s">
        <v>8318</v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5">
        <f t="shared" si="177"/>
        <v>42388.957638888889</v>
      </c>
      <c r="K3824">
        <v>1448136417</v>
      </c>
      <c r="L3824" s="16">
        <f t="shared" si="178"/>
        <v>42329.838159722218</v>
      </c>
      <c r="M3824" s="16" t="str">
        <f t="shared" si="179"/>
        <v>2015</v>
      </c>
      <c r="N3824" t="b">
        <v>0</v>
      </c>
      <c r="O3824">
        <v>76</v>
      </c>
      <c r="P3824" t="b">
        <v>1</v>
      </c>
      <c r="Q3824" t="s">
        <v>8271</v>
      </c>
      <c r="R3824" s="10">
        <f>E3824/D3824*100</f>
        <v>110.02000000000001</v>
      </c>
      <c r="S3824" s="7">
        <f>E3824/O3824</f>
        <v>72.381578947368425</v>
      </c>
      <c r="T3824" s="11" t="s">
        <v>8317</v>
      </c>
      <c r="U3824" t="s">
        <v>8318</v>
      </c>
    </row>
    <row r="3825" spans="1:21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5">
        <f t="shared" si="177"/>
        <v>42205.165972222225</v>
      </c>
      <c r="K3825">
        <v>1434405044</v>
      </c>
      <c r="L3825" s="16">
        <f t="shared" si="178"/>
        <v>42170.910231481481</v>
      </c>
      <c r="M3825" s="16" t="str">
        <f t="shared" si="179"/>
        <v>2015</v>
      </c>
      <c r="N3825" t="b">
        <v>0</v>
      </c>
      <c r="O3825">
        <v>41</v>
      </c>
      <c r="P3825" t="b">
        <v>1</v>
      </c>
      <c r="Q3825" t="s">
        <v>8271</v>
      </c>
      <c r="R3825" s="10">
        <f>E3825/D3825*100</f>
        <v>106</v>
      </c>
      <c r="S3825" s="7">
        <f>E3825/O3825</f>
        <v>64.634146341463421</v>
      </c>
      <c r="T3825" s="11" t="s">
        <v>8317</v>
      </c>
      <c r="U3825" t="s">
        <v>8318</v>
      </c>
    </row>
    <row r="3826" spans="1:21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5">
        <f t="shared" si="177"/>
        <v>42583.570138888885</v>
      </c>
      <c r="K3826">
        <v>1469026903</v>
      </c>
      <c r="L3826" s="16">
        <f t="shared" si="178"/>
        <v>42571.626192129625</v>
      </c>
      <c r="M3826" s="16" t="str">
        <f t="shared" si="179"/>
        <v>2016</v>
      </c>
      <c r="N3826" t="b">
        <v>0</v>
      </c>
      <c r="O3826">
        <v>7</v>
      </c>
      <c r="P3826" t="b">
        <v>1</v>
      </c>
      <c r="Q3826" t="s">
        <v>8271</v>
      </c>
      <c r="R3826" s="10">
        <f>E3826/D3826*100</f>
        <v>108</v>
      </c>
      <c r="S3826" s="7">
        <f>E3826/O3826</f>
        <v>38.571428571428569</v>
      </c>
      <c r="T3826" s="11" t="s">
        <v>8317</v>
      </c>
      <c r="U3826" t="s">
        <v>8318</v>
      </c>
    </row>
    <row r="3827" spans="1:21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5">
        <f t="shared" si="177"/>
        <v>42172.069606481484</v>
      </c>
      <c r="K3827">
        <v>1432690814</v>
      </c>
      <c r="L3827" s="16">
        <f t="shared" si="178"/>
        <v>42151.069606481484</v>
      </c>
      <c r="M3827" s="16" t="str">
        <f t="shared" si="179"/>
        <v>2015</v>
      </c>
      <c r="N3827" t="b">
        <v>0</v>
      </c>
      <c r="O3827">
        <v>49</v>
      </c>
      <c r="P3827" t="b">
        <v>1</v>
      </c>
      <c r="Q3827" t="s">
        <v>8271</v>
      </c>
      <c r="R3827" s="10">
        <f>E3827/D3827*100</f>
        <v>105.42</v>
      </c>
      <c r="S3827" s="7">
        <f>E3827/O3827</f>
        <v>107.57142857142857</v>
      </c>
      <c r="T3827" s="11" t="s">
        <v>8317</v>
      </c>
      <c r="U3827" t="s">
        <v>8318</v>
      </c>
    </row>
    <row r="3828" spans="1:21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5">
        <f t="shared" si="177"/>
        <v>42131.423541666663</v>
      </c>
      <c r="K3828">
        <v>1428401394</v>
      </c>
      <c r="L3828" s="16">
        <f t="shared" si="178"/>
        <v>42101.423541666663</v>
      </c>
      <c r="M3828" s="16" t="str">
        <f t="shared" si="179"/>
        <v>2015</v>
      </c>
      <c r="N3828" t="b">
        <v>0</v>
      </c>
      <c r="O3828">
        <v>26</v>
      </c>
      <c r="P3828" t="b">
        <v>1</v>
      </c>
      <c r="Q3828" t="s">
        <v>8271</v>
      </c>
      <c r="R3828" s="10">
        <f>E3828/D3828*100</f>
        <v>119.16666666666667</v>
      </c>
      <c r="S3828" s="7">
        <f>E3828/O3828</f>
        <v>27.5</v>
      </c>
      <c r="T3828" s="11" t="s">
        <v>8317</v>
      </c>
      <c r="U3828" t="s">
        <v>8318</v>
      </c>
    </row>
    <row r="3829" spans="1:21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5">
        <f t="shared" si="177"/>
        <v>42090</v>
      </c>
      <c r="K3829">
        <v>1422656201</v>
      </c>
      <c r="L3829" s="16">
        <f t="shared" si="178"/>
        <v>42034.928252314814</v>
      </c>
      <c r="M3829" s="16" t="str">
        <f t="shared" si="179"/>
        <v>2015</v>
      </c>
      <c r="N3829" t="b">
        <v>0</v>
      </c>
      <c r="O3829">
        <v>65</v>
      </c>
      <c r="P3829" t="b">
        <v>1</v>
      </c>
      <c r="Q3829" t="s">
        <v>8271</v>
      </c>
      <c r="R3829" s="10">
        <f>E3829/D3829*100</f>
        <v>152.66666666666666</v>
      </c>
      <c r="S3829" s="7">
        <f>E3829/O3829</f>
        <v>70.461538461538467</v>
      </c>
      <c r="T3829" s="11" t="s">
        <v>8317</v>
      </c>
      <c r="U3829" t="s">
        <v>8318</v>
      </c>
    </row>
    <row r="3830" spans="1:21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5">
        <f t="shared" si="177"/>
        <v>42004.569293981483</v>
      </c>
      <c r="K3830">
        <v>1414845587</v>
      </c>
      <c r="L3830" s="16">
        <f t="shared" si="178"/>
        <v>41944.527627314819</v>
      </c>
      <c r="M3830" s="16" t="str">
        <f t="shared" si="179"/>
        <v>2014</v>
      </c>
      <c r="N3830" t="b">
        <v>0</v>
      </c>
      <c r="O3830">
        <v>28</v>
      </c>
      <c r="P3830" t="b">
        <v>1</v>
      </c>
      <c r="Q3830" t="s">
        <v>8271</v>
      </c>
      <c r="R3830" s="10">
        <f>E3830/D3830*100</f>
        <v>100</v>
      </c>
      <c r="S3830" s="7">
        <f>E3830/O3830</f>
        <v>178.57142857142858</v>
      </c>
      <c r="T3830" s="11" t="s">
        <v>8317</v>
      </c>
      <c r="U3830" t="s">
        <v>8318</v>
      </c>
    </row>
    <row r="3831" spans="1:21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5">
        <f t="shared" si="177"/>
        <v>42613.865405092598</v>
      </c>
      <c r="K3831">
        <v>1470948371</v>
      </c>
      <c r="L3831" s="16">
        <f t="shared" si="178"/>
        <v>42593.865405092598</v>
      </c>
      <c r="M3831" s="16" t="str">
        <f t="shared" si="179"/>
        <v>2016</v>
      </c>
      <c r="N3831" t="b">
        <v>0</v>
      </c>
      <c r="O3831">
        <v>8</v>
      </c>
      <c r="P3831" t="b">
        <v>1</v>
      </c>
      <c r="Q3831" t="s">
        <v>8271</v>
      </c>
      <c r="R3831" s="10">
        <f>E3831/D3831*100</f>
        <v>100.2</v>
      </c>
      <c r="S3831" s="7">
        <f>E3831/O3831</f>
        <v>62.625</v>
      </c>
      <c r="T3831" s="11" t="s">
        <v>8317</v>
      </c>
      <c r="U3831" t="s">
        <v>8318</v>
      </c>
    </row>
    <row r="3832" spans="1:21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5">
        <f t="shared" si="177"/>
        <v>42517.740868055553</v>
      </c>
      <c r="K3832">
        <v>1463161611</v>
      </c>
      <c r="L3832" s="16">
        <f t="shared" si="178"/>
        <v>42503.740868055553</v>
      </c>
      <c r="M3832" s="16" t="str">
        <f t="shared" si="179"/>
        <v>2016</v>
      </c>
      <c r="N3832" t="b">
        <v>0</v>
      </c>
      <c r="O3832">
        <v>3</v>
      </c>
      <c r="P3832" t="b">
        <v>1</v>
      </c>
      <c r="Q3832" t="s">
        <v>8271</v>
      </c>
      <c r="R3832" s="10">
        <f>E3832/D3832*100</f>
        <v>225</v>
      </c>
      <c r="S3832" s="7">
        <f>E3832/O3832</f>
        <v>75</v>
      </c>
      <c r="T3832" s="11" t="s">
        <v>8317</v>
      </c>
      <c r="U3832" t="s">
        <v>8318</v>
      </c>
    </row>
    <row r="3833" spans="1:21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5">
        <f t="shared" si="177"/>
        <v>41948.890567129631</v>
      </c>
      <c r="K3833">
        <v>1413404545</v>
      </c>
      <c r="L3833" s="16">
        <f t="shared" si="178"/>
        <v>41927.848900462966</v>
      </c>
      <c r="M3833" s="16" t="str">
        <f t="shared" si="179"/>
        <v>2014</v>
      </c>
      <c r="N3833" t="b">
        <v>0</v>
      </c>
      <c r="O3833">
        <v>9</v>
      </c>
      <c r="P3833" t="b">
        <v>1</v>
      </c>
      <c r="Q3833" t="s">
        <v>8271</v>
      </c>
      <c r="R3833" s="10">
        <f>E3833/D3833*100</f>
        <v>106.02199999999999</v>
      </c>
      <c r="S3833" s="7">
        <f>E3833/O3833</f>
        <v>58.901111111111113</v>
      </c>
      <c r="T3833" s="11" t="s">
        <v>8317</v>
      </c>
      <c r="U3833" t="s">
        <v>8318</v>
      </c>
    </row>
    <row r="3834" spans="1:21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5">
        <f t="shared" si="177"/>
        <v>42420.114988425921</v>
      </c>
      <c r="K3834">
        <v>1452048335</v>
      </c>
      <c r="L3834" s="16">
        <f t="shared" si="178"/>
        <v>42375.114988425921</v>
      </c>
      <c r="M3834" s="16" t="str">
        <f t="shared" si="179"/>
        <v>2016</v>
      </c>
      <c r="N3834" t="b">
        <v>0</v>
      </c>
      <c r="O3834">
        <v>9</v>
      </c>
      <c r="P3834" t="b">
        <v>1</v>
      </c>
      <c r="Q3834" t="s">
        <v>8271</v>
      </c>
      <c r="R3834" s="10">
        <f>E3834/D3834*100</f>
        <v>104.66666666666666</v>
      </c>
      <c r="S3834" s="7">
        <f>E3834/O3834</f>
        <v>139.55555555555554</v>
      </c>
      <c r="T3834" s="11" t="s">
        <v>8317</v>
      </c>
      <c r="U3834" t="s">
        <v>8318</v>
      </c>
    </row>
    <row r="3835" spans="1:21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5">
        <f t="shared" si="177"/>
        <v>41974.797916666663</v>
      </c>
      <c r="K3835">
        <v>1416516972</v>
      </c>
      <c r="L3835" s="16">
        <f t="shared" si="178"/>
        <v>41963.872361111105</v>
      </c>
      <c r="M3835" s="16" t="str">
        <f t="shared" si="179"/>
        <v>2014</v>
      </c>
      <c r="N3835" t="b">
        <v>0</v>
      </c>
      <c r="O3835">
        <v>20</v>
      </c>
      <c r="P3835" t="b">
        <v>1</v>
      </c>
      <c r="Q3835" t="s">
        <v>8271</v>
      </c>
      <c r="R3835" s="10">
        <f>E3835/D3835*100</f>
        <v>116.66666666666667</v>
      </c>
      <c r="S3835" s="7">
        <f>E3835/O3835</f>
        <v>70</v>
      </c>
      <c r="T3835" s="11" t="s">
        <v>8317</v>
      </c>
      <c r="U3835" t="s">
        <v>8318</v>
      </c>
    </row>
    <row r="3836" spans="1:21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5">
        <f t="shared" si="177"/>
        <v>42173.445219907408</v>
      </c>
      <c r="K3836">
        <v>1432032067</v>
      </c>
      <c r="L3836" s="16">
        <f t="shared" si="178"/>
        <v>42143.445219907408</v>
      </c>
      <c r="M3836" s="16" t="str">
        <f t="shared" si="179"/>
        <v>2015</v>
      </c>
      <c r="N3836" t="b">
        <v>0</v>
      </c>
      <c r="O3836">
        <v>57</v>
      </c>
      <c r="P3836" t="b">
        <v>1</v>
      </c>
      <c r="Q3836" t="s">
        <v>8271</v>
      </c>
      <c r="R3836" s="10">
        <f>E3836/D3836*100</f>
        <v>109.03333333333333</v>
      </c>
      <c r="S3836" s="7">
        <f>E3836/O3836</f>
        <v>57.385964912280699</v>
      </c>
      <c r="T3836" s="11" t="s">
        <v>8317</v>
      </c>
      <c r="U3836" t="s">
        <v>8318</v>
      </c>
    </row>
    <row r="3837" spans="1:21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5">
        <f t="shared" si="177"/>
        <v>42481.94222222222</v>
      </c>
      <c r="K3837">
        <v>1459463808</v>
      </c>
      <c r="L3837" s="16">
        <f t="shared" si="178"/>
        <v>42460.94222222222</v>
      </c>
      <c r="M3837" s="16" t="str">
        <f t="shared" si="179"/>
        <v>2016</v>
      </c>
      <c r="N3837" t="b">
        <v>0</v>
      </c>
      <c r="O3837">
        <v>8</v>
      </c>
      <c r="P3837" t="b">
        <v>1</v>
      </c>
      <c r="Q3837" t="s">
        <v>8271</v>
      </c>
      <c r="R3837" s="10">
        <f>E3837/D3837*100</f>
        <v>160</v>
      </c>
      <c r="S3837" s="7">
        <f>E3837/O3837</f>
        <v>40</v>
      </c>
      <c r="T3837" s="11" t="s">
        <v>8317</v>
      </c>
      <c r="U3837" t="s">
        <v>8318</v>
      </c>
    </row>
    <row r="3838" spans="1:21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5">
        <f t="shared" si="177"/>
        <v>42585.172916666663</v>
      </c>
      <c r="K3838">
        <v>1467497652</v>
      </c>
      <c r="L3838" s="16">
        <f t="shared" si="178"/>
        <v>42553.926527777774</v>
      </c>
      <c r="M3838" s="16" t="str">
        <f t="shared" si="179"/>
        <v>2016</v>
      </c>
      <c r="N3838" t="b">
        <v>0</v>
      </c>
      <c r="O3838">
        <v>14</v>
      </c>
      <c r="P3838" t="b">
        <v>1</v>
      </c>
      <c r="Q3838" t="s">
        <v>8271</v>
      </c>
      <c r="R3838" s="10">
        <f>E3838/D3838*100</f>
        <v>112.5</v>
      </c>
      <c r="S3838" s="7">
        <f>E3838/O3838</f>
        <v>64.285714285714292</v>
      </c>
      <c r="T3838" s="11" t="s">
        <v>8317</v>
      </c>
      <c r="U3838" t="s">
        <v>8318</v>
      </c>
    </row>
    <row r="3839" spans="1:21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5">
        <f t="shared" si="177"/>
        <v>42188.765717592592</v>
      </c>
      <c r="K3839">
        <v>1432837358</v>
      </c>
      <c r="L3839" s="16">
        <f t="shared" si="178"/>
        <v>42152.765717592592</v>
      </c>
      <c r="M3839" s="16" t="str">
        <f t="shared" si="179"/>
        <v>2015</v>
      </c>
      <c r="N3839" t="b">
        <v>0</v>
      </c>
      <c r="O3839">
        <v>17</v>
      </c>
      <c r="P3839" t="b">
        <v>1</v>
      </c>
      <c r="Q3839" t="s">
        <v>8271</v>
      </c>
      <c r="R3839" s="10">
        <f>E3839/D3839*100</f>
        <v>102.1</v>
      </c>
      <c r="S3839" s="7">
        <f>E3839/O3839</f>
        <v>120.11764705882354</v>
      </c>
      <c r="T3839" s="11" t="s">
        <v>8317</v>
      </c>
      <c r="U3839" t="s">
        <v>8318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5">
        <f t="shared" si="177"/>
        <v>42146.710752314815</v>
      </c>
      <c r="K3840">
        <v>1429722209</v>
      </c>
      <c r="L3840" s="16">
        <f t="shared" si="178"/>
        <v>42116.710752314815</v>
      </c>
      <c r="M3840" s="16" t="str">
        <f t="shared" si="179"/>
        <v>2015</v>
      </c>
      <c r="N3840" t="b">
        <v>0</v>
      </c>
      <c r="O3840">
        <v>100</v>
      </c>
      <c r="P3840" t="b">
        <v>1</v>
      </c>
      <c r="Q3840" t="s">
        <v>8271</v>
      </c>
      <c r="R3840" s="10">
        <f>E3840/D3840*100</f>
        <v>100.824</v>
      </c>
      <c r="S3840" s="7">
        <f>E3840/O3840</f>
        <v>1008.24</v>
      </c>
      <c r="T3840" s="11" t="s">
        <v>8317</v>
      </c>
      <c r="U3840" t="s">
        <v>8318</v>
      </c>
    </row>
    <row r="3841" spans="1:21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5">
        <f t="shared" si="177"/>
        <v>42215.142638888887</v>
      </c>
      <c r="K3841">
        <v>1433042724</v>
      </c>
      <c r="L3841" s="16">
        <f t="shared" si="178"/>
        <v>42155.142638888887</v>
      </c>
      <c r="M3841" s="16" t="str">
        <f t="shared" si="179"/>
        <v>2015</v>
      </c>
      <c r="N3841" t="b">
        <v>0</v>
      </c>
      <c r="O3841">
        <v>32</v>
      </c>
      <c r="P3841" t="b">
        <v>1</v>
      </c>
      <c r="Q3841" t="s">
        <v>8271</v>
      </c>
      <c r="R3841" s="10">
        <f>E3841/D3841*100</f>
        <v>101.25</v>
      </c>
      <c r="S3841" s="7">
        <f>E3841/O3841</f>
        <v>63.28125</v>
      </c>
      <c r="T3841" s="11" t="s">
        <v>8317</v>
      </c>
      <c r="U3841" t="s">
        <v>8318</v>
      </c>
    </row>
    <row r="3842" spans="1:21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5">
        <f t="shared" si="177"/>
        <v>42457.660057870366</v>
      </c>
      <c r="K3842">
        <v>1457023829</v>
      </c>
      <c r="L3842" s="16">
        <f t="shared" si="178"/>
        <v>42432.701724537037</v>
      </c>
      <c r="M3842" s="16" t="str">
        <f t="shared" si="179"/>
        <v>2016</v>
      </c>
      <c r="N3842" t="b">
        <v>0</v>
      </c>
      <c r="O3842">
        <v>3</v>
      </c>
      <c r="P3842" t="b">
        <v>1</v>
      </c>
      <c r="Q3842" t="s">
        <v>8271</v>
      </c>
      <c r="R3842" s="10">
        <f>E3842/D3842*100</f>
        <v>6500</v>
      </c>
      <c r="S3842" s="7">
        <f>E3842/O3842</f>
        <v>21.666666666666668</v>
      </c>
      <c r="T3842" s="11" t="s">
        <v>8317</v>
      </c>
      <c r="U3842" t="s">
        <v>8318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5">
        <f t="shared" ref="J3843:J3906" si="180">(((I3843/60)/60)/24)+DATE(1970,1,1)</f>
        <v>41840.785729166666</v>
      </c>
      <c r="K3843">
        <v>1400698287</v>
      </c>
      <c r="L3843" s="16">
        <f t="shared" ref="L3843:L3906" si="181">(((K3843/60)/60)/24)+DATE(1970,1,1)</f>
        <v>41780.785729166666</v>
      </c>
      <c r="M3843" s="16" t="str">
        <f t="shared" ref="M3843:M3906" si="182">TEXT(L3843,"yyyy")</f>
        <v>2014</v>
      </c>
      <c r="N3843" t="b">
        <v>1</v>
      </c>
      <c r="O3843">
        <v>34</v>
      </c>
      <c r="P3843" t="b">
        <v>0</v>
      </c>
      <c r="Q3843" t="s">
        <v>8271</v>
      </c>
      <c r="R3843" s="10">
        <f>E3843/D3843*100</f>
        <v>8.7200000000000006</v>
      </c>
      <c r="S3843" s="7">
        <f>E3843/O3843</f>
        <v>25.647058823529413</v>
      </c>
      <c r="T3843" s="11" t="s">
        <v>8317</v>
      </c>
      <c r="U3843" t="s">
        <v>8318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5">
        <f t="shared" si="180"/>
        <v>41770.493657407409</v>
      </c>
      <c r="K3844">
        <v>1397217052</v>
      </c>
      <c r="L3844" s="16">
        <f t="shared" si="181"/>
        <v>41740.493657407409</v>
      </c>
      <c r="M3844" s="16" t="str">
        <f t="shared" si="182"/>
        <v>2014</v>
      </c>
      <c r="N3844" t="b">
        <v>1</v>
      </c>
      <c r="O3844">
        <v>23</v>
      </c>
      <c r="P3844" t="b">
        <v>0</v>
      </c>
      <c r="Q3844" t="s">
        <v>8271</v>
      </c>
      <c r="R3844" s="10">
        <f>E3844/D3844*100</f>
        <v>21.94</v>
      </c>
      <c r="S3844" s="7">
        <f>E3844/O3844</f>
        <v>47.695652173913047</v>
      </c>
      <c r="T3844" s="11" t="s">
        <v>8317</v>
      </c>
      <c r="U3844" t="s">
        <v>8318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5">
        <f t="shared" si="180"/>
        <v>41791.072500000002</v>
      </c>
      <c r="K3845">
        <v>1399427064</v>
      </c>
      <c r="L3845" s="16">
        <f t="shared" si="181"/>
        <v>41766.072500000002</v>
      </c>
      <c r="M3845" s="16" t="str">
        <f t="shared" si="182"/>
        <v>2014</v>
      </c>
      <c r="N3845" t="b">
        <v>1</v>
      </c>
      <c r="O3845">
        <v>19</v>
      </c>
      <c r="P3845" t="b">
        <v>0</v>
      </c>
      <c r="Q3845" t="s">
        <v>8271</v>
      </c>
      <c r="R3845" s="10">
        <f>E3845/D3845*100</f>
        <v>21.3</v>
      </c>
      <c r="S3845" s="7">
        <f>E3845/O3845</f>
        <v>56.05263157894737</v>
      </c>
      <c r="T3845" s="11" t="s">
        <v>8317</v>
      </c>
      <c r="U3845" t="s">
        <v>8318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5">
        <f t="shared" si="180"/>
        <v>41793.290972222225</v>
      </c>
      <c r="K3846">
        <v>1399474134</v>
      </c>
      <c r="L3846" s="16">
        <f t="shared" si="181"/>
        <v>41766.617291666669</v>
      </c>
      <c r="M3846" s="16" t="str">
        <f t="shared" si="182"/>
        <v>2014</v>
      </c>
      <c r="N3846" t="b">
        <v>1</v>
      </c>
      <c r="O3846">
        <v>50</v>
      </c>
      <c r="P3846" t="b">
        <v>0</v>
      </c>
      <c r="Q3846" t="s">
        <v>8271</v>
      </c>
      <c r="R3846" s="10">
        <f>E3846/D3846*100</f>
        <v>41.489795918367342</v>
      </c>
      <c r="S3846" s="7">
        <f>E3846/O3846</f>
        <v>81.319999999999993</v>
      </c>
      <c r="T3846" s="11" t="s">
        <v>8317</v>
      </c>
      <c r="U3846" t="s">
        <v>8318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5">
        <f t="shared" si="180"/>
        <v>42278.627013888887</v>
      </c>
      <c r="K3847">
        <v>1441119774</v>
      </c>
      <c r="L3847" s="16">
        <f t="shared" si="181"/>
        <v>42248.627013888887</v>
      </c>
      <c r="M3847" s="16" t="str">
        <f t="shared" si="182"/>
        <v>2015</v>
      </c>
      <c r="N3847" t="b">
        <v>1</v>
      </c>
      <c r="O3847">
        <v>12</v>
      </c>
      <c r="P3847" t="b">
        <v>0</v>
      </c>
      <c r="Q3847" t="s">
        <v>8271</v>
      </c>
      <c r="R3847" s="10">
        <f>E3847/D3847*100</f>
        <v>2.105</v>
      </c>
      <c r="S3847" s="7">
        <f>E3847/O3847</f>
        <v>70.166666666666671</v>
      </c>
      <c r="T3847" s="11" t="s">
        <v>8317</v>
      </c>
      <c r="U3847" t="s">
        <v>8318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5">
        <f t="shared" si="180"/>
        <v>41916.290972222225</v>
      </c>
      <c r="K3848">
        <v>1409721542</v>
      </c>
      <c r="L3848" s="16">
        <f t="shared" si="181"/>
        <v>41885.221550925926</v>
      </c>
      <c r="M3848" s="16" t="str">
        <f t="shared" si="182"/>
        <v>2014</v>
      </c>
      <c r="N3848" t="b">
        <v>1</v>
      </c>
      <c r="O3848">
        <v>8</v>
      </c>
      <c r="P3848" t="b">
        <v>0</v>
      </c>
      <c r="Q3848" t="s">
        <v>8271</v>
      </c>
      <c r="R3848" s="10">
        <f>E3848/D3848*100</f>
        <v>2.7</v>
      </c>
      <c r="S3848" s="7">
        <f>E3848/O3848</f>
        <v>23.625</v>
      </c>
      <c r="T3848" s="11" t="s">
        <v>8317</v>
      </c>
      <c r="U3848" t="s">
        <v>8318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5">
        <f t="shared" si="180"/>
        <v>42204.224432870367</v>
      </c>
      <c r="K3849">
        <v>1433395391</v>
      </c>
      <c r="L3849" s="16">
        <f t="shared" si="181"/>
        <v>42159.224432870367</v>
      </c>
      <c r="M3849" s="16" t="str">
        <f t="shared" si="182"/>
        <v>2015</v>
      </c>
      <c r="N3849" t="b">
        <v>1</v>
      </c>
      <c r="O3849">
        <v>9</v>
      </c>
      <c r="P3849" t="b">
        <v>0</v>
      </c>
      <c r="Q3849" t="s">
        <v>8271</v>
      </c>
      <c r="R3849" s="10">
        <f>E3849/D3849*100</f>
        <v>16.161904761904761</v>
      </c>
      <c r="S3849" s="7">
        <f>E3849/O3849</f>
        <v>188.55555555555554</v>
      </c>
      <c r="T3849" s="11" t="s">
        <v>8317</v>
      </c>
      <c r="U3849" t="s">
        <v>8318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5">
        <f t="shared" si="180"/>
        <v>42295.817002314812</v>
      </c>
      <c r="K3850">
        <v>1442604989</v>
      </c>
      <c r="L3850" s="16">
        <f t="shared" si="181"/>
        <v>42265.817002314812</v>
      </c>
      <c r="M3850" s="16" t="str">
        <f t="shared" si="182"/>
        <v>2015</v>
      </c>
      <c r="N3850" t="b">
        <v>1</v>
      </c>
      <c r="O3850">
        <v>43</v>
      </c>
      <c r="P3850" t="b">
        <v>0</v>
      </c>
      <c r="Q3850" t="s">
        <v>8271</v>
      </c>
      <c r="R3850" s="10">
        <f>E3850/D3850*100</f>
        <v>16.376923076923077</v>
      </c>
      <c r="S3850" s="7">
        <f>E3850/O3850</f>
        <v>49.511627906976742</v>
      </c>
      <c r="T3850" s="11" t="s">
        <v>8317</v>
      </c>
      <c r="U3850" t="s">
        <v>8318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5">
        <f t="shared" si="180"/>
        <v>42166.767175925925</v>
      </c>
      <c r="K3851">
        <v>1431455084</v>
      </c>
      <c r="L3851" s="16">
        <f t="shared" si="181"/>
        <v>42136.767175925925</v>
      </c>
      <c r="M3851" s="16" t="str">
        <f t="shared" si="182"/>
        <v>2015</v>
      </c>
      <c r="N3851" t="b">
        <v>1</v>
      </c>
      <c r="O3851">
        <v>28</v>
      </c>
      <c r="P3851" t="b">
        <v>0</v>
      </c>
      <c r="Q3851" t="s">
        <v>8271</v>
      </c>
      <c r="R3851" s="10">
        <f>E3851/D3851*100</f>
        <v>7.043333333333333</v>
      </c>
      <c r="S3851" s="7">
        <f>E3851/O3851</f>
        <v>75.464285714285708</v>
      </c>
      <c r="T3851" s="11" t="s">
        <v>8317</v>
      </c>
      <c r="U3851" t="s">
        <v>8318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5">
        <f t="shared" si="180"/>
        <v>42005.124340277776</v>
      </c>
      <c r="K3852">
        <v>1417489143</v>
      </c>
      <c r="L3852" s="16">
        <f t="shared" si="181"/>
        <v>41975.124340277776</v>
      </c>
      <c r="M3852" s="16" t="str">
        <f t="shared" si="182"/>
        <v>2014</v>
      </c>
      <c r="N3852" t="b">
        <v>1</v>
      </c>
      <c r="O3852">
        <v>4</v>
      </c>
      <c r="P3852" t="b">
        <v>0</v>
      </c>
      <c r="Q3852" t="s">
        <v>8271</v>
      </c>
      <c r="R3852" s="10">
        <f>E3852/D3852*100</f>
        <v>3.8</v>
      </c>
      <c r="S3852" s="7">
        <f>E3852/O3852</f>
        <v>9.5</v>
      </c>
      <c r="T3852" s="11" t="s">
        <v>8317</v>
      </c>
      <c r="U3852" t="s">
        <v>8318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5">
        <f t="shared" si="180"/>
        <v>42202.439571759256</v>
      </c>
      <c r="K3853">
        <v>1434537179</v>
      </c>
      <c r="L3853" s="16">
        <f t="shared" si="181"/>
        <v>42172.439571759256</v>
      </c>
      <c r="M3853" s="16" t="str">
        <f t="shared" si="182"/>
        <v>2015</v>
      </c>
      <c r="N3853" t="b">
        <v>1</v>
      </c>
      <c r="O3853">
        <v>24</v>
      </c>
      <c r="P3853" t="b">
        <v>0</v>
      </c>
      <c r="Q3853" t="s">
        <v>8271</v>
      </c>
      <c r="R3853" s="10">
        <f>E3853/D3853*100</f>
        <v>34.08</v>
      </c>
      <c r="S3853" s="7">
        <f>E3853/O3853</f>
        <v>35.5</v>
      </c>
      <c r="T3853" s="11" t="s">
        <v>8317</v>
      </c>
      <c r="U3853" t="s">
        <v>8318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5">
        <f t="shared" si="180"/>
        <v>42090.149027777778</v>
      </c>
      <c r="K3854">
        <v>1425270876</v>
      </c>
      <c r="L3854" s="16">
        <f t="shared" si="181"/>
        <v>42065.190694444449</v>
      </c>
      <c r="M3854" s="16" t="str">
        <f t="shared" si="182"/>
        <v>2015</v>
      </c>
      <c r="N3854" t="b">
        <v>0</v>
      </c>
      <c r="O3854">
        <v>2</v>
      </c>
      <c r="P3854" t="b">
        <v>0</v>
      </c>
      <c r="Q3854" t="s">
        <v>8271</v>
      </c>
      <c r="R3854" s="10">
        <f>E3854/D3854*100</f>
        <v>0.2</v>
      </c>
      <c r="S3854" s="7">
        <f>E3854/O3854</f>
        <v>10</v>
      </c>
      <c r="T3854" s="11" t="s">
        <v>8317</v>
      </c>
      <c r="U3854" t="s">
        <v>8318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5">
        <f t="shared" si="180"/>
        <v>41883.84002314815</v>
      </c>
      <c r="K3855">
        <v>1406578178</v>
      </c>
      <c r="L3855" s="16">
        <f t="shared" si="181"/>
        <v>41848.84002314815</v>
      </c>
      <c r="M3855" s="16" t="str">
        <f t="shared" si="182"/>
        <v>2014</v>
      </c>
      <c r="N3855" t="b">
        <v>0</v>
      </c>
      <c r="O3855">
        <v>2</v>
      </c>
      <c r="P3855" t="b">
        <v>0</v>
      </c>
      <c r="Q3855" t="s">
        <v>8271</v>
      </c>
      <c r="R3855" s="10">
        <f>E3855/D3855*100</f>
        <v>2.5999999999999999E-2</v>
      </c>
      <c r="S3855" s="7">
        <f>E3855/O3855</f>
        <v>13</v>
      </c>
      <c r="T3855" s="11" t="s">
        <v>8317</v>
      </c>
      <c r="U3855" t="s">
        <v>8318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5">
        <f t="shared" si="180"/>
        <v>42133.884930555556</v>
      </c>
      <c r="K3856">
        <v>1428614058</v>
      </c>
      <c r="L3856" s="16">
        <f t="shared" si="181"/>
        <v>42103.884930555556</v>
      </c>
      <c r="M3856" s="16" t="str">
        <f t="shared" si="182"/>
        <v>2015</v>
      </c>
      <c r="N3856" t="b">
        <v>0</v>
      </c>
      <c r="O3856">
        <v>20</v>
      </c>
      <c r="P3856" t="b">
        <v>0</v>
      </c>
      <c r="Q3856" t="s">
        <v>8271</v>
      </c>
      <c r="R3856" s="10">
        <f>E3856/D3856*100</f>
        <v>16.254545454545454</v>
      </c>
      <c r="S3856" s="7">
        <f>E3856/O3856</f>
        <v>89.4</v>
      </c>
      <c r="T3856" s="11" t="s">
        <v>8317</v>
      </c>
      <c r="U3856" t="s">
        <v>8318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5">
        <f t="shared" si="180"/>
        <v>42089.929062499999</v>
      </c>
      <c r="K3857">
        <v>1424819871</v>
      </c>
      <c r="L3857" s="16">
        <f t="shared" si="181"/>
        <v>42059.970729166671</v>
      </c>
      <c r="M3857" s="16" t="str">
        <f t="shared" si="182"/>
        <v>2015</v>
      </c>
      <c r="N3857" t="b">
        <v>0</v>
      </c>
      <c r="O3857">
        <v>1</v>
      </c>
      <c r="P3857" t="b">
        <v>0</v>
      </c>
      <c r="Q3857" t="s">
        <v>8271</v>
      </c>
      <c r="R3857" s="10">
        <f>E3857/D3857*100</f>
        <v>2.5</v>
      </c>
      <c r="S3857" s="7">
        <f>E3857/O3857</f>
        <v>25</v>
      </c>
      <c r="T3857" s="11" t="s">
        <v>8317</v>
      </c>
      <c r="U3857" t="s">
        <v>8318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5">
        <f t="shared" si="180"/>
        <v>42071.701423611114</v>
      </c>
      <c r="K3858">
        <v>1423245003</v>
      </c>
      <c r="L3858" s="16">
        <f t="shared" si="181"/>
        <v>42041.743090277778</v>
      </c>
      <c r="M3858" s="16" t="str">
        <f t="shared" si="182"/>
        <v>2015</v>
      </c>
      <c r="N3858" t="b">
        <v>0</v>
      </c>
      <c r="O3858">
        <v>1</v>
      </c>
      <c r="P3858" t="b">
        <v>0</v>
      </c>
      <c r="Q3858" t="s">
        <v>8271</v>
      </c>
      <c r="R3858" s="10">
        <f>E3858/D3858*100</f>
        <v>0.02</v>
      </c>
      <c r="S3858" s="7">
        <f>E3858/O3858</f>
        <v>1</v>
      </c>
      <c r="T3858" s="11" t="s">
        <v>8317</v>
      </c>
      <c r="U3858" t="s">
        <v>8318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5">
        <f t="shared" si="180"/>
        <v>41852.716666666667</v>
      </c>
      <c r="K3859">
        <v>1404927690</v>
      </c>
      <c r="L3859" s="16">
        <f t="shared" si="181"/>
        <v>41829.73715277778</v>
      </c>
      <c r="M3859" s="16" t="str">
        <f t="shared" si="182"/>
        <v>2014</v>
      </c>
      <c r="N3859" t="b">
        <v>0</v>
      </c>
      <c r="O3859">
        <v>4</v>
      </c>
      <c r="P3859" t="b">
        <v>0</v>
      </c>
      <c r="Q3859" t="s">
        <v>8271</v>
      </c>
      <c r="R3859" s="10">
        <f>E3859/D3859*100</f>
        <v>5.2</v>
      </c>
      <c r="S3859" s="7">
        <f>E3859/O3859</f>
        <v>65</v>
      </c>
      <c r="T3859" s="11" t="s">
        <v>8317</v>
      </c>
      <c r="U3859" t="s">
        <v>8318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5">
        <f t="shared" si="180"/>
        <v>42146.875</v>
      </c>
      <c r="K3860">
        <v>1430734844</v>
      </c>
      <c r="L3860" s="16">
        <f t="shared" si="181"/>
        <v>42128.431064814817</v>
      </c>
      <c r="M3860" s="16" t="str">
        <f t="shared" si="182"/>
        <v>2015</v>
      </c>
      <c r="N3860" t="b">
        <v>0</v>
      </c>
      <c r="O3860">
        <v>1</v>
      </c>
      <c r="P3860" t="b">
        <v>0</v>
      </c>
      <c r="Q3860" t="s">
        <v>8271</v>
      </c>
      <c r="R3860" s="10">
        <f>E3860/D3860*100</f>
        <v>2</v>
      </c>
      <c r="S3860" s="7">
        <f>E3860/O3860</f>
        <v>10</v>
      </c>
      <c r="T3860" s="11" t="s">
        <v>8317</v>
      </c>
      <c r="U3860" t="s">
        <v>8318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5">
        <f t="shared" si="180"/>
        <v>41815.875</v>
      </c>
      <c r="K3861">
        <v>1401485207</v>
      </c>
      <c r="L3861" s="16">
        <f t="shared" si="181"/>
        <v>41789.893599537041</v>
      </c>
      <c r="M3861" s="16" t="str">
        <f t="shared" si="182"/>
        <v>2014</v>
      </c>
      <c r="N3861" t="b">
        <v>0</v>
      </c>
      <c r="O3861">
        <v>1</v>
      </c>
      <c r="P3861" t="b">
        <v>0</v>
      </c>
      <c r="Q3861" t="s">
        <v>8271</v>
      </c>
      <c r="R3861" s="10">
        <f>E3861/D3861*100</f>
        <v>0.04</v>
      </c>
      <c r="S3861" s="7">
        <f>E3861/O3861</f>
        <v>1</v>
      </c>
      <c r="T3861" s="11" t="s">
        <v>8317</v>
      </c>
      <c r="U3861" t="s">
        <v>8318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5">
        <f t="shared" si="180"/>
        <v>41863.660995370366</v>
      </c>
      <c r="K3862">
        <v>1405266710</v>
      </c>
      <c r="L3862" s="16">
        <f t="shared" si="181"/>
        <v>41833.660995370366</v>
      </c>
      <c r="M3862" s="16" t="str">
        <f t="shared" si="182"/>
        <v>2014</v>
      </c>
      <c r="N3862" t="b">
        <v>0</v>
      </c>
      <c r="O3862">
        <v>13</v>
      </c>
      <c r="P3862" t="b">
        <v>0</v>
      </c>
      <c r="Q3862" t="s">
        <v>8271</v>
      </c>
      <c r="R3862" s="10">
        <f>E3862/D3862*100</f>
        <v>17.666666666666668</v>
      </c>
      <c r="S3862" s="7">
        <f>E3862/O3862</f>
        <v>81.538461538461533</v>
      </c>
      <c r="T3862" s="11" t="s">
        <v>8317</v>
      </c>
      <c r="U3862" t="s">
        <v>8318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5">
        <f t="shared" si="180"/>
        <v>41955.907638888893</v>
      </c>
      <c r="K3863">
        <v>1412258977</v>
      </c>
      <c r="L3863" s="16">
        <f t="shared" si="181"/>
        <v>41914.590011574073</v>
      </c>
      <c r="M3863" s="16" t="str">
        <f t="shared" si="182"/>
        <v>2014</v>
      </c>
      <c r="N3863" t="b">
        <v>0</v>
      </c>
      <c r="O3863">
        <v>1</v>
      </c>
      <c r="P3863" t="b">
        <v>0</v>
      </c>
      <c r="Q3863" t="s">
        <v>8271</v>
      </c>
      <c r="R3863" s="10">
        <f>E3863/D3863*100</f>
        <v>5</v>
      </c>
      <c r="S3863" s="7">
        <f>E3863/O3863</f>
        <v>100</v>
      </c>
      <c r="T3863" s="11" t="s">
        <v>8317</v>
      </c>
      <c r="U3863" t="s">
        <v>8318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5">
        <f t="shared" si="180"/>
        <v>42625.707638888889</v>
      </c>
      <c r="K3864">
        <v>1472451356</v>
      </c>
      <c r="L3864" s="16">
        <f t="shared" si="181"/>
        <v>42611.261064814811</v>
      </c>
      <c r="M3864" s="16" t="str">
        <f t="shared" si="182"/>
        <v>2016</v>
      </c>
      <c r="N3864" t="b">
        <v>0</v>
      </c>
      <c r="O3864">
        <v>1</v>
      </c>
      <c r="P3864" t="b">
        <v>0</v>
      </c>
      <c r="Q3864" t="s">
        <v>8271</v>
      </c>
      <c r="R3864" s="10">
        <f>E3864/D3864*100</f>
        <v>1.3333333333333334E-2</v>
      </c>
      <c r="S3864" s="7">
        <f>E3864/O3864</f>
        <v>1</v>
      </c>
      <c r="T3864" s="11" t="s">
        <v>8317</v>
      </c>
      <c r="U3864" t="s">
        <v>8318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5">
        <f t="shared" si="180"/>
        <v>42313.674826388888</v>
      </c>
      <c r="K3865">
        <v>1441552305</v>
      </c>
      <c r="L3865" s="16">
        <f t="shared" si="181"/>
        <v>42253.633159722223</v>
      </c>
      <c r="M3865" s="16" t="str">
        <f t="shared" si="182"/>
        <v>2015</v>
      </c>
      <c r="N3865" t="b">
        <v>0</v>
      </c>
      <c r="O3865">
        <v>0</v>
      </c>
      <c r="P3865" t="b">
        <v>0</v>
      </c>
      <c r="Q3865" t="s">
        <v>8271</v>
      </c>
      <c r="R3865" s="10">
        <f>E3865/D3865*100</f>
        <v>0</v>
      </c>
      <c r="S3865" s="7" t="e">
        <f>E3865/O3865</f>
        <v>#DIV/0!</v>
      </c>
      <c r="T3865" s="11" t="s">
        <v>8317</v>
      </c>
      <c r="U3865" t="s">
        <v>8318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5">
        <f t="shared" si="180"/>
        <v>42325.933495370366</v>
      </c>
      <c r="K3866">
        <v>1445203454</v>
      </c>
      <c r="L3866" s="16">
        <f t="shared" si="181"/>
        <v>42295.891828703709</v>
      </c>
      <c r="M3866" s="16" t="str">
        <f t="shared" si="182"/>
        <v>2015</v>
      </c>
      <c r="N3866" t="b">
        <v>0</v>
      </c>
      <c r="O3866">
        <v>3</v>
      </c>
      <c r="P3866" t="b">
        <v>0</v>
      </c>
      <c r="Q3866" t="s">
        <v>8271</v>
      </c>
      <c r="R3866" s="10">
        <f>E3866/D3866*100</f>
        <v>1.2</v>
      </c>
      <c r="S3866" s="7">
        <f>E3866/O3866</f>
        <v>20</v>
      </c>
      <c r="T3866" s="11" t="s">
        <v>8317</v>
      </c>
      <c r="U3866" t="s">
        <v>8318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5">
        <f t="shared" si="180"/>
        <v>41881.229166666664</v>
      </c>
      <c r="K3867">
        <v>1405957098</v>
      </c>
      <c r="L3867" s="16">
        <f t="shared" si="181"/>
        <v>41841.651597222226</v>
      </c>
      <c r="M3867" s="16" t="str">
        <f t="shared" si="182"/>
        <v>2014</v>
      </c>
      <c r="N3867" t="b">
        <v>0</v>
      </c>
      <c r="O3867">
        <v>14</v>
      </c>
      <c r="P3867" t="b">
        <v>0</v>
      </c>
      <c r="Q3867" t="s">
        <v>8271</v>
      </c>
      <c r="R3867" s="10">
        <f>E3867/D3867*100</f>
        <v>26.937422295897225</v>
      </c>
      <c r="S3867" s="7">
        <f>E3867/O3867</f>
        <v>46.428571428571431</v>
      </c>
      <c r="T3867" s="11" t="s">
        <v>8317</v>
      </c>
      <c r="U3867" t="s">
        <v>8318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5">
        <f t="shared" si="180"/>
        <v>42452.145138888889</v>
      </c>
      <c r="K3868">
        <v>1454453021</v>
      </c>
      <c r="L3868" s="16">
        <f t="shared" si="181"/>
        <v>42402.947002314817</v>
      </c>
      <c r="M3868" s="16" t="str">
        <f t="shared" si="182"/>
        <v>2016</v>
      </c>
      <c r="N3868" t="b">
        <v>0</v>
      </c>
      <c r="O3868">
        <v>2</v>
      </c>
      <c r="P3868" t="b">
        <v>0</v>
      </c>
      <c r="Q3868" t="s">
        <v>8271</v>
      </c>
      <c r="R3868" s="10">
        <f>E3868/D3868*100</f>
        <v>0.54999999999999993</v>
      </c>
      <c r="S3868" s="7">
        <f>E3868/O3868</f>
        <v>5.5</v>
      </c>
      <c r="T3868" s="11" t="s">
        <v>8317</v>
      </c>
      <c r="U3868" t="s">
        <v>8318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5">
        <f t="shared" si="180"/>
        <v>42539.814108796301</v>
      </c>
      <c r="K3869">
        <v>1463686339</v>
      </c>
      <c r="L3869" s="16">
        <f t="shared" si="181"/>
        <v>42509.814108796301</v>
      </c>
      <c r="M3869" s="16" t="str">
        <f t="shared" si="182"/>
        <v>2016</v>
      </c>
      <c r="N3869" t="b">
        <v>0</v>
      </c>
      <c r="O3869">
        <v>5</v>
      </c>
      <c r="P3869" t="b">
        <v>0</v>
      </c>
      <c r="Q3869" t="s">
        <v>8271</v>
      </c>
      <c r="R3869" s="10">
        <f>E3869/D3869*100</f>
        <v>12.55</v>
      </c>
      <c r="S3869" s="7">
        <f>E3869/O3869</f>
        <v>50.2</v>
      </c>
      <c r="T3869" s="11" t="s">
        <v>8317</v>
      </c>
      <c r="U3869" t="s">
        <v>8318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5">
        <f t="shared" si="180"/>
        <v>41890.659780092588</v>
      </c>
      <c r="K3870">
        <v>1408031405</v>
      </c>
      <c r="L3870" s="16">
        <f t="shared" si="181"/>
        <v>41865.659780092588</v>
      </c>
      <c r="M3870" s="16" t="str">
        <f t="shared" si="182"/>
        <v>2014</v>
      </c>
      <c r="N3870" t="b">
        <v>0</v>
      </c>
      <c r="O3870">
        <v>1</v>
      </c>
      <c r="P3870" t="b">
        <v>0</v>
      </c>
      <c r="Q3870" t="s">
        <v>8305</v>
      </c>
      <c r="R3870" s="10">
        <f>E3870/D3870*100</f>
        <v>0.2</v>
      </c>
      <c r="S3870" s="7">
        <f>E3870/O3870</f>
        <v>10</v>
      </c>
      <c r="T3870" s="11" t="s">
        <v>8317</v>
      </c>
      <c r="U3870" t="s">
        <v>8359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5">
        <f t="shared" si="180"/>
        <v>42077.132638888885</v>
      </c>
      <c r="K3871">
        <v>1423761792</v>
      </c>
      <c r="L3871" s="16">
        <f t="shared" si="181"/>
        <v>42047.724444444444</v>
      </c>
      <c r="M3871" s="16" t="str">
        <f t="shared" si="182"/>
        <v>2015</v>
      </c>
      <c r="N3871" t="b">
        <v>0</v>
      </c>
      <c r="O3871">
        <v>15</v>
      </c>
      <c r="P3871" t="b">
        <v>0</v>
      </c>
      <c r="Q3871" t="s">
        <v>8305</v>
      </c>
      <c r="R3871" s="10">
        <f>E3871/D3871*100</f>
        <v>3.4474868431088401</v>
      </c>
      <c r="S3871" s="7">
        <f>E3871/O3871</f>
        <v>30.133333333333333</v>
      </c>
      <c r="T3871" s="11" t="s">
        <v>8317</v>
      </c>
      <c r="U3871" t="s">
        <v>8359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5">
        <f t="shared" si="180"/>
        <v>41823.17219907407</v>
      </c>
      <c r="K3872">
        <v>1401768478</v>
      </c>
      <c r="L3872" s="16">
        <f t="shared" si="181"/>
        <v>41793.17219907407</v>
      </c>
      <c r="M3872" s="16" t="str">
        <f t="shared" si="182"/>
        <v>2014</v>
      </c>
      <c r="N3872" t="b">
        <v>0</v>
      </c>
      <c r="O3872">
        <v>10</v>
      </c>
      <c r="P3872" t="b">
        <v>0</v>
      </c>
      <c r="Q3872" t="s">
        <v>8305</v>
      </c>
      <c r="R3872" s="10">
        <f>E3872/D3872*100</f>
        <v>15</v>
      </c>
      <c r="S3872" s="7">
        <f>E3872/O3872</f>
        <v>150</v>
      </c>
      <c r="T3872" s="11" t="s">
        <v>8317</v>
      </c>
      <c r="U3872" t="s">
        <v>8359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5">
        <f t="shared" si="180"/>
        <v>42823.739004629635</v>
      </c>
      <c r="K3873">
        <v>1485629050</v>
      </c>
      <c r="L3873" s="16">
        <f t="shared" si="181"/>
        <v>42763.780671296292</v>
      </c>
      <c r="M3873" s="16" t="str">
        <f t="shared" si="182"/>
        <v>2017</v>
      </c>
      <c r="N3873" t="b">
        <v>0</v>
      </c>
      <c r="O3873">
        <v>3</v>
      </c>
      <c r="P3873" t="b">
        <v>0</v>
      </c>
      <c r="Q3873" t="s">
        <v>8305</v>
      </c>
      <c r="R3873" s="10">
        <f>E3873/D3873*100</f>
        <v>2.666666666666667</v>
      </c>
      <c r="S3873" s="7">
        <f>E3873/O3873</f>
        <v>13.333333333333334</v>
      </c>
      <c r="T3873" s="11" t="s">
        <v>8317</v>
      </c>
      <c r="U3873" t="s">
        <v>8359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5">
        <f t="shared" si="180"/>
        <v>42230.145787037036</v>
      </c>
      <c r="K3874">
        <v>1435202996</v>
      </c>
      <c r="L3874" s="16">
        <f t="shared" si="181"/>
        <v>42180.145787037036</v>
      </c>
      <c r="M3874" s="16" t="str">
        <f t="shared" si="182"/>
        <v>2015</v>
      </c>
      <c r="N3874" t="b">
        <v>0</v>
      </c>
      <c r="O3874">
        <v>0</v>
      </c>
      <c r="P3874" t="b">
        <v>0</v>
      </c>
      <c r="Q3874" t="s">
        <v>8305</v>
      </c>
      <c r="R3874" s="10">
        <f>E3874/D3874*100</f>
        <v>0</v>
      </c>
      <c r="S3874" s="7" t="e">
        <f>E3874/O3874</f>
        <v>#DIV/0!</v>
      </c>
      <c r="T3874" s="11" t="s">
        <v>8317</v>
      </c>
      <c r="U3874" t="s">
        <v>8359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5">
        <f t="shared" si="180"/>
        <v>42285.696006944447</v>
      </c>
      <c r="K3875">
        <v>1441730535</v>
      </c>
      <c r="L3875" s="16">
        <f t="shared" si="181"/>
        <v>42255.696006944447</v>
      </c>
      <c r="M3875" s="16" t="str">
        <f t="shared" si="182"/>
        <v>2015</v>
      </c>
      <c r="N3875" t="b">
        <v>0</v>
      </c>
      <c r="O3875">
        <v>0</v>
      </c>
      <c r="P3875" t="b">
        <v>0</v>
      </c>
      <c r="Q3875" t="s">
        <v>8305</v>
      </c>
      <c r="R3875" s="10">
        <f>E3875/D3875*100</f>
        <v>0</v>
      </c>
      <c r="S3875" s="7" t="e">
        <f>E3875/O3875</f>
        <v>#DIV/0!</v>
      </c>
      <c r="T3875" s="11" t="s">
        <v>8317</v>
      </c>
      <c r="U3875" t="s">
        <v>8359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5">
        <f t="shared" si="180"/>
        <v>42028.041666666672</v>
      </c>
      <c r="K3876">
        <v>1420244622</v>
      </c>
      <c r="L3876" s="16">
        <f t="shared" si="181"/>
        <v>42007.016458333332</v>
      </c>
      <c r="M3876" s="16" t="str">
        <f t="shared" si="182"/>
        <v>2015</v>
      </c>
      <c r="N3876" t="b">
        <v>0</v>
      </c>
      <c r="O3876">
        <v>0</v>
      </c>
      <c r="P3876" t="b">
        <v>0</v>
      </c>
      <c r="Q3876" t="s">
        <v>8305</v>
      </c>
      <c r="R3876" s="10">
        <f>E3876/D3876*100</f>
        <v>0</v>
      </c>
      <c r="S3876" s="7" t="e">
        <f>E3876/O3876</f>
        <v>#DIV/0!</v>
      </c>
      <c r="T3876" s="11" t="s">
        <v>8317</v>
      </c>
      <c r="U3876" t="s">
        <v>8359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5">
        <f t="shared" si="180"/>
        <v>42616.416666666672</v>
      </c>
      <c r="K3877">
        <v>1472804365</v>
      </c>
      <c r="L3877" s="16">
        <f t="shared" si="181"/>
        <v>42615.346817129626</v>
      </c>
      <c r="M3877" s="16" t="str">
        <f t="shared" si="182"/>
        <v>2016</v>
      </c>
      <c r="N3877" t="b">
        <v>0</v>
      </c>
      <c r="O3877">
        <v>0</v>
      </c>
      <c r="P3877" t="b">
        <v>0</v>
      </c>
      <c r="Q3877" t="s">
        <v>8305</v>
      </c>
      <c r="R3877" s="10">
        <f>E3877/D3877*100</f>
        <v>0</v>
      </c>
      <c r="S3877" s="7" t="e">
        <f>E3877/O3877</f>
        <v>#DIV/0!</v>
      </c>
      <c r="T3877" s="11" t="s">
        <v>8317</v>
      </c>
      <c r="U3877" t="s">
        <v>8359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5">
        <f t="shared" si="180"/>
        <v>42402.624166666668</v>
      </c>
      <c r="K3878">
        <v>1451833128</v>
      </c>
      <c r="L3878" s="16">
        <f t="shared" si="181"/>
        <v>42372.624166666668</v>
      </c>
      <c r="M3878" s="16" t="str">
        <f t="shared" si="182"/>
        <v>2016</v>
      </c>
      <c r="N3878" t="b">
        <v>0</v>
      </c>
      <c r="O3878">
        <v>46</v>
      </c>
      <c r="P3878" t="b">
        <v>0</v>
      </c>
      <c r="Q3878" t="s">
        <v>8305</v>
      </c>
      <c r="R3878" s="10">
        <f>E3878/D3878*100</f>
        <v>52.794871794871788</v>
      </c>
      <c r="S3878" s="7">
        <f>E3878/O3878</f>
        <v>44.760869565217391</v>
      </c>
      <c r="T3878" s="11" t="s">
        <v>8317</v>
      </c>
      <c r="U3878" t="s">
        <v>8359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5">
        <f t="shared" si="180"/>
        <v>42712.67768518519</v>
      </c>
      <c r="K3879">
        <v>1478621752</v>
      </c>
      <c r="L3879" s="16">
        <f t="shared" si="181"/>
        <v>42682.67768518519</v>
      </c>
      <c r="M3879" s="16" t="str">
        <f t="shared" si="182"/>
        <v>2016</v>
      </c>
      <c r="N3879" t="b">
        <v>0</v>
      </c>
      <c r="O3879">
        <v>14</v>
      </c>
      <c r="P3879" t="b">
        <v>0</v>
      </c>
      <c r="Q3879" t="s">
        <v>8305</v>
      </c>
      <c r="R3879" s="10">
        <f>E3879/D3879*100</f>
        <v>4.9639999999999995</v>
      </c>
      <c r="S3879" s="7">
        <f>E3879/O3879</f>
        <v>88.642857142857139</v>
      </c>
      <c r="T3879" s="11" t="s">
        <v>8317</v>
      </c>
      <c r="U3879" t="s">
        <v>8359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5">
        <f t="shared" si="180"/>
        <v>42185.165972222225</v>
      </c>
      <c r="K3880">
        <v>1433014746</v>
      </c>
      <c r="L3880" s="16">
        <f t="shared" si="181"/>
        <v>42154.818819444445</v>
      </c>
      <c r="M3880" s="16" t="str">
        <f t="shared" si="182"/>
        <v>2015</v>
      </c>
      <c r="N3880" t="b">
        <v>0</v>
      </c>
      <c r="O3880">
        <v>1</v>
      </c>
      <c r="P3880" t="b">
        <v>0</v>
      </c>
      <c r="Q3880" t="s">
        <v>8305</v>
      </c>
      <c r="R3880" s="10">
        <f>E3880/D3880*100</f>
        <v>5.5555555555555552E-2</v>
      </c>
      <c r="S3880" s="7">
        <f>E3880/O3880</f>
        <v>10</v>
      </c>
      <c r="T3880" s="11" t="s">
        <v>8317</v>
      </c>
      <c r="U3880" t="s">
        <v>8359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5">
        <f t="shared" si="180"/>
        <v>42029.861064814817</v>
      </c>
      <c r="K3881">
        <v>1419626396</v>
      </c>
      <c r="L3881" s="16">
        <f t="shared" si="181"/>
        <v>41999.861064814817</v>
      </c>
      <c r="M3881" s="16" t="str">
        <f t="shared" si="182"/>
        <v>2014</v>
      </c>
      <c r="N3881" t="b">
        <v>0</v>
      </c>
      <c r="O3881">
        <v>0</v>
      </c>
      <c r="P3881" t="b">
        <v>0</v>
      </c>
      <c r="Q3881" t="s">
        <v>8305</v>
      </c>
      <c r="R3881" s="10">
        <f>E3881/D3881*100</f>
        <v>0</v>
      </c>
      <c r="S3881" s="7" t="e">
        <f>E3881/O3881</f>
        <v>#DIV/0!</v>
      </c>
      <c r="T3881" s="11" t="s">
        <v>8317</v>
      </c>
      <c r="U3881" t="s">
        <v>8359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5">
        <f t="shared" si="180"/>
        <v>41850.958333333336</v>
      </c>
      <c r="K3882">
        <v>1403724820</v>
      </c>
      <c r="L3882" s="16">
        <f t="shared" si="181"/>
        <v>41815.815046296295</v>
      </c>
      <c r="M3882" s="16" t="str">
        <f t="shared" si="182"/>
        <v>2014</v>
      </c>
      <c r="N3882" t="b">
        <v>0</v>
      </c>
      <c r="O3882">
        <v>17</v>
      </c>
      <c r="P3882" t="b">
        <v>0</v>
      </c>
      <c r="Q3882" t="s">
        <v>8305</v>
      </c>
      <c r="R3882" s="10">
        <f>E3882/D3882*100</f>
        <v>13.066666666666665</v>
      </c>
      <c r="S3882" s="7">
        <f>E3882/O3882</f>
        <v>57.647058823529413</v>
      </c>
      <c r="T3882" s="11" t="s">
        <v>8317</v>
      </c>
      <c r="U3882" t="s">
        <v>8359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5">
        <f t="shared" si="180"/>
        <v>42786.018506944441</v>
      </c>
      <c r="K3883">
        <v>1484958399</v>
      </c>
      <c r="L3883" s="16">
        <f t="shared" si="181"/>
        <v>42756.018506944441</v>
      </c>
      <c r="M3883" s="16" t="str">
        <f t="shared" si="182"/>
        <v>2017</v>
      </c>
      <c r="N3883" t="b">
        <v>0</v>
      </c>
      <c r="O3883">
        <v>1</v>
      </c>
      <c r="P3883" t="b">
        <v>0</v>
      </c>
      <c r="Q3883" t="s">
        <v>8305</v>
      </c>
      <c r="R3883" s="10">
        <f>E3883/D3883*100</f>
        <v>5</v>
      </c>
      <c r="S3883" s="7">
        <f>E3883/O3883</f>
        <v>25</v>
      </c>
      <c r="T3883" s="11" t="s">
        <v>8317</v>
      </c>
      <c r="U3883" t="s">
        <v>8359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5">
        <f t="shared" si="180"/>
        <v>42400.960416666669</v>
      </c>
      <c r="K3884">
        <v>1451950570</v>
      </c>
      <c r="L3884" s="16">
        <f t="shared" si="181"/>
        <v>42373.983449074076</v>
      </c>
      <c r="M3884" s="16" t="str">
        <f t="shared" si="182"/>
        <v>2016</v>
      </c>
      <c r="N3884" t="b">
        <v>0</v>
      </c>
      <c r="O3884">
        <v>0</v>
      </c>
      <c r="P3884" t="b">
        <v>0</v>
      </c>
      <c r="Q3884" t="s">
        <v>8305</v>
      </c>
      <c r="R3884" s="10">
        <f>E3884/D3884*100</f>
        <v>0</v>
      </c>
      <c r="S3884" s="7" t="e">
        <f>E3884/O3884</f>
        <v>#DIV/0!</v>
      </c>
      <c r="T3884" s="11" t="s">
        <v>8317</v>
      </c>
      <c r="U3884" t="s">
        <v>8359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5">
        <f t="shared" si="180"/>
        <v>41884.602650462963</v>
      </c>
      <c r="K3885">
        <v>1407076069</v>
      </c>
      <c r="L3885" s="16">
        <f t="shared" si="181"/>
        <v>41854.602650462963</v>
      </c>
      <c r="M3885" s="16" t="str">
        <f t="shared" si="182"/>
        <v>2014</v>
      </c>
      <c r="N3885" t="b">
        <v>0</v>
      </c>
      <c r="O3885">
        <v>0</v>
      </c>
      <c r="P3885" t="b">
        <v>0</v>
      </c>
      <c r="Q3885" t="s">
        <v>8305</v>
      </c>
      <c r="R3885" s="10">
        <f>E3885/D3885*100</f>
        <v>0</v>
      </c>
      <c r="S3885" s="7" t="e">
        <f>E3885/O3885</f>
        <v>#DIV/0!</v>
      </c>
      <c r="T3885" s="11" t="s">
        <v>8317</v>
      </c>
      <c r="U3885" t="s">
        <v>8359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5">
        <f t="shared" si="180"/>
        <v>42090.749907407408</v>
      </c>
      <c r="K3886">
        <v>1425322792</v>
      </c>
      <c r="L3886" s="16">
        <f t="shared" si="181"/>
        <v>42065.791574074072</v>
      </c>
      <c r="M3886" s="16" t="str">
        <f t="shared" si="182"/>
        <v>2015</v>
      </c>
      <c r="N3886" t="b">
        <v>0</v>
      </c>
      <c r="O3886">
        <v>0</v>
      </c>
      <c r="P3886" t="b">
        <v>0</v>
      </c>
      <c r="Q3886" t="s">
        <v>8305</v>
      </c>
      <c r="R3886" s="10">
        <f>E3886/D3886*100</f>
        <v>0</v>
      </c>
      <c r="S3886" s="7" t="e">
        <f>E3886/O3886</f>
        <v>#DIV/0!</v>
      </c>
      <c r="T3886" s="11" t="s">
        <v>8317</v>
      </c>
      <c r="U3886" t="s">
        <v>8359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5">
        <f t="shared" si="180"/>
        <v>42499.951284722221</v>
      </c>
      <c r="K3887">
        <v>1460242191</v>
      </c>
      <c r="L3887" s="16">
        <f t="shared" si="181"/>
        <v>42469.951284722221</v>
      </c>
      <c r="M3887" s="16" t="str">
        <f t="shared" si="182"/>
        <v>2016</v>
      </c>
      <c r="N3887" t="b">
        <v>0</v>
      </c>
      <c r="O3887">
        <v>0</v>
      </c>
      <c r="P3887" t="b">
        <v>0</v>
      </c>
      <c r="Q3887" t="s">
        <v>8305</v>
      </c>
      <c r="R3887" s="10">
        <f>E3887/D3887*100</f>
        <v>0</v>
      </c>
      <c r="S3887" s="7" t="e">
        <f>E3887/O3887</f>
        <v>#DIV/0!</v>
      </c>
      <c r="T3887" s="11" t="s">
        <v>8317</v>
      </c>
      <c r="U3887" t="s">
        <v>8359</v>
      </c>
    </row>
    <row r="3888" spans="1:21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5">
        <f t="shared" si="180"/>
        <v>41984.228032407409</v>
      </c>
      <c r="K3888">
        <v>1415683702</v>
      </c>
      <c r="L3888" s="16">
        <f t="shared" si="181"/>
        <v>41954.228032407409</v>
      </c>
      <c r="M3888" s="16" t="str">
        <f t="shared" si="182"/>
        <v>2014</v>
      </c>
      <c r="N3888" t="b">
        <v>0</v>
      </c>
      <c r="O3888">
        <v>0</v>
      </c>
      <c r="P3888" t="b">
        <v>0</v>
      </c>
      <c r="Q3888" t="s">
        <v>8305</v>
      </c>
      <c r="R3888" s="10">
        <f>E3888/D3888*100</f>
        <v>0</v>
      </c>
      <c r="S3888" s="7" t="e">
        <f>E3888/O3888</f>
        <v>#DIV/0!</v>
      </c>
      <c r="T3888" s="11" t="s">
        <v>8317</v>
      </c>
      <c r="U3888" t="s">
        <v>8359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5">
        <f t="shared" si="180"/>
        <v>42125.916666666672</v>
      </c>
      <c r="K3889">
        <v>1426538129</v>
      </c>
      <c r="L3889" s="16">
        <f t="shared" si="181"/>
        <v>42079.857974537037</v>
      </c>
      <c r="M3889" s="16" t="str">
        <f t="shared" si="182"/>
        <v>2015</v>
      </c>
      <c r="N3889" t="b">
        <v>0</v>
      </c>
      <c r="O3889">
        <v>2</v>
      </c>
      <c r="P3889" t="b">
        <v>0</v>
      </c>
      <c r="Q3889" t="s">
        <v>8305</v>
      </c>
      <c r="R3889" s="10">
        <f>E3889/D3889*100</f>
        <v>1.7500000000000002</v>
      </c>
      <c r="S3889" s="7">
        <f>E3889/O3889</f>
        <v>17.5</v>
      </c>
      <c r="T3889" s="11" t="s">
        <v>8317</v>
      </c>
      <c r="U3889" t="s">
        <v>8359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5">
        <f t="shared" si="180"/>
        <v>42792.545810185184</v>
      </c>
      <c r="K3890">
        <v>1485522358</v>
      </c>
      <c r="L3890" s="16">
        <f t="shared" si="181"/>
        <v>42762.545810185184</v>
      </c>
      <c r="M3890" s="16" t="str">
        <f t="shared" si="182"/>
        <v>2017</v>
      </c>
      <c r="N3890" t="b">
        <v>0</v>
      </c>
      <c r="O3890">
        <v>14</v>
      </c>
      <c r="P3890" t="b">
        <v>0</v>
      </c>
      <c r="Q3890" t="s">
        <v>8271</v>
      </c>
      <c r="R3890" s="10">
        <f>E3890/D3890*100</f>
        <v>27.1</v>
      </c>
      <c r="S3890" s="7">
        <f>E3890/O3890</f>
        <v>38.714285714285715</v>
      </c>
      <c r="T3890" s="11" t="s">
        <v>8317</v>
      </c>
      <c r="U3890" t="s">
        <v>8318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5">
        <f t="shared" si="180"/>
        <v>42008.976388888885</v>
      </c>
      <c r="K3891">
        <v>1417651630</v>
      </c>
      <c r="L3891" s="16">
        <f t="shared" si="181"/>
        <v>41977.004976851851</v>
      </c>
      <c r="M3891" s="16" t="str">
        <f t="shared" si="182"/>
        <v>2014</v>
      </c>
      <c r="N3891" t="b">
        <v>0</v>
      </c>
      <c r="O3891">
        <v>9</v>
      </c>
      <c r="P3891" t="b">
        <v>0</v>
      </c>
      <c r="Q3891" t="s">
        <v>8271</v>
      </c>
      <c r="R3891" s="10">
        <f>E3891/D3891*100</f>
        <v>1.4749999999999999</v>
      </c>
      <c r="S3891" s="7">
        <f>E3891/O3891</f>
        <v>13.111111111111111</v>
      </c>
      <c r="T3891" s="11" t="s">
        <v>8317</v>
      </c>
      <c r="U3891" t="s">
        <v>8318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5">
        <f t="shared" si="180"/>
        <v>42231.758611111116</v>
      </c>
      <c r="K3892">
        <v>1434478344</v>
      </c>
      <c r="L3892" s="16">
        <f t="shared" si="181"/>
        <v>42171.758611111116</v>
      </c>
      <c r="M3892" s="16" t="str">
        <f t="shared" si="182"/>
        <v>2015</v>
      </c>
      <c r="N3892" t="b">
        <v>0</v>
      </c>
      <c r="O3892">
        <v>8</v>
      </c>
      <c r="P3892" t="b">
        <v>0</v>
      </c>
      <c r="Q3892" t="s">
        <v>8271</v>
      </c>
      <c r="R3892" s="10">
        <f>E3892/D3892*100</f>
        <v>16.826666666666668</v>
      </c>
      <c r="S3892" s="7">
        <f>E3892/O3892</f>
        <v>315.5</v>
      </c>
      <c r="T3892" s="11" t="s">
        <v>8317</v>
      </c>
      <c r="U3892" t="s">
        <v>8318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5">
        <f t="shared" si="180"/>
        <v>42086.207638888889</v>
      </c>
      <c r="K3893">
        <v>1424488244</v>
      </c>
      <c r="L3893" s="16">
        <f t="shared" si="181"/>
        <v>42056.1324537037</v>
      </c>
      <c r="M3893" s="16" t="str">
        <f t="shared" si="182"/>
        <v>2015</v>
      </c>
      <c r="N3893" t="b">
        <v>0</v>
      </c>
      <c r="O3893">
        <v>7</v>
      </c>
      <c r="P3893" t="b">
        <v>0</v>
      </c>
      <c r="Q3893" t="s">
        <v>8271</v>
      </c>
      <c r="R3893" s="10">
        <f>E3893/D3893*100</f>
        <v>32.5</v>
      </c>
      <c r="S3893" s="7">
        <f>E3893/O3893</f>
        <v>37.142857142857146</v>
      </c>
      <c r="T3893" s="11" t="s">
        <v>8317</v>
      </c>
      <c r="U3893" t="s">
        <v>8318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5">
        <f t="shared" si="180"/>
        <v>41875.291666666664</v>
      </c>
      <c r="K3894">
        <v>1408203557</v>
      </c>
      <c r="L3894" s="16">
        <f t="shared" si="181"/>
        <v>41867.652280092596</v>
      </c>
      <c r="M3894" s="16" t="str">
        <f t="shared" si="182"/>
        <v>2014</v>
      </c>
      <c r="N3894" t="b">
        <v>0</v>
      </c>
      <c r="O3894">
        <v>0</v>
      </c>
      <c r="P3894" t="b">
        <v>0</v>
      </c>
      <c r="Q3894" t="s">
        <v>8271</v>
      </c>
      <c r="R3894" s="10">
        <f>E3894/D3894*100</f>
        <v>0</v>
      </c>
      <c r="S3894" s="7" t="e">
        <f>E3894/O3894</f>
        <v>#DIV/0!</v>
      </c>
      <c r="T3894" s="11" t="s">
        <v>8317</v>
      </c>
      <c r="U3894" t="s">
        <v>8318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5">
        <f t="shared" si="180"/>
        <v>41821.25</v>
      </c>
      <c r="K3895">
        <v>1400600840</v>
      </c>
      <c r="L3895" s="16">
        <f t="shared" si="181"/>
        <v>41779.657870370371</v>
      </c>
      <c r="M3895" s="16" t="str">
        <f t="shared" si="182"/>
        <v>2014</v>
      </c>
      <c r="N3895" t="b">
        <v>0</v>
      </c>
      <c r="O3895">
        <v>84</v>
      </c>
      <c r="P3895" t="b">
        <v>0</v>
      </c>
      <c r="Q3895" t="s">
        <v>8271</v>
      </c>
      <c r="R3895" s="10">
        <f>E3895/D3895*100</f>
        <v>21.55</v>
      </c>
      <c r="S3895" s="7">
        <f>E3895/O3895</f>
        <v>128.27380952380952</v>
      </c>
      <c r="T3895" s="11" t="s">
        <v>8317</v>
      </c>
      <c r="U3895" t="s">
        <v>8318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5">
        <f t="shared" si="180"/>
        <v>42710.207638888889</v>
      </c>
      <c r="K3896">
        <v>1478386812</v>
      </c>
      <c r="L3896" s="16">
        <f t="shared" si="181"/>
        <v>42679.958472222221</v>
      </c>
      <c r="M3896" s="16" t="str">
        <f t="shared" si="182"/>
        <v>2016</v>
      </c>
      <c r="N3896" t="b">
        <v>0</v>
      </c>
      <c r="O3896">
        <v>11</v>
      </c>
      <c r="P3896" t="b">
        <v>0</v>
      </c>
      <c r="Q3896" t="s">
        <v>8271</v>
      </c>
      <c r="R3896" s="10">
        <f>E3896/D3896*100</f>
        <v>3.4666666666666663</v>
      </c>
      <c r="S3896" s="7">
        <f>E3896/O3896</f>
        <v>47.272727272727273</v>
      </c>
      <c r="T3896" s="11" t="s">
        <v>8317</v>
      </c>
      <c r="U3896" t="s">
        <v>8318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5">
        <f t="shared" si="180"/>
        <v>42063.250208333338</v>
      </c>
      <c r="K3897">
        <v>1422424818</v>
      </c>
      <c r="L3897" s="16">
        <f t="shared" si="181"/>
        <v>42032.250208333338</v>
      </c>
      <c r="M3897" s="16" t="str">
        <f t="shared" si="182"/>
        <v>2015</v>
      </c>
      <c r="N3897" t="b">
        <v>0</v>
      </c>
      <c r="O3897">
        <v>1</v>
      </c>
      <c r="P3897" t="b">
        <v>0</v>
      </c>
      <c r="Q3897" t="s">
        <v>8271</v>
      </c>
      <c r="R3897" s="10">
        <f>E3897/D3897*100</f>
        <v>5</v>
      </c>
      <c r="S3897" s="7">
        <f>E3897/O3897</f>
        <v>50</v>
      </c>
      <c r="T3897" s="11" t="s">
        <v>8317</v>
      </c>
      <c r="U3897" t="s">
        <v>8318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5">
        <f t="shared" si="180"/>
        <v>41807.191875000004</v>
      </c>
      <c r="K3898">
        <v>1401770178</v>
      </c>
      <c r="L3898" s="16">
        <f t="shared" si="181"/>
        <v>41793.191875000004</v>
      </c>
      <c r="M3898" s="16" t="str">
        <f t="shared" si="182"/>
        <v>2014</v>
      </c>
      <c r="N3898" t="b">
        <v>0</v>
      </c>
      <c r="O3898">
        <v>4</v>
      </c>
      <c r="P3898" t="b">
        <v>0</v>
      </c>
      <c r="Q3898" t="s">
        <v>8271</v>
      </c>
      <c r="R3898" s="10">
        <f>E3898/D3898*100</f>
        <v>10.625</v>
      </c>
      <c r="S3898" s="7">
        <f>E3898/O3898</f>
        <v>42.5</v>
      </c>
      <c r="T3898" s="11" t="s">
        <v>8317</v>
      </c>
      <c r="U3898" t="s">
        <v>8318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5">
        <f t="shared" si="180"/>
        <v>42012.87364583333</v>
      </c>
      <c r="K3899">
        <v>1418158683</v>
      </c>
      <c r="L3899" s="16">
        <f t="shared" si="181"/>
        <v>41982.87364583333</v>
      </c>
      <c r="M3899" s="16" t="str">
        <f t="shared" si="182"/>
        <v>2014</v>
      </c>
      <c r="N3899" t="b">
        <v>0</v>
      </c>
      <c r="O3899">
        <v>10</v>
      </c>
      <c r="P3899" t="b">
        <v>0</v>
      </c>
      <c r="Q3899" t="s">
        <v>8271</v>
      </c>
      <c r="R3899" s="10">
        <f>E3899/D3899*100</f>
        <v>17.599999999999998</v>
      </c>
      <c r="S3899" s="7">
        <f>E3899/O3899</f>
        <v>44</v>
      </c>
      <c r="T3899" s="11" t="s">
        <v>8317</v>
      </c>
      <c r="U3899" t="s">
        <v>8318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5">
        <f t="shared" si="180"/>
        <v>42233.666666666672</v>
      </c>
      <c r="K3900">
        <v>1436355270</v>
      </c>
      <c r="L3900" s="16">
        <f t="shared" si="181"/>
        <v>42193.482291666667</v>
      </c>
      <c r="M3900" s="16" t="str">
        <f t="shared" si="182"/>
        <v>2015</v>
      </c>
      <c r="N3900" t="b">
        <v>0</v>
      </c>
      <c r="O3900">
        <v>16</v>
      </c>
      <c r="P3900" t="b">
        <v>0</v>
      </c>
      <c r="Q3900" t="s">
        <v>8271</v>
      </c>
      <c r="R3900" s="10">
        <f>E3900/D3900*100</f>
        <v>32.56</v>
      </c>
      <c r="S3900" s="7">
        <f>E3900/O3900</f>
        <v>50.875</v>
      </c>
      <c r="T3900" s="11" t="s">
        <v>8317</v>
      </c>
      <c r="U3900" t="s">
        <v>8318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5">
        <f t="shared" si="180"/>
        <v>41863.775011574071</v>
      </c>
      <c r="K3901">
        <v>1406140561</v>
      </c>
      <c r="L3901" s="16">
        <f t="shared" si="181"/>
        <v>41843.775011574071</v>
      </c>
      <c r="M3901" s="16" t="str">
        <f t="shared" si="182"/>
        <v>2014</v>
      </c>
      <c r="N3901" t="b">
        <v>0</v>
      </c>
      <c r="O3901">
        <v>2</v>
      </c>
      <c r="P3901" t="b">
        <v>0</v>
      </c>
      <c r="Q3901" t="s">
        <v>8271</v>
      </c>
      <c r="R3901" s="10">
        <f>E3901/D3901*100</f>
        <v>1.25</v>
      </c>
      <c r="S3901" s="7">
        <f>E3901/O3901</f>
        <v>62.5</v>
      </c>
      <c r="T3901" s="11" t="s">
        <v>8317</v>
      </c>
      <c r="U3901" t="s">
        <v>8318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5">
        <f t="shared" si="180"/>
        <v>42166.092488425929</v>
      </c>
      <c r="K3902">
        <v>1431396791</v>
      </c>
      <c r="L3902" s="16">
        <f t="shared" si="181"/>
        <v>42136.092488425929</v>
      </c>
      <c r="M3902" s="16" t="str">
        <f t="shared" si="182"/>
        <v>2015</v>
      </c>
      <c r="N3902" t="b">
        <v>0</v>
      </c>
      <c r="O3902">
        <v>5</v>
      </c>
      <c r="P3902" t="b">
        <v>0</v>
      </c>
      <c r="Q3902" t="s">
        <v>8271</v>
      </c>
      <c r="R3902" s="10">
        <f>E3902/D3902*100</f>
        <v>5.4</v>
      </c>
      <c r="S3902" s="7">
        <f>E3902/O3902</f>
        <v>27</v>
      </c>
      <c r="T3902" s="11" t="s">
        <v>8317</v>
      </c>
      <c r="U3902" t="s">
        <v>8318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5">
        <f t="shared" si="180"/>
        <v>42357.826377314821</v>
      </c>
      <c r="K3903">
        <v>1447098599</v>
      </c>
      <c r="L3903" s="16">
        <f t="shared" si="181"/>
        <v>42317.826377314821</v>
      </c>
      <c r="M3903" s="16" t="str">
        <f t="shared" si="182"/>
        <v>2015</v>
      </c>
      <c r="N3903" t="b">
        <v>0</v>
      </c>
      <c r="O3903">
        <v>1</v>
      </c>
      <c r="P3903" t="b">
        <v>0</v>
      </c>
      <c r="Q3903" t="s">
        <v>8271</v>
      </c>
      <c r="R3903" s="10">
        <f>E3903/D3903*100</f>
        <v>0.83333333333333337</v>
      </c>
      <c r="S3903" s="7">
        <f>E3903/O3903</f>
        <v>25</v>
      </c>
      <c r="T3903" s="11" t="s">
        <v>8317</v>
      </c>
      <c r="U3903" t="s">
        <v>8318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5">
        <f t="shared" si="180"/>
        <v>42688.509745370371</v>
      </c>
      <c r="K3904">
        <v>1476962042</v>
      </c>
      <c r="L3904" s="16">
        <f t="shared" si="181"/>
        <v>42663.468078703707</v>
      </c>
      <c r="M3904" s="16" t="str">
        <f t="shared" si="182"/>
        <v>2016</v>
      </c>
      <c r="N3904" t="b">
        <v>0</v>
      </c>
      <c r="O3904">
        <v>31</v>
      </c>
      <c r="P3904" t="b">
        <v>0</v>
      </c>
      <c r="Q3904" t="s">
        <v>8271</v>
      </c>
      <c r="R3904" s="10">
        <f>E3904/D3904*100</f>
        <v>48.833333333333336</v>
      </c>
      <c r="S3904" s="7">
        <f>E3904/O3904</f>
        <v>47.258064516129032</v>
      </c>
      <c r="T3904" s="11" t="s">
        <v>8317</v>
      </c>
      <c r="U3904" t="s">
        <v>8318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5">
        <f t="shared" si="180"/>
        <v>42230.818055555559</v>
      </c>
      <c r="K3905">
        <v>1435709765</v>
      </c>
      <c r="L3905" s="16">
        <f t="shared" si="181"/>
        <v>42186.01116898148</v>
      </c>
      <c r="M3905" s="16" t="str">
        <f t="shared" si="182"/>
        <v>2015</v>
      </c>
      <c r="N3905" t="b">
        <v>0</v>
      </c>
      <c r="O3905">
        <v>0</v>
      </c>
      <c r="P3905" t="b">
        <v>0</v>
      </c>
      <c r="Q3905" t="s">
        <v>8271</v>
      </c>
      <c r="R3905" s="10">
        <f>E3905/D3905*100</f>
        <v>0</v>
      </c>
      <c r="S3905" s="7" t="e">
        <f>E3905/O3905</f>
        <v>#DIV/0!</v>
      </c>
      <c r="T3905" s="11" t="s">
        <v>8317</v>
      </c>
      <c r="U3905" t="s">
        <v>8318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5">
        <f t="shared" si="180"/>
        <v>42109.211111111115</v>
      </c>
      <c r="K3906">
        <v>1427866200</v>
      </c>
      <c r="L3906" s="16">
        <f t="shared" si="181"/>
        <v>42095.229166666672</v>
      </c>
      <c r="M3906" s="16" t="str">
        <f t="shared" si="182"/>
        <v>2015</v>
      </c>
      <c r="N3906" t="b">
        <v>0</v>
      </c>
      <c r="O3906">
        <v>2</v>
      </c>
      <c r="P3906" t="b">
        <v>0</v>
      </c>
      <c r="Q3906" t="s">
        <v>8271</v>
      </c>
      <c r="R3906" s="10">
        <f>E3906/D3906*100</f>
        <v>0.03</v>
      </c>
      <c r="S3906" s="7">
        <f>E3906/O3906</f>
        <v>1.5</v>
      </c>
      <c r="T3906" s="11" t="s">
        <v>8317</v>
      </c>
      <c r="U3906" t="s">
        <v>8318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5">
        <f t="shared" ref="J3907:J3970" si="183">(((I3907/60)/60)/24)+DATE(1970,1,1)</f>
        <v>42166.958333333328</v>
      </c>
      <c r="K3907">
        <v>1430405903</v>
      </c>
      <c r="L3907" s="16">
        <f t="shared" ref="L3907:L3970" si="184">(((K3907/60)/60)/24)+DATE(1970,1,1)</f>
        <v>42124.623877314814</v>
      </c>
      <c r="M3907" s="16" t="str">
        <f t="shared" ref="M3907:M3970" si="185">TEXT(L3907,"yyyy")</f>
        <v>2015</v>
      </c>
      <c r="N3907" t="b">
        <v>0</v>
      </c>
      <c r="O3907">
        <v>7</v>
      </c>
      <c r="P3907" t="b">
        <v>0</v>
      </c>
      <c r="Q3907" t="s">
        <v>8271</v>
      </c>
      <c r="R3907" s="10">
        <f>E3907/D3907*100</f>
        <v>11.533333333333333</v>
      </c>
      <c r="S3907" s="7">
        <f>E3907/O3907</f>
        <v>24.714285714285715</v>
      </c>
      <c r="T3907" s="11" t="s">
        <v>8317</v>
      </c>
      <c r="U3907" t="s">
        <v>8318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5">
        <f t="shared" si="183"/>
        <v>42181.559027777781</v>
      </c>
      <c r="K3908">
        <v>1432072893</v>
      </c>
      <c r="L3908" s="16">
        <f t="shared" si="184"/>
        <v>42143.917743055557</v>
      </c>
      <c r="M3908" s="16" t="str">
        <f t="shared" si="185"/>
        <v>2015</v>
      </c>
      <c r="N3908" t="b">
        <v>0</v>
      </c>
      <c r="O3908">
        <v>16</v>
      </c>
      <c r="P3908" t="b">
        <v>0</v>
      </c>
      <c r="Q3908" t="s">
        <v>8271</v>
      </c>
      <c r="R3908" s="10">
        <f>E3908/D3908*100</f>
        <v>67.333333333333329</v>
      </c>
      <c r="S3908" s="7">
        <f>E3908/O3908</f>
        <v>63.125</v>
      </c>
      <c r="T3908" s="11" t="s">
        <v>8317</v>
      </c>
      <c r="U3908" t="s">
        <v>8318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5">
        <f t="shared" si="183"/>
        <v>41938.838888888888</v>
      </c>
      <c r="K3909">
        <v>1411587606</v>
      </c>
      <c r="L3909" s="16">
        <f t="shared" si="184"/>
        <v>41906.819513888891</v>
      </c>
      <c r="M3909" s="16" t="str">
        <f t="shared" si="185"/>
        <v>2014</v>
      </c>
      <c r="N3909" t="b">
        <v>0</v>
      </c>
      <c r="O3909">
        <v>4</v>
      </c>
      <c r="P3909" t="b">
        <v>0</v>
      </c>
      <c r="Q3909" t="s">
        <v>8271</v>
      </c>
      <c r="R3909" s="10">
        <f>E3909/D3909*100</f>
        <v>15.299999999999999</v>
      </c>
      <c r="S3909" s="7">
        <f>E3909/O3909</f>
        <v>38.25</v>
      </c>
      <c r="T3909" s="11" t="s">
        <v>8317</v>
      </c>
      <c r="U3909" t="s">
        <v>8318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5">
        <f t="shared" si="183"/>
        <v>41849.135370370372</v>
      </c>
      <c r="K3910">
        <v>1405307696</v>
      </c>
      <c r="L3910" s="16">
        <f t="shared" si="184"/>
        <v>41834.135370370372</v>
      </c>
      <c r="M3910" s="16" t="str">
        <f t="shared" si="185"/>
        <v>2014</v>
      </c>
      <c r="N3910" t="b">
        <v>0</v>
      </c>
      <c r="O3910">
        <v>4</v>
      </c>
      <c r="P3910" t="b">
        <v>0</v>
      </c>
      <c r="Q3910" t="s">
        <v>8271</v>
      </c>
      <c r="R3910" s="10">
        <f>E3910/D3910*100</f>
        <v>8.6666666666666679</v>
      </c>
      <c r="S3910" s="7">
        <f>E3910/O3910</f>
        <v>16.25</v>
      </c>
      <c r="T3910" s="11" t="s">
        <v>8317</v>
      </c>
      <c r="U3910" t="s">
        <v>8318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5">
        <f t="shared" si="183"/>
        <v>41893.359282407408</v>
      </c>
      <c r="K3911">
        <v>1407832642</v>
      </c>
      <c r="L3911" s="16">
        <f t="shared" si="184"/>
        <v>41863.359282407408</v>
      </c>
      <c r="M3911" s="16" t="str">
        <f t="shared" si="185"/>
        <v>2014</v>
      </c>
      <c r="N3911" t="b">
        <v>0</v>
      </c>
      <c r="O3911">
        <v>4</v>
      </c>
      <c r="P3911" t="b">
        <v>0</v>
      </c>
      <c r="Q3911" t="s">
        <v>8271</v>
      </c>
      <c r="R3911" s="10">
        <f>E3911/D3911*100</f>
        <v>0.22499999999999998</v>
      </c>
      <c r="S3911" s="7">
        <f>E3911/O3911</f>
        <v>33.75</v>
      </c>
      <c r="T3911" s="11" t="s">
        <v>8317</v>
      </c>
      <c r="U3911" t="s">
        <v>8318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5">
        <f t="shared" si="183"/>
        <v>42254.756909722222</v>
      </c>
      <c r="K3912">
        <v>1439057397</v>
      </c>
      <c r="L3912" s="16">
        <f t="shared" si="184"/>
        <v>42224.756909722222</v>
      </c>
      <c r="M3912" s="16" t="str">
        <f t="shared" si="185"/>
        <v>2015</v>
      </c>
      <c r="N3912" t="b">
        <v>0</v>
      </c>
      <c r="O3912">
        <v>3</v>
      </c>
      <c r="P3912" t="b">
        <v>0</v>
      </c>
      <c r="Q3912" t="s">
        <v>8271</v>
      </c>
      <c r="R3912" s="10">
        <f>E3912/D3912*100</f>
        <v>3.0833333333333335</v>
      </c>
      <c r="S3912" s="7">
        <f>E3912/O3912</f>
        <v>61.666666666666664</v>
      </c>
      <c r="T3912" s="11" t="s">
        <v>8317</v>
      </c>
      <c r="U3912" t="s">
        <v>8318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5">
        <f t="shared" si="183"/>
        <v>41969.853900462964</v>
      </c>
      <c r="K3913">
        <v>1414438177</v>
      </c>
      <c r="L3913" s="16">
        <f t="shared" si="184"/>
        <v>41939.8122337963</v>
      </c>
      <c r="M3913" s="16" t="str">
        <f t="shared" si="185"/>
        <v>2014</v>
      </c>
      <c r="N3913" t="b">
        <v>0</v>
      </c>
      <c r="O3913">
        <v>36</v>
      </c>
      <c r="P3913" t="b">
        <v>0</v>
      </c>
      <c r="Q3913" t="s">
        <v>8271</v>
      </c>
      <c r="R3913" s="10">
        <f>E3913/D3913*100</f>
        <v>37.412500000000001</v>
      </c>
      <c r="S3913" s="7">
        <f>E3913/O3913</f>
        <v>83.138888888888886</v>
      </c>
      <c r="T3913" s="11" t="s">
        <v>8317</v>
      </c>
      <c r="U3913" t="s">
        <v>8318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5">
        <f t="shared" si="183"/>
        <v>42119.190972222219</v>
      </c>
      <c r="K3914">
        <v>1424759330</v>
      </c>
      <c r="L3914" s="16">
        <f t="shared" si="184"/>
        <v>42059.270023148143</v>
      </c>
      <c r="M3914" s="16" t="str">
        <f t="shared" si="185"/>
        <v>2015</v>
      </c>
      <c r="N3914" t="b">
        <v>0</v>
      </c>
      <c r="O3914">
        <v>1</v>
      </c>
      <c r="P3914" t="b">
        <v>0</v>
      </c>
      <c r="Q3914" t="s">
        <v>8271</v>
      </c>
      <c r="R3914" s="10">
        <f>E3914/D3914*100</f>
        <v>6.6666666666666671E-3</v>
      </c>
      <c r="S3914" s="7">
        <f>E3914/O3914</f>
        <v>1</v>
      </c>
      <c r="T3914" s="11" t="s">
        <v>8317</v>
      </c>
      <c r="U3914" t="s">
        <v>8318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5">
        <f t="shared" si="183"/>
        <v>42338.252881944441</v>
      </c>
      <c r="K3915">
        <v>1446267849</v>
      </c>
      <c r="L3915" s="16">
        <f t="shared" si="184"/>
        <v>42308.211215277777</v>
      </c>
      <c r="M3915" s="16" t="str">
        <f t="shared" si="185"/>
        <v>2015</v>
      </c>
      <c r="N3915" t="b">
        <v>0</v>
      </c>
      <c r="O3915">
        <v>7</v>
      </c>
      <c r="P3915" t="b">
        <v>0</v>
      </c>
      <c r="Q3915" t="s">
        <v>8271</v>
      </c>
      <c r="R3915" s="10">
        <f>E3915/D3915*100</f>
        <v>10</v>
      </c>
      <c r="S3915" s="7">
        <f>E3915/O3915</f>
        <v>142.85714285714286</v>
      </c>
      <c r="T3915" s="11" t="s">
        <v>8317</v>
      </c>
      <c r="U3915" t="s">
        <v>8318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5">
        <f t="shared" si="183"/>
        <v>42134.957638888889</v>
      </c>
      <c r="K3916">
        <v>1429558756</v>
      </c>
      <c r="L3916" s="16">
        <f t="shared" si="184"/>
        <v>42114.818935185183</v>
      </c>
      <c r="M3916" s="16" t="str">
        <f t="shared" si="185"/>
        <v>2015</v>
      </c>
      <c r="N3916" t="b">
        <v>0</v>
      </c>
      <c r="O3916">
        <v>27</v>
      </c>
      <c r="P3916" t="b">
        <v>0</v>
      </c>
      <c r="Q3916" t="s">
        <v>8271</v>
      </c>
      <c r="R3916" s="10">
        <f>E3916/D3916*100</f>
        <v>36.36</v>
      </c>
      <c r="S3916" s="7">
        <f>E3916/O3916</f>
        <v>33.666666666666664</v>
      </c>
      <c r="T3916" s="11" t="s">
        <v>8317</v>
      </c>
      <c r="U3916" t="s">
        <v>8318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5">
        <f t="shared" si="183"/>
        <v>42522.98505787037</v>
      </c>
      <c r="K3917">
        <v>1462232309</v>
      </c>
      <c r="L3917" s="16">
        <f t="shared" si="184"/>
        <v>42492.98505787037</v>
      </c>
      <c r="M3917" s="16" t="str">
        <f t="shared" si="185"/>
        <v>2016</v>
      </c>
      <c r="N3917" t="b">
        <v>0</v>
      </c>
      <c r="O3917">
        <v>1</v>
      </c>
      <c r="P3917" t="b">
        <v>0</v>
      </c>
      <c r="Q3917" t="s">
        <v>8271</v>
      </c>
      <c r="R3917" s="10">
        <f>E3917/D3917*100</f>
        <v>0.33333333333333337</v>
      </c>
      <c r="S3917" s="7">
        <f>E3917/O3917</f>
        <v>5</v>
      </c>
      <c r="T3917" s="11" t="s">
        <v>8317</v>
      </c>
      <c r="U3917" t="s">
        <v>8318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5">
        <f t="shared" si="183"/>
        <v>42524.471666666665</v>
      </c>
      <c r="K3918">
        <v>1462360752</v>
      </c>
      <c r="L3918" s="16">
        <f t="shared" si="184"/>
        <v>42494.471666666665</v>
      </c>
      <c r="M3918" s="16" t="str">
        <f t="shared" si="185"/>
        <v>2016</v>
      </c>
      <c r="N3918" t="b">
        <v>0</v>
      </c>
      <c r="O3918">
        <v>0</v>
      </c>
      <c r="P3918" t="b">
        <v>0</v>
      </c>
      <c r="Q3918" t="s">
        <v>8271</v>
      </c>
      <c r="R3918" s="10">
        <f>E3918/D3918*100</f>
        <v>0</v>
      </c>
      <c r="S3918" s="7" t="e">
        <f>E3918/O3918</f>
        <v>#DIV/0!</v>
      </c>
      <c r="T3918" s="11" t="s">
        <v>8317</v>
      </c>
      <c r="U3918" t="s">
        <v>8318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5">
        <f t="shared" si="183"/>
        <v>41893.527326388888</v>
      </c>
      <c r="K3919">
        <v>1407847161</v>
      </c>
      <c r="L3919" s="16">
        <f t="shared" si="184"/>
        <v>41863.527326388888</v>
      </c>
      <c r="M3919" s="16" t="str">
        <f t="shared" si="185"/>
        <v>2014</v>
      </c>
      <c r="N3919" t="b">
        <v>0</v>
      </c>
      <c r="O3919">
        <v>1</v>
      </c>
      <c r="P3919" t="b">
        <v>0</v>
      </c>
      <c r="Q3919" t="s">
        <v>8271</v>
      </c>
      <c r="R3919" s="10">
        <f>E3919/D3919*100</f>
        <v>0.2857142857142857</v>
      </c>
      <c r="S3919" s="7">
        <f>E3919/O3919</f>
        <v>10</v>
      </c>
      <c r="T3919" s="11" t="s">
        <v>8317</v>
      </c>
      <c r="U3919" t="s">
        <v>8318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5">
        <f t="shared" si="183"/>
        <v>41855.666666666664</v>
      </c>
      <c r="K3920">
        <v>1406131023</v>
      </c>
      <c r="L3920" s="16">
        <f t="shared" si="184"/>
        <v>41843.664618055554</v>
      </c>
      <c r="M3920" s="16" t="str">
        <f t="shared" si="185"/>
        <v>2014</v>
      </c>
      <c r="N3920" t="b">
        <v>0</v>
      </c>
      <c r="O3920">
        <v>3</v>
      </c>
      <c r="P3920" t="b">
        <v>0</v>
      </c>
      <c r="Q3920" t="s">
        <v>8271</v>
      </c>
      <c r="R3920" s="10">
        <f>E3920/D3920*100</f>
        <v>0.2</v>
      </c>
      <c r="S3920" s="7">
        <f>E3920/O3920</f>
        <v>40</v>
      </c>
      <c r="T3920" s="11" t="s">
        <v>8317</v>
      </c>
      <c r="U3920" t="s">
        <v>8318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5">
        <f t="shared" si="183"/>
        <v>42387</v>
      </c>
      <c r="K3921">
        <v>1450628773</v>
      </c>
      <c r="L3921" s="16">
        <f t="shared" si="184"/>
        <v>42358.684872685189</v>
      </c>
      <c r="M3921" s="16" t="str">
        <f t="shared" si="185"/>
        <v>2015</v>
      </c>
      <c r="N3921" t="b">
        <v>0</v>
      </c>
      <c r="O3921">
        <v>3</v>
      </c>
      <c r="P3921" t="b">
        <v>0</v>
      </c>
      <c r="Q3921" t="s">
        <v>8271</v>
      </c>
      <c r="R3921" s="10">
        <f>E3921/D3921*100</f>
        <v>1.7999999999999998</v>
      </c>
      <c r="S3921" s="7">
        <f>E3921/O3921</f>
        <v>30</v>
      </c>
      <c r="T3921" s="11" t="s">
        <v>8317</v>
      </c>
      <c r="U3921" t="s">
        <v>8318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5">
        <f t="shared" si="183"/>
        <v>42687.428935185191</v>
      </c>
      <c r="K3922">
        <v>1476436660</v>
      </c>
      <c r="L3922" s="16">
        <f t="shared" si="184"/>
        <v>42657.38726851852</v>
      </c>
      <c r="M3922" s="16" t="str">
        <f t="shared" si="185"/>
        <v>2016</v>
      </c>
      <c r="N3922" t="b">
        <v>0</v>
      </c>
      <c r="O3922">
        <v>3</v>
      </c>
      <c r="P3922" t="b">
        <v>0</v>
      </c>
      <c r="Q3922" t="s">
        <v>8271</v>
      </c>
      <c r="R3922" s="10">
        <f>E3922/D3922*100</f>
        <v>5.4</v>
      </c>
      <c r="S3922" s="7">
        <f>E3922/O3922</f>
        <v>45</v>
      </c>
      <c r="T3922" s="11" t="s">
        <v>8317</v>
      </c>
      <c r="U3922" t="s">
        <v>8318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5">
        <f t="shared" si="183"/>
        <v>41938.75</v>
      </c>
      <c r="K3923">
        <v>1413291655</v>
      </c>
      <c r="L3923" s="16">
        <f t="shared" si="184"/>
        <v>41926.542303240742</v>
      </c>
      <c r="M3923" s="16" t="str">
        <f t="shared" si="185"/>
        <v>2014</v>
      </c>
      <c r="N3923" t="b">
        <v>0</v>
      </c>
      <c r="O3923">
        <v>0</v>
      </c>
      <c r="P3923" t="b">
        <v>0</v>
      </c>
      <c r="Q3923" t="s">
        <v>8271</v>
      </c>
      <c r="R3923" s="10">
        <f>E3923/D3923*100</f>
        <v>0</v>
      </c>
      <c r="S3923" s="7" t="e">
        <f>E3923/O3923</f>
        <v>#DIV/0!</v>
      </c>
      <c r="T3923" s="11" t="s">
        <v>8317</v>
      </c>
      <c r="U3923" t="s">
        <v>8318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5">
        <f t="shared" si="183"/>
        <v>42065.958333333328</v>
      </c>
      <c r="K3924">
        <v>1421432810</v>
      </c>
      <c r="L3924" s="16">
        <f t="shared" si="184"/>
        <v>42020.768634259264</v>
      </c>
      <c r="M3924" s="16" t="str">
        <f t="shared" si="185"/>
        <v>2015</v>
      </c>
      <c r="N3924" t="b">
        <v>0</v>
      </c>
      <c r="O3924">
        <v>6</v>
      </c>
      <c r="P3924" t="b">
        <v>0</v>
      </c>
      <c r="Q3924" t="s">
        <v>8271</v>
      </c>
      <c r="R3924" s="10">
        <f>E3924/D3924*100</f>
        <v>8.1333333333333329</v>
      </c>
      <c r="S3924" s="7">
        <f>E3924/O3924</f>
        <v>10.166666666666666</v>
      </c>
      <c r="T3924" s="11" t="s">
        <v>8317</v>
      </c>
      <c r="U3924" t="s">
        <v>8318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5">
        <f t="shared" si="183"/>
        <v>42103.979988425926</v>
      </c>
      <c r="K3925">
        <v>1426203071</v>
      </c>
      <c r="L3925" s="16">
        <f t="shared" si="184"/>
        <v>42075.979988425926</v>
      </c>
      <c r="M3925" s="16" t="str">
        <f t="shared" si="185"/>
        <v>2015</v>
      </c>
      <c r="N3925" t="b">
        <v>0</v>
      </c>
      <c r="O3925">
        <v>17</v>
      </c>
      <c r="P3925" t="b">
        <v>0</v>
      </c>
      <c r="Q3925" t="s">
        <v>8271</v>
      </c>
      <c r="R3925" s="10">
        <f>E3925/D3925*100</f>
        <v>12.034782608695652</v>
      </c>
      <c r="S3925" s="7">
        <f>E3925/O3925</f>
        <v>81.411764705882348</v>
      </c>
      <c r="T3925" s="11" t="s">
        <v>8317</v>
      </c>
      <c r="U3925" t="s">
        <v>8318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5">
        <f t="shared" si="183"/>
        <v>41816.959745370368</v>
      </c>
      <c r="K3926">
        <v>1401231722</v>
      </c>
      <c r="L3926" s="16">
        <f t="shared" si="184"/>
        <v>41786.959745370368</v>
      </c>
      <c r="M3926" s="16" t="str">
        <f t="shared" si="185"/>
        <v>2014</v>
      </c>
      <c r="N3926" t="b">
        <v>0</v>
      </c>
      <c r="O3926">
        <v>40</v>
      </c>
      <c r="P3926" t="b">
        <v>0</v>
      </c>
      <c r="Q3926" t="s">
        <v>8271</v>
      </c>
      <c r="R3926" s="10">
        <f>E3926/D3926*100</f>
        <v>15.266666666666667</v>
      </c>
      <c r="S3926" s="7">
        <f>E3926/O3926</f>
        <v>57.25</v>
      </c>
      <c r="T3926" s="11" t="s">
        <v>8317</v>
      </c>
      <c r="U3926" t="s">
        <v>8318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5">
        <f t="shared" si="183"/>
        <v>41850.870821759258</v>
      </c>
      <c r="K3927">
        <v>1404161639</v>
      </c>
      <c r="L3927" s="16">
        <f t="shared" si="184"/>
        <v>41820.870821759258</v>
      </c>
      <c r="M3927" s="16" t="str">
        <f t="shared" si="185"/>
        <v>2014</v>
      </c>
      <c r="N3927" t="b">
        <v>0</v>
      </c>
      <c r="O3927">
        <v>3</v>
      </c>
      <c r="P3927" t="b">
        <v>0</v>
      </c>
      <c r="Q3927" t="s">
        <v>8271</v>
      </c>
      <c r="R3927" s="10">
        <f>E3927/D3927*100</f>
        <v>10</v>
      </c>
      <c r="S3927" s="7">
        <f>E3927/O3927</f>
        <v>5</v>
      </c>
      <c r="T3927" s="11" t="s">
        <v>8317</v>
      </c>
      <c r="U3927" t="s">
        <v>8318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5">
        <f t="shared" si="183"/>
        <v>42000.085046296299</v>
      </c>
      <c r="K3928">
        <v>1417053748</v>
      </c>
      <c r="L3928" s="16">
        <f t="shared" si="184"/>
        <v>41970.085046296299</v>
      </c>
      <c r="M3928" s="16" t="str">
        <f t="shared" si="185"/>
        <v>2014</v>
      </c>
      <c r="N3928" t="b">
        <v>0</v>
      </c>
      <c r="O3928">
        <v>1</v>
      </c>
      <c r="P3928" t="b">
        <v>0</v>
      </c>
      <c r="Q3928" t="s">
        <v>8271</v>
      </c>
      <c r="R3928" s="10">
        <f>E3928/D3928*100</f>
        <v>0.3</v>
      </c>
      <c r="S3928" s="7">
        <f>E3928/O3928</f>
        <v>15</v>
      </c>
      <c r="T3928" s="11" t="s">
        <v>8317</v>
      </c>
      <c r="U3928" t="s">
        <v>8318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5">
        <f t="shared" si="183"/>
        <v>41860.267407407409</v>
      </c>
      <c r="K3929">
        <v>1404973504</v>
      </c>
      <c r="L3929" s="16">
        <f t="shared" si="184"/>
        <v>41830.267407407409</v>
      </c>
      <c r="M3929" s="16" t="str">
        <f t="shared" si="185"/>
        <v>2014</v>
      </c>
      <c r="N3929" t="b">
        <v>0</v>
      </c>
      <c r="O3929">
        <v>2</v>
      </c>
      <c r="P3929" t="b">
        <v>0</v>
      </c>
      <c r="Q3929" t="s">
        <v>8271</v>
      </c>
      <c r="R3929" s="10">
        <f>E3929/D3929*100</f>
        <v>1</v>
      </c>
      <c r="S3929" s="7">
        <f>E3929/O3929</f>
        <v>12.5</v>
      </c>
      <c r="T3929" s="11" t="s">
        <v>8317</v>
      </c>
      <c r="U3929" t="s">
        <v>8318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5">
        <f t="shared" si="183"/>
        <v>42293.207638888889</v>
      </c>
      <c r="K3930">
        <v>1442593427</v>
      </c>
      <c r="L3930" s="16">
        <f t="shared" si="184"/>
        <v>42265.683182870373</v>
      </c>
      <c r="M3930" s="16" t="str">
        <f t="shared" si="185"/>
        <v>2015</v>
      </c>
      <c r="N3930" t="b">
        <v>0</v>
      </c>
      <c r="O3930">
        <v>7</v>
      </c>
      <c r="P3930" t="b">
        <v>0</v>
      </c>
      <c r="Q3930" t="s">
        <v>8271</v>
      </c>
      <c r="R3930" s="10">
        <f>E3930/D3930*100</f>
        <v>13.020000000000001</v>
      </c>
      <c r="S3930" s="7">
        <f>E3930/O3930</f>
        <v>93</v>
      </c>
      <c r="T3930" s="11" t="s">
        <v>8317</v>
      </c>
      <c r="U3930" t="s">
        <v>8318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5">
        <f t="shared" si="183"/>
        <v>42631.827141203699</v>
      </c>
      <c r="K3931">
        <v>1471636265</v>
      </c>
      <c r="L3931" s="16">
        <f t="shared" si="184"/>
        <v>42601.827141203699</v>
      </c>
      <c r="M3931" s="16" t="str">
        <f t="shared" si="185"/>
        <v>2016</v>
      </c>
      <c r="N3931" t="b">
        <v>0</v>
      </c>
      <c r="O3931">
        <v>14</v>
      </c>
      <c r="P3931" t="b">
        <v>0</v>
      </c>
      <c r="Q3931" t="s">
        <v>8271</v>
      </c>
      <c r="R3931" s="10">
        <f>E3931/D3931*100</f>
        <v>2.2650000000000001</v>
      </c>
      <c r="S3931" s="7">
        <f>E3931/O3931</f>
        <v>32.357142857142854</v>
      </c>
      <c r="T3931" s="11" t="s">
        <v>8317</v>
      </c>
      <c r="U3931" t="s">
        <v>8318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5">
        <f t="shared" si="183"/>
        <v>42461.25</v>
      </c>
      <c r="K3932">
        <v>1457078868</v>
      </c>
      <c r="L3932" s="16">
        <f t="shared" si="184"/>
        <v>42433.338749999995</v>
      </c>
      <c r="M3932" s="16" t="str">
        <f t="shared" si="185"/>
        <v>2016</v>
      </c>
      <c r="N3932" t="b">
        <v>0</v>
      </c>
      <c r="O3932">
        <v>0</v>
      </c>
      <c r="P3932" t="b">
        <v>0</v>
      </c>
      <c r="Q3932" t="s">
        <v>8271</v>
      </c>
      <c r="R3932" s="10">
        <f>E3932/D3932*100</f>
        <v>0</v>
      </c>
      <c r="S3932" s="7" t="e">
        <f>E3932/O3932</f>
        <v>#DIV/0!</v>
      </c>
      <c r="T3932" s="11" t="s">
        <v>8317</v>
      </c>
      <c r="U3932" t="s">
        <v>8318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5">
        <f t="shared" si="183"/>
        <v>42253.151701388888</v>
      </c>
      <c r="K3933">
        <v>1439350707</v>
      </c>
      <c r="L3933" s="16">
        <f t="shared" si="184"/>
        <v>42228.151701388888</v>
      </c>
      <c r="M3933" s="16" t="str">
        <f t="shared" si="185"/>
        <v>2015</v>
      </c>
      <c r="N3933" t="b">
        <v>0</v>
      </c>
      <c r="O3933">
        <v>0</v>
      </c>
      <c r="P3933" t="b">
        <v>0</v>
      </c>
      <c r="Q3933" t="s">
        <v>8271</v>
      </c>
      <c r="R3933" s="10">
        <f>E3933/D3933*100</f>
        <v>0</v>
      </c>
      <c r="S3933" s="7" t="e">
        <f>E3933/O3933</f>
        <v>#DIV/0!</v>
      </c>
      <c r="T3933" s="11" t="s">
        <v>8317</v>
      </c>
      <c r="U3933" t="s">
        <v>8318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5">
        <f t="shared" si="183"/>
        <v>42445.126898148148</v>
      </c>
      <c r="K3934">
        <v>1455508964</v>
      </c>
      <c r="L3934" s="16">
        <f t="shared" si="184"/>
        <v>42415.168564814812</v>
      </c>
      <c r="M3934" s="16" t="str">
        <f t="shared" si="185"/>
        <v>2016</v>
      </c>
      <c r="N3934" t="b">
        <v>0</v>
      </c>
      <c r="O3934">
        <v>1</v>
      </c>
      <c r="P3934" t="b">
        <v>0</v>
      </c>
      <c r="Q3934" t="s">
        <v>8271</v>
      </c>
      <c r="R3934" s="10">
        <f>E3934/D3934*100</f>
        <v>8.3333333333333332E-3</v>
      </c>
      <c r="S3934" s="7">
        <f>E3934/O3934</f>
        <v>1</v>
      </c>
      <c r="T3934" s="11" t="s">
        <v>8317</v>
      </c>
      <c r="U3934" t="s">
        <v>8318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5">
        <f t="shared" si="183"/>
        <v>42568.029861111107</v>
      </c>
      <c r="K3935">
        <v>1466205262</v>
      </c>
      <c r="L3935" s="16">
        <f t="shared" si="184"/>
        <v>42538.968310185184</v>
      </c>
      <c r="M3935" s="16" t="str">
        <f t="shared" si="185"/>
        <v>2016</v>
      </c>
      <c r="N3935" t="b">
        <v>0</v>
      </c>
      <c r="O3935">
        <v>12</v>
      </c>
      <c r="P3935" t="b">
        <v>0</v>
      </c>
      <c r="Q3935" t="s">
        <v>8271</v>
      </c>
      <c r="R3935" s="10">
        <f>E3935/D3935*100</f>
        <v>15.742857142857142</v>
      </c>
      <c r="S3935" s="7">
        <f>E3935/O3935</f>
        <v>91.833333333333329</v>
      </c>
      <c r="T3935" s="11" t="s">
        <v>8317</v>
      </c>
      <c r="U3935" t="s">
        <v>8318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5">
        <f t="shared" si="183"/>
        <v>42278.541666666672</v>
      </c>
      <c r="K3936">
        <v>1439827639</v>
      </c>
      <c r="L3936" s="16">
        <f t="shared" si="184"/>
        <v>42233.671747685185</v>
      </c>
      <c r="M3936" s="16" t="str">
        <f t="shared" si="185"/>
        <v>2015</v>
      </c>
      <c r="N3936" t="b">
        <v>0</v>
      </c>
      <c r="O3936">
        <v>12</v>
      </c>
      <c r="P3936" t="b">
        <v>0</v>
      </c>
      <c r="Q3936" t="s">
        <v>8271</v>
      </c>
      <c r="R3936" s="10">
        <f>E3936/D3936*100</f>
        <v>11</v>
      </c>
      <c r="S3936" s="7">
        <f>E3936/O3936</f>
        <v>45.833333333333336</v>
      </c>
      <c r="T3936" s="11" t="s">
        <v>8317</v>
      </c>
      <c r="U3936" t="s">
        <v>8318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5">
        <f t="shared" si="183"/>
        <v>42281.656782407401</v>
      </c>
      <c r="K3937">
        <v>1438789546</v>
      </c>
      <c r="L3937" s="16">
        <f t="shared" si="184"/>
        <v>42221.656782407401</v>
      </c>
      <c r="M3937" s="16" t="str">
        <f t="shared" si="185"/>
        <v>2015</v>
      </c>
      <c r="N3937" t="b">
        <v>0</v>
      </c>
      <c r="O3937">
        <v>23</v>
      </c>
      <c r="P3937" t="b">
        <v>0</v>
      </c>
      <c r="Q3937" t="s">
        <v>8271</v>
      </c>
      <c r="R3937" s="10">
        <f>E3937/D3937*100</f>
        <v>43.833333333333336</v>
      </c>
      <c r="S3937" s="7">
        <f>E3937/O3937</f>
        <v>57.173913043478258</v>
      </c>
      <c r="T3937" s="11" t="s">
        <v>8317</v>
      </c>
      <c r="U3937" t="s">
        <v>8318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5">
        <f t="shared" si="183"/>
        <v>42705.304629629631</v>
      </c>
      <c r="K3938">
        <v>1477981120</v>
      </c>
      <c r="L3938" s="16">
        <f t="shared" si="184"/>
        <v>42675.262962962966</v>
      </c>
      <c r="M3938" s="16" t="str">
        <f t="shared" si="185"/>
        <v>2016</v>
      </c>
      <c r="N3938" t="b">
        <v>0</v>
      </c>
      <c r="O3938">
        <v>0</v>
      </c>
      <c r="P3938" t="b">
        <v>0</v>
      </c>
      <c r="Q3938" t="s">
        <v>8271</v>
      </c>
      <c r="R3938" s="10">
        <f>E3938/D3938*100</f>
        <v>0</v>
      </c>
      <c r="S3938" s="7" t="e">
        <f>E3938/O3938</f>
        <v>#DIV/0!</v>
      </c>
      <c r="T3938" s="11" t="s">
        <v>8317</v>
      </c>
      <c r="U3938" t="s">
        <v>8318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5">
        <f t="shared" si="183"/>
        <v>42562.631481481483</v>
      </c>
      <c r="K3939">
        <v>1465830560</v>
      </c>
      <c r="L3939" s="16">
        <f t="shared" si="184"/>
        <v>42534.631481481483</v>
      </c>
      <c r="M3939" s="16" t="str">
        <f t="shared" si="185"/>
        <v>2016</v>
      </c>
      <c r="N3939" t="b">
        <v>0</v>
      </c>
      <c r="O3939">
        <v>10</v>
      </c>
      <c r="P3939" t="b">
        <v>0</v>
      </c>
      <c r="Q3939" t="s">
        <v>8271</v>
      </c>
      <c r="R3939" s="10">
        <f>E3939/D3939*100</f>
        <v>86.135181975736558</v>
      </c>
      <c r="S3939" s="7">
        <f>E3939/O3939</f>
        <v>248.5</v>
      </c>
      <c r="T3939" s="11" t="s">
        <v>8317</v>
      </c>
      <c r="U3939" t="s">
        <v>8318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5">
        <f t="shared" si="183"/>
        <v>42182.905717592599</v>
      </c>
      <c r="K3940">
        <v>1432763054</v>
      </c>
      <c r="L3940" s="16">
        <f t="shared" si="184"/>
        <v>42151.905717592599</v>
      </c>
      <c r="M3940" s="16" t="str">
        <f t="shared" si="185"/>
        <v>2015</v>
      </c>
      <c r="N3940" t="b">
        <v>0</v>
      </c>
      <c r="O3940">
        <v>5</v>
      </c>
      <c r="P3940" t="b">
        <v>0</v>
      </c>
      <c r="Q3940" t="s">
        <v>8271</v>
      </c>
      <c r="R3940" s="10">
        <f>E3940/D3940*100</f>
        <v>12.196620583717358</v>
      </c>
      <c r="S3940" s="7">
        <f>E3940/O3940</f>
        <v>79.400000000000006</v>
      </c>
      <c r="T3940" s="11" t="s">
        <v>8317</v>
      </c>
      <c r="U3940" t="s">
        <v>8318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5">
        <f t="shared" si="183"/>
        <v>41919.1875</v>
      </c>
      <c r="K3941">
        <v>1412328979</v>
      </c>
      <c r="L3941" s="16">
        <f t="shared" si="184"/>
        <v>41915.400219907409</v>
      </c>
      <c r="M3941" s="16" t="str">
        <f t="shared" si="185"/>
        <v>2014</v>
      </c>
      <c r="N3941" t="b">
        <v>0</v>
      </c>
      <c r="O3941">
        <v>1</v>
      </c>
      <c r="P3941" t="b">
        <v>0</v>
      </c>
      <c r="Q3941" t="s">
        <v>8271</v>
      </c>
      <c r="R3941" s="10">
        <f>E3941/D3941*100</f>
        <v>0.1</v>
      </c>
      <c r="S3941" s="7">
        <f>E3941/O3941</f>
        <v>5</v>
      </c>
      <c r="T3941" s="11" t="s">
        <v>8317</v>
      </c>
      <c r="U3941" t="s">
        <v>8318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5">
        <f t="shared" si="183"/>
        <v>42006.492488425924</v>
      </c>
      <c r="K3942">
        <v>1416311351</v>
      </c>
      <c r="L3942" s="16">
        <f t="shared" si="184"/>
        <v>41961.492488425924</v>
      </c>
      <c r="M3942" s="16" t="str">
        <f t="shared" si="185"/>
        <v>2014</v>
      </c>
      <c r="N3942" t="b">
        <v>0</v>
      </c>
      <c r="O3942">
        <v>2</v>
      </c>
      <c r="P3942" t="b">
        <v>0</v>
      </c>
      <c r="Q3942" t="s">
        <v>8271</v>
      </c>
      <c r="R3942" s="10">
        <f>E3942/D3942*100</f>
        <v>0.22</v>
      </c>
      <c r="S3942" s="7">
        <f>E3942/O3942</f>
        <v>5.5</v>
      </c>
      <c r="T3942" s="11" t="s">
        <v>8317</v>
      </c>
      <c r="U3942" t="s">
        <v>8318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5">
        <f t="shared" si="183"/>
        <v>41968.041666666672</v>
      </c>
      <c r="K3943">
        <v>1414505137</v>
      </c>
      <c r="L3943" s="16">
        <f t="shared" si="184"/>
        <v>41940.587233796294</v>
      </c>
      <c r="M3943" s="16" t="str">
        <f t="shared" si="185"/>
        <v>2014</v>
      </c>
      <c r="N3943" t="b">
        <v>0</v>
      </c>
      <c r="O3943">
        <v>2</v>
      </c>
      <c r="P3943" t="b">
        <v>0</v>
      </c>
      <c r="Q3943" t="s">
        <v>8271</v>
      </c>
      <c r="R3943" s="10">
        <f>E3943/D3943*100</f>
        <v>0.90909090909090906</v>
      </c>
      <c r="S3943" s="7">
        <f>E3943/O3943</f>
        <v>25</v>
      </c>
      <c r="T3943" s="11" t="s">
        <v>8317</v>
      </c>
      <c r="U3943" t="s">
        <v>8318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5">
        <f t="shared" si="183"/>
        <v>42171.904097222221</v>
      </c>
      <c r="K3944">
        <v>1429306914</v>
      </c>
      <c r="L3944" s="16">
        <f t="shared" si="184"/>
        <v>42111.904097222221</v>
      </c>
      <c r="M3944" s="16" t="str">
        <f t="shared" si="185"/>
        <v>2015</v>
      </c>
      <c r="N3944" t="b">
        <v>0</v>
      </c>
      <c r="O3944">
        <v>0</v>
      </c>
      <c r="P3944" t="b">
        <v>0</v>
      </c>
      <c r="Q3944" t="s">
        <v>8271</v>
      </c>
      <c r="R3944" s="10">
        <f>E3944/D3944*100</f>
        <v>0</v>
      </c>
      <c r="S3944" s="7" t="e">
        <f>E3944/O3944</f>
        <v>#DIV/0!</v>
      </c>
      <c r="T3944" s="11" t="s">
        <v>8317</v>
      </c>
      <c r="U3944" t="s">
        <v>8318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5">
        <f t="shared" si="183"/>
        <v>42310.701388888891</v>
      </c>
      <c r="K3945">
        <v>1443811268</v>
      </c>
      <c r="L3945" s="16">
        <f t="shared" si="184"/>
        <v>42279.778564814813</v>
      </c>
      <c r="M3945" s="16" t="str">
        <f t="shared" si="185"/>
        <v>2015</v>
      </c>
      <c r="N3945" t="b">
        <v>0</v>
      </c>
      <c r="O3945">
        <v>13</v>
      </c>
      <c r="P3945" t="b">
        <v>0</v>
      </c>
      <c r="Q3945" t="s">
        <v>8271</v>
      </c>
      <c r="R3945" s="10">
        <f>E3945/D3945*100</f>
        <v>35.64</v>
      </c>
      <c r="S3945" s="7">
        <f>E3945/O3945</f>
        <v>137.07692307692307</v>
      </c>
      <c r="T3945" s="11" t="s">
        <v>8317</v>
      </c>
      <c r="U3945" t="s">
        <v>8318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5">
        <f t="shared" si="183"/>
        <v>42243.662905092591</v>
      </c>
      <c r="K3946">
        <v>1438098875</v>
      </c>
      <c r="L3946" s="16">
        <f t="shared" si="184"/>
        <v>42213.662905092591</v>
      </c>
      <c r="M3946" s="16" t="str">
        <f t="shared" si="185"/>
        <v>2015</v>
      </c>
      <c r="N3946" t="b">
        <v>0</v>
      </c>
      <c r="O3946">
        <v>0</v>
      </c>
      <c r="P3946" t="b">
        <v>0</v>
      </c>
      <c r="Q3946" t="s">
        <v>8271</v>
      </c>
      <c r="R3946" s="10">
        <f>E3946/D3946*100</f>
        <v>0</v>
      </c>
      <c r="S3946" s="7" t="e">
        <f>E3946/O3946</f>
        <v>#DIV/0!</v>
      </c>
      <c r="T3946" s="11" t="s">
        <v>8317</v>
      </c>
      <c r="U3946" t="s">
        <v>8318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5">
        <f t="shared" si="183"/>
        <v>42139.801712962959</v>
      </c>
      <c r="K3947">
        <v>1429125268</v>
      </c>
      <c r="L3947" s="16">
        <f t="shared" si="184"/>
        <v>42109.801712962959</v>
      </c>
      <c r="M3947" s="16" t="str">
        <f t="shared" si="185"/>
        <v>2015</v>
      </c>
      <c r="N3947" t="b">
        <v>0</v>
      </c>
      <c r="O3947">
        <v>1</v>
      </c>
      <c r="P3947" t="b">
        <v>0</v>
      </c>
      <c r="Q3947" t="s">
        <v>8271</v>
      </c>
      <c r="R3947" s="10">
        <f>E3947/D3947*100</f>
        <v>0.25</v>
      </c>
      <c r="S3947" s="7">
        <f>E3947/O3947</f>
        <v>5</v>
      </c>
      <c r="T3947" s="11" t="s">
        <v>8317</v>
      </c>
      <c r="U3947" t="s">
        <v>8318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5">
        <f t="shared" si="183"/>
        <v>42063.333333333328</v>
      </c>
      <c r="K3948">
        <v>1422388822</v>
      </c>
      <c r="L3948" s="16">
        <f t="shared" si="184"/>
        <v>42031.833587962959</v>
      </c>
      <c r="M3948" s="16" t="str">
        <f t="shared" si="185"/>
        <v>2015</v>
      </c>
      <c r="N3948" t="b">
        <v>0</v>
      </c>
      <c r="O3948">
        <v>5</v>
      </c>
      <c r="P3948" t="b">
        <v>0</v>
      </c>
      <c r="Q3948" t="s">
        <v>8271</v>
      </c>
      <c r="R3948" s="10">
        <f>E3948/D3948*100</f>
        <v>3.25</v>
      </c>
      <c r="S3948" s="7">
        <f>E3948/O3948</f>
        <v>39</v>
      </c>
      <c r="T3948" s="11" t="s">
        <v>8317</v>
      </c>
      <c r="U3948" t="s">
        <v>8318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5">
        <f t="shared" si="183"/>
        <v>42645.142870370371</v>
      </c>
      <c r="K3949">
        <v>1472786744</v>
      </c>
      <c r="L3949" s="16">
        <f t="shared" si="184"/>
        <v>42615.142870370371</v>
      </c>
      <c r="M3949" s="16" t="str">
        <f t="shared" si="185"/>
        <v>2016</v>
      </c>
      <c r="N3949" t="b">
        <v>0</v>
      </c>
      <c r="O3949">
        <v>2</v>
      </c>
      <c r="P3949" t="b">
        <v>0</v>
      </c>
      <c r="Q3949" t="s">
        <v>8271</v>
      </c>
      <c r="R3949" s="10">
        <f>E3949/D3949*100</f>
        <v>3.3666666666666663</v>
      </c>
      <c r="S3949" s="7">
        <f>E3949/O3949</f>
        <v>50.5</v>
      </c>
      <c r="T3949" s="11" t="s">
        <v>8317</v>
      </c>
      <c r="U3949" t="s">
        <v>8318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5">
        <f t="shared" si="183"/>
        <v>41889.325497685182</v>
      </c>
      <c r="K3950">
        <v>1404892123</v>
      </c>
      <c r="L3950" s="16">
        <f t="shared" si="184"/>
        <v>41829.325497685182</v>
      </c>
      <c r="M3950" s="16" t="str">
        <f t="shared" si="185"/>
        <v>2014</v>
      </c>
      <c r="N3950" t="b">
        <v>0</v>
      </c>
      <c r="O3950">
        <v>0</v>
      </c>
      <c r="P3950" t="b">
        <v>0</v>
      </c>
      <c r="Q3950" t="s">
        <v>8271</v>
      </c>
      <c r="R3950" s="10">
        <f>E3950/D3950*100</f>
        <v>0</v>
      </c>
      <c r="S3950" s="7" t="e">
        <f>E3950/O3950</f>
        <v>#DIV/0!</v>
      </c>
      <c r="T3950" s="11" t="s">
        <v>8317</v>
      </c>
      <c r="U3950" t="s">
        <v>8318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5">
        <f t="shared" si="183"/>
        <v>42046.120613425926</v>
      </c>
      <c r="K3951">
        <v>1421031221</v>
      </c>
      <c r="L3951" s="16">
        <f t="shared" si="184"/>
        <v>42016.120613425926</v>
      </c>
      <c r="M3951" s="16" t="str">
        <f t="shared" si="185"/>
        <v>2015</v>
      </c>
      <c r="N3951" t="b">
        <v>0</v>
      </c>
      <c r="O3951">
        <v>32</v>
      </c>
      <c r="P3951" t="b">
        <v>0</v>
      </c>
      <c r="Q3951" t="s">
        <v>8271</v>
      </c>
      <c r="R3951" s="10">
        <f>E3951/D3951*100</f>
        <v>15.770000000000001</v>
      </c>
      <c r="S3951" s="7">
        <f>E3951/O3951</f>
        <v>49.28125</v>
      </c>
      <c r="T3951" s="11" t="s">
        <v>8317</v>
      </c>
      <c r="U3951" t="s">
        <v>8318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5">
        <f t="shared" si="183"/>
        <v>42468.774305555555</v>
      </c>
      <c r="K3952">
        <v>1457628680</v>
      </c>
      <c r="L3952" s="16">
        <f t="shared" si="184"/>
        <v>42439.702314814815</v>
      </c>
      <c r="M3952" s="16" t="str">
        <f t="shared" si="185"/>
        <v>2016</v>
      </c>
      <c r="N3952" t="b">
        <v>0</v>
      </c>
      <c r="O3952">
        <v>1</v>
      </c>
      <c r="P3952" t="b">
        <v>0</v>
      </c>
      <c r="Q3952" t="s">
        <v>8271</v>
      </c>
      <c r="R3952" s="10">
        <f>E3952/D3952*100</f>
        <v>0.625</v>
      </c>
      <c r="S3952" s="7">
        <f>E3952/O3952</f>
        <v>25</v>
      </c>
      <c r="T3952" s="11" t="s">
        <v>8317</v>
      </c>
      <c r="U3952" t="s">
        <v>8318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5">
        <f t="shared" si="183"/>
        <v>42493.784050925926</v>
      </c>
      <c r="K3953">
        <v>1457120942</v>
      </c>
      <c r="L3953" s="16">
        <f t="shared" si="184"/>
        <v>42433.825717592597</v>
      </c>
      <c r="M3953" s="16" t="str">
        <f t="shared" si="185"/>
        <v>2016</v>
      </c>
      <c r="N3953" t="b">
        <v>0</v>
      </c>
      <c r="O3953">
        <v>1</v>
      </c>
      <c r="P3953" t="b">
        <v>0</v>
      </c>
      <c r="Q3953" t="s">
        <v>8271</v>
      </c>
      <c r="R3953" s="10">
        <f>E3953/D3953*100</f>
        <v>5.0000000000000001E-4</v>
      </c>
      <c r="S3953" s="7">
        <f>E3953/O3953</f>
        <v>1</v>
      </c>
      <c r="T3953" s="11" t="s">
        <v>8317</v>
      </c>
      <c r="U3953" t="s">
        <v>8318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5">
        <f t="shared" si="183"/>
        <v>42303.790393518517</v>
      </c>
      <c r="K3954">
        <v>1440701890</v>
      </c>
      <c r="L3954" s="16">
        <f t="shared" si="184"/>
        <v>42243.790393518517</v>
      </c>
      <c r="M3954" s="16" t="str">
        <f t="shared" si="185"/>
        <v>2015</v>
      </c>
      <c r="N3954" t="b">
        <v>0</v>
      </c>
      <c r="O3954">
        <v>1</v>
      </c>
      <c r="P3954" t="b">
        <v>0</v>
      </c>
      <c r="Q3954" t="s">
        <v>8271</v>
      </c>
      <c r="R3954" s="10">
        <f>E3954/D3954*100</f>
        <v>9.6153846153846159E-2</v>
      </c>
      <c r="S3954" s="7">
        <f>E3954/O3954</f>
        <v>25</v>
      </c>
      <c r="T3954" s="11" t="s">
        <v>8317</v>
      </c>
      <c r="U3954" t="s">
        <v>8318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5">
        <f t="shared" si="183"/>
        <v>42580.978472222225</v>
      </c>
      <c r="K3955">
        <v>1467162586</v>
      </c>
      <c r="L3955" s="16">
        <f t="shared" si="184"/>
        <v>42550.048449074078</v>
      </c>
      <c r="M3955" s="16" t="str">
        <f t="shared" si="185"/>
        <v>2016</v>
      </c>
      <c r="N3955" t="b">
        <v>0</v>
      </c>
      <c r="O3955">
        <v>0</v>
      </c>
      <c r="P3955" t="b">
        <v>0</v>
      </c>
      <c r="Q3955" t="s">
        <v>8271</v>
      </c>
      <c r="R3955" s="10">
        <f>E3955/D3955*100</f>
        <v>0</v>
      </c>
      <c r="S3955" s="7" t="e">
        <f>E3955/O3955</f>
        <v>#DIV/0!</v>
      </c>
      <c r="T3955" s="11" t="s">
        <v>8317</v>
      </c>
      <c r="U3955" t="s">
        <v>8318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5">
        <f t="shared" si="183"/>
        <v>41834.651203703703</v>
      </c>
      <c r="K3956">
        <v>1400168264</v>
      </c>
      <c r="L3956" s="16">
        <f t="shared" si="184"/>
        <v>41774.651203703703</v>
      </c>
      <c r="M3956" s="16" t="str">
        <f t="shared" si="185"/>
        <v>2014</v>
      </c>
      <c r="N3956" t="b">
        <v>0</v>
      </c>
      <c r="O3956">
        <v>0</v>
      </c>
      <c r="P3956" t="b">
        <v>0</v>
      </c>
      <c r="Q3956" t="s">
        <v>8271</v>
      </c>
      <c r="R3956" s="10">
        <f>E3956/D3956*100</f>
        <v>0</v>
      </c>
      <c r="S3956" s="7" t="e">
        <f>E3956/O3956</f>
        <v>#DIV/0!</v>
      </c>
      <c r="T3956" s="11" t="s">
        <v>8317</v>
      </c>
      <c r="U3956" t="s">
        <v>8318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5">
        <f t="shared" si="183"/>
        <v>42336.890520833331</v>
      </c>
      <c r="K3957">
        <v>1446150141</v>
      </c>
      <c r="L3957" s="16">
        <f t="shared" si="184"/>
        <v>42306.848854166667</v>
      </c>
      <c r="M3957" s="16" t="str">
        <f t="shared" si="185"/>
        <v>2015</v>
      </c>
      <c r="N3957" t="b">
        <v>0</v>
      </c>
      <c r="O3957">
        <v>8</v>
      </c>
      <c r="P3957" t="b">
        <v>0</v>
      </c>
      <c r="Q3957" t="s">
        <v>8271</v>
      </c>
      <c r="R3957" s="10">
        <f>E3957/D3957*100</f>
        <v>24.285714285714285</v>
      </c>
      <c r="S3957" s="7">
        <f>E3957/O3957</f>
        <v>53.125</v>
      </c>
      <c r="T3957" s="11" t="s">
        <v>8317</v>
      </c>
      <c r="U3957" t="s">
        <v>8318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5">
        <f t="shared" si="183"/>
        <v>42485.013888888891</v>
      </c>
      <c r="K3958">
        <v>1459203727</v>
      </c>
      <c r="L3958" s="16">
        <f t="shared" si="184"/>
        <v>42457.932025462964</v>
      </c>
      <c r="M3958" s="16" t="str">
        <f t="shared" si="185"/>
        <v>2016</v>
      </c>
      <c r="N3958" t="b">
        <v>0</v>
      </c>
      <c r="O3958">
        <v>0</v>
      </c>
      <c r="P3958" t="b">
        <v>0</v>
      </c>
      <c r="Q3958" t="s">
        <v>8271</v>
      </c>
      <c r="R3958" s="10">
        <f>E3958/D3958*100</f>
        <v>0</v>
      </c>
      <c r="S3958" s="7" t="e">
        <f>E3958/O3958</f>
        <v>#DIV/0!</v>
      </c>
      <c r="T3958" s="11" t="s">
        <v>8317</v>
      </c>
      <c r="U3958" t="s">
        <v>8318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5">
        <f t="shared" si="183"/>
        <v>42559.976319444439</v>
      </c>
      <c r="K3959">
        <v>1464045954</v>
      </c>
      <c r="L3959" s="16">
        <f t="shared" si="184"/>
        <v>42513.976319444439</v>
      </c>
      <c r="M3959" s="16" t="str">
        <f t="shared" si="185"/>
        <v>2016</v>
      </c>
      <c r="N3959" t="b">
        <v>0</v>
      </c>
      <c r="O3959">
        <v>1</v>
      </c>
      <c r="P3959" t="b">
        <v>0</v>
      </c>
      <c r="Q3959" t="s">
        <v>8271</v>
      </c>
      <c r="R3959" s="10">
        <f>E3959/D3959*100</f>
        <v>2.5000000000000001E-2</v>
      </c>
      <c r="S3959" s="7">
        <f>E3959/O3959</f>
        <v>7</v>
      </c>
      <c r="T3959" s="11" t="s">
        <v>8317</v>
      </c>
      <c r="U3959" t="s">
        <v>8318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5">
        <f t="shared" si="183"/>
        <v>41853.583333333336</v>
      </c>
      <c r="K3960">
        <v>1403822912</v>
      </c>
      <c r="L3960" s="16">
        <f t="shared" si="184"/>
        <v>41816.950370370374</v>
      </c>
      <c r="M3960" s="16" t="str">
        <f t="shared" si="185"/>
        <v>2014</v>
      </c>
      <c r="N3960" t="b">
        <v>0</v>
      </c>
      <c r="O3960">
        <v>16</v>
      </c>
      <c r="P3960" t="b">
        <v>0</v>
      </c>
      <c r="Q3960" t="s">
        <v>8271</v>
      </c>
      <c r="R3960" s="10">
        <f>E3960/D3960*100</f>
        <v>32.049999999999997</v>
      </c>
      <c r="S3960" s="7">
        <f>E3960/O3960</f>
        <v>40.0625</v>
      </c>
      <c r="T3960" s="11" t="s">
        <v>8317</v>
      </c>
      <c r="U3960" t="s">
        <v>8318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5">
        <f t="shared" si="183"/>
        <v>41910.788842592592</v>
      </c>
      <c r="K3961">
        <v>1409338556</v>
      </c>
      <c r="L3961" s="16">
        <f t="shared" si="184"/>
        <v>41880.788842592592</v>
      </c>
      <c r="M3961" s="16" t="str">
        <f t="shared" si="185"/>
        <v>2014</v>
      </c>
      <c r="N3961" t="b">
        <v>0</v>
      </c>
      <c r="O3961">
        <v>12</v>
      </c>
      <c r="P3961" t="b">
        <v>0</v>
      </c>
      <c r="Q3961" t="s">
        <v>8271</v>
      </c>
      <c r="R3961" s="10">
        <f>E3961/D3961*100</f>
        <v>24.333333333333336</v>
      </c>
      <c r="S3961" s="7">
        <f>E3961/O3961</f>
        <v>24.333333333333332</v>
      </c>
      <c r="T3961" s="11" t="s">
        <v>8317</v>
      </c>
      <c r="U3961" t="s">
        <v>8318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5">
        <f t="shared" si="183"/>
        <v>42372.845555555556</v>
      </c>
      <c r="K3962">
        <v>1449260256</v>
      </c>
      <c r="L3962" s="16">
        <f t="shared" si="184"/>
        <v>42342.845555555556</v>
      </c>
      <c r="M3962" s="16" t="str">
        <f t="shared" si="185"/>
        <v>2015</v>
      </c>
      <c r="N3962" t="b">
        <v>0</v>
      </c>
      <c r="O3962">
        <v>4</v>
      </c>
      <c r="P3962" t="b">
        <v>0</v>
      </c>
      <c r="Q3962" t="s">
        <v>8271</v>
      </c>
      <c r="R3962" s="10">
        <f>E3962/D3962*100</f>
        <v>1.5</v>
      </c>
      <c r="S3962" s="7">
        <f>E3962/O3962</f>
        <v>11.25</v>
      </c>
      <c r="T3962" s="11" t="s">
        <v>8317</v>
      </c>
      <c r="U3962" t="s">
        <v>8318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5">
        <f t="shared" si="183"/>
        <v>41767.891319444447</v>
      </c>
      <c r="K3963">
        <v>1397683410</v>
      </c>
      <c r="L3963" s="16">
        <f t="shared" si="184"/>
        <v>41745.891319444447</v>
      </c>
      <c r="M3963" s="16" t="str">
        <f t="shared" si="185"/>
        <v>2014</v>
      </c>
      <c r="N3963" t="b">
        <v>0</v>
      </c>
      <c r="O3963">
        <v>2</v>
      </c>
      <c r="P3963" t="b">
        <v>0</v>
      </c>
      <c r="Q3963" t="s">
        <v>8271</v>
      </c>
      <c r="R3963" s="10">
        <f>E3963/D3963*100</f>
        <v>0.42</v>
      </c>
      <c r="S3963" s="7">
        <f>E3963/O3963</f>
        <v>10.5</v>
      </c>
      <c r="T3963" s="11" t="s">
        <v>8317</v>
      </c>
      <c r="U3963" t="s">
        <v>8318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5">
        <f t="shared" si="183"/>
        <v>42336.621458333335</v>
      </c>
      <c r="K3964">
        <v>1446562494</v>
      </c>
      <c r="L3964" s="16">
        <f t="shared" si="184"/>
        <v>42311.621458333335</v>
      </c>
      <c r="M3964" s="16" t="str">
        <f t="shared" si="185"/>
        <v>2015</v>
      </c>
      <c r="N3964" t="b">
        <v>0</v>
      </c>
      <c r="O3964">
        <v>3</v>
      </c>
      <c r="P3964" t="b">
        <v>0</v>
      </c>
      <c r="Q3964" t="s">
        <v>8271</v>
      </c>
      <c r="R3964" s="10">
        <f>E3964/D3964*100</f>
        <v>3.214285714285714</v>
      </c>
      <c r="S3964" s="7">
        <f>E3964/O3964</f>
        <v>15</v>
      </c>
      <c r="T3964" s="11" t="s">
        <v>8317</v>
      </c>
      <c r="U3964" t="s">
        <v>8318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5">
        <f t="shared" si="183"/>
        <v>42326.195798611108</v>
      </c>
      <c r="K3965">
        <v>1445226117</v>
      </c>
      <c r="L3965" s="16">
        <f t="shared" si="184"/>
        <v>42296.154131944444</v>
      </c>
      <c r="M3965" s="16" t="str">
        <f t="shared" si="185"/>
        <v>2015</v>
      </c>
      <c r="N3965" t="b">
        <v>0</v>
      </c>
      <c r="O3965">
        <v>0</v>
      </c>
      <c r="P3965" t="b">
        <v>0</v>
      </c>
      <c r="Q3965" t="s">
        <v>8271</v>
      </c>
      <c r="R3965" s="10">
        <f>E3965/D3965*100</f>
        <v>0</v>
      </c>
      <c r="S3965" s="7" t="e">
        <f>E3965/O3965</f>
        <v>#DIV/0!</v>
      </c>
      <c r="T3965" s="11" t="s">
        <v>8317</v>
      </c>
      <c r="U3965" t="s">
        <v>8318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5">
        <f t="shared" si="183"/>
        <v>42113.680393518516</v>
      </c>
      <c r="K3966">
        <v>1424279986</v>
      </c>
      <c r="L3966" s="16">
        <f t="shared" si="184"/>
        <v>42053.722060185188</v>
      </c>
      <c r="M3966" s="16" t="str">
        <f t="shared" si="185"/>
        <v>2015</v>
      </c>
      <c r="N3966" t="b">
        <v>0</v>
      </c>
      <c r="O3966">
        <v>3</v>
      </c>
      <c r="P3966" t="b">
        <v>0</v>
      </c>
      <c r="Q3966" t="s">
        <v>8271</v>
      </c>
      <c r="R3966" s="10">
        <f>E3966/D3966*100</f>
        <v>6.3</v>
      </c>
      <c r="S3966" s="7">
        <f>E3966/O3966</f>
        <v>42</v>
      </c>
      <c r="T3966" s="11" t="s">
        <v>8317</v>
      </c>
      <c r="U3966" t="s">
        <v>8318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5">
        <f t="shared" si="183"/>
        <v>42474.194212962961</v>
      </c>
      <c r="K3967">
        <v>1455428380</v>
      </c>
      <c r="L3967" s="16">
        <f t="shared" si="184"/>
        <v>42414.235879629632</v>
      </c>
      <c r="M3967" s="16" t="str">
        <f t="shared" si="185"/>
        <v>2016</v>
      </c>
      <c r="N3967" t="b">
        <v>0</v>
      </c>
      <c r="O3967">
        <v>4</v>
      </c>
      <c r="P3967" t="b">
        <v>0</v>
      </c>
      <c r="Q3967" t="s">
        <v>8271</v>
      </c>
      <c r="R3967" s="10">
        <f>E3967/D3967*100</f>
        <v>14.249999999999998</v>
      </c>
      <c r="S3967" s="7">
        <f>E3967/O3967</f>
        <v>71.25</v>
      </c>
      <c r="T3967" s="11" t="s">
        <v>8317</v>
      </c>
      <c r="U3967" t="s">
        <v>8318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5">
        <f t="shared" si="183"/>
        <v>41844.124305555553</v>
      </c>
      <c r="K3968">
        <v>1402506278</v>
      </c>
      <c r="L3968" s="16">
        <f t="shared" si="184"/>
        <v>41801.711550925924</v>
      </c>
      <c r="M3968" s="16" t="str">
        <f t="shared" si="185"/>
        <v>2014</v>
      </c>
      <c r="N3968" t="b">
        <v>0</v>
      </c>
      <c r="O3968">
        <v>2</v>
      </c>
      <c r="P3968" t="b">
        <v>0</v>
      </c>
      <c r="Q3968" t="s">
        <v>8271</v>
      </c>
      <c r="R3968" s="10">
        <f>E3968/D3968*100</f>
        <v>0.6</v>
      </c>
      <c r="S3968" s="7">
        <f>E3968/O3968</f>
        <v>22.5</v>
      </c>
      <c r="T3968" s="11" t="s">
        <v>8317</v>
      </c>
      <c r="U3968" t="s">
        <v>8318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5">
        <f t="shared" si="183"/>
        <v>42800.290590277778</v>
      </c>
      <c r="K3969">
        <v>1486191507</v>
      </c>
      <c r="L3969" s="16">
        <f t="shared" si="184"/>
        <v>42770.290590277778</v>
      </c>
      <c r="M3969" s="16" t="str">
        <f t="shared" si="185"/>
        <v>2017</v>
      </c>
      <c r="N3969" t="b">
        <v>0</v>
      </c>
      <c r="O3969">
        <v>10</v>
      </c>
      <c r="P3969" t="b">
        <v>0</v>
      </c>
      <c r="Q3969" t="s">
        <v>8271</v>
      </c>
      <c r="R3969" s="10">
        <f>E3969/D3969*100</f>
        <v>24.117647058823529</v>
      </c>
      <c r="S3969" s="7">
        <f>E3969/O3969</f>
        <v>41</v>
      </c>
      <c r="T3969" s="11" t="s">
        <v>8317</v>
      </c>
      <c r="U3969" t="s">
        <v>8318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5">
        <f t="shared" si="183"/>
        <v>42512.815659722226</v>
      </c>
      <c r="K3970">
        <v>1458761673</v>
      </c>
      <c r="L3970" s="16">
        <f t="shared" si="184"/>
        <v>42452.815659722226</v>
      </c>
      <c r="M3970" s="16" t="str">
        <f t="shared" si="185"/>
        <v>2016</v>
      </c>
      <c r="N3970" t="b">
        <v>0</v>
      </c>
      <c r="O3970">
        <v>11</v>
      </c>
      <c r="P3970" t="b">
        <v>0</v>
      </c>
      <c r="Q3970" t="s">
        <v>8271</v>
      </c>
      <c r="R3970" s="10">
        <f>E3970/D3970*100</f>
        <v>10.54</v>
      </c>
      <c r="S3970" s="7">
        <f>E3970/O3970</f>
        <v>47.909090909090907</v>
      </c>
      <c r="T3970" s="11" t="s">
        <v>8317</v>
      </c>
      <c r="U3970" t="s">
        <v>8318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5">
        <f t="shared" ref="J3971:J4034" si="186">(((I3971/60)/60)/24)+DATE(1970,1,1)</f>
        <v>42611.163194444445</v>
      </c>
      <c r="K3971">
        <v>1471638646</v>
      </c>
      <c r="L3971" s="16">
        <f t="shared" ref="L3971:L4034" si="187">(((K3971/60)/60)/24)+DATE(1970,1,1)</f>
        <v>42601.854699074072</v>
      </c>
      <c r="M3971" s="16" t="str">
        <f t="shared" ref="M3971:M4034" si="188">TEXT(L3971,"yyyy")</f>
        <v>2016</v>
      </c>
      <c r="N3971" t="b">
        <v>0</v>
      </c>
      <c r="O3971">
        <v>6</v>
      </c>
      <c r="P3971" t="b">
        <v>0</v>
      </c>
      <c r="Q3971" t="s">
        <v>8271</v>
      </c>
      <c r="R3971" s="10">
        <f>E3971/D3971*100</f>
        <v>7.4690265486725664</v>
      </c>
      <c r="S3971" s="7">
        <f>E3971/O3971</f>
        <v>35.166666666666664</v>
      </c>
      <c r="T3971" s="11" t="s">
        <v>8317</v>
      </c>
      <c r="U3971" t="s">
        <v>8318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5">
        <f t="shared" si="186"/>
        <v>42477.863553240735</v>
      </c>
      <c r="K3972">
        <v>1458333811</v>
      </c>
      <c r="L3972" s="16">
        <f t="shared" si="187"/>
        <v>42447.863553240735</v>
      </c>
      <c r="M3972" s="16" t="str">
        <f t="shared" si="188"/>
        <v>2016</v>
      </c>
      <c r="N3972" t="b">
        <v>0</v>
      </c>
      <c r="O3972">
        <v>2</v>
      </c>
      <c r="P3972" t="b">
        <v>0</v>
      </c>
      <c r="Q3972" t="s">
        <v>8271</v>
      </c>
      <c r="R3972" s="10">
        <f>E3972/D3972*100</f>
        <v>7.3333333333333334E-2</v>
      </c>
      <c r="S3972" s="7">
        <f>E3972/O3972</f>
        <v>5.5</v>
      </c>
      <c r="T3972" s="11" t="s">
        <v>8317</v>
      </c>
      <c r="U3972" t="s">
        <v>8318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5">
        <f t="shared" si="186"/>
        <v>41841.536180555559</v>
      </c>
      <c r="K3973">
        <v>1403355126</v>
      </c>
      <c r="L3973" s="16">
        <f t="shared" si="187"/>
        <v>41811.536180555559</v>
      </c>
      <c r="M3973" s="16" t="str">
        <f t="shared" si="188"/>
        <v>2014</v>
      </c>
      <c r="N3973" t="b">
        <v>0</v>
      </c>
      <c r="O3973">
        <v>6</v>
      </c>
      <c r="P3973" t="b">
        <v>0</v>
      </c>
      <c r="Q3973" t="s">
        <v>8271</v>
      </c>
      <c r="R3973" s="10">
        <f>E3973/D3973*100</f>
        <v>0.97142857142857131</v>
      </c>
      <c r="S3973" s="7">
        <f>E3973/O3973</f>
        <v>22.666666666666668</v>
      </c>
      <c r="T3973" s="11" t="s">
        <v>8317</v>
      </c>
      <c r="U3973" t="s">
        <v>8318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5">
        <f t="shared" si="186"/>
        <v>42041.067523148144</v>
      </c>
      <c r="K3974">
        <v>1418002634</v>
      </c>
      <c r="L3974" s="16">
        <f t="shared" si="187"/>
        <v>41981.067523148144</v>
      </c>
      <c r="M3974" s="16" t="str">
        <f t="shared" si="188"/>
        <v>2014</v>
      </c>
      <c r="N3974" t="b">
        <v>0</v>
      </c>
      <c r="O3974">
        <v>8</v>
      </c>
      <c r="P3974" t="b">
        <v>0</v>
      </c>
      <c r="Q3974" t="s">
        <v>8271</v>
      </c>
      <c r="R3974" s="10">
        <f>E3974/D3974*100</f>
        <v>21.099999999999998</v>
      </c>
      <c r="S3974" s="7">
        <f>E3974/O3974</f>
        <v>26.375</v>
      </c>
      <c r="T3974" s="11" t="s">
        <v>8317</v>
      </c>
      <c r="U3974" t="s">
        <v>8318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5">
        <f t="shared" si="186"/>
        <v>42499.166666666672</v>
      </c>
      <c r="K3975">
        <v>1460219110</v>
      </c>
      <c r="L3975" s="16">
        <f t="shared" si="187"/>
        <v>42469.68414351852</v>
      </c>
      <c r="M3975" s="16" t="str">
        <f t="shared" si="188"/>
        <v>2016</v>
      </c>
      <c r="N3975" t="b">
        <v>0</v>
      </c>
      <c r="O3975">
        <v>37</v>
      </c>
      <c r="P3975" t="b">
        <v>0</v>
      </c>
      <c r="Q3975" t="s">
        <v>8271</v>
      </c>
      <c r="R3975" s="10">
        <f>E3975/D3975*100</f>
        <v>78.100000000000009</v>
      </c>
      <c r="S3975" s="7">
        <f>E3975/O3975</f>
        <v>105.54054054054055</v>
      </c>
      <c r="T3975" s="11" t="s">
        <v>8317</v>
      </c>
      <c r="U3975" t="s">
        <v>8318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5">
        <f t="shared" si="186"/>
        <v>42523.546851851846</v>
      </c>
      <c r="K3976">
        <v>1462280848</v>
      </c>
      <c r="L3976" s="16">
        <f t="shared" si="187"/>
        <v>42493.546851851846</v>
      </c>
      <c r="M3976" s="16" t="str">
        <f t="shared" si="188"/>
        <v>2016</v>
      </c>
      <c r="N3976" t="b">
        <v>0</v>
      </c>
      <c r="O3976">
        <v>11</v>
      </c>
      <c r="P3976" t="b">
        <v>0</v>
      </c>
      <c r="Q3976" t="s">
        <v>8271</v>
      </c>
      <c r="R3976" s="10">
        <f>E3976/D3976*100</f>
        <v>32</v>
      </c>
      <c r="S3976" s="7">
        <f>E3976/O3976</f>
        <v>29.09090909090909</v>
      </c>
      <c r="T3976" s="11" t="s">
        <v>8317</v>
      </c>
      <c r="U3976" t="s">
        <v>8318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5">
        <f t="shared" si="186"/>
        <v>42564.866875</v>
      </c>
      <c r="K3977">
        <v>1465850898</v>
      </c>
      <c r="L3977" s="16">
        <f t="shared" si="187"/>
        <v>42534.866875</v>
      </c>
      <c r="M3977" s="16" t="str">
        <f t="shared" si="188"/>
        <v>2016</v>
      </c>
      <c r="N3977" t="b">
        <v>0</v>
      </c>
      <c r="O3977">
        <v>0</v>
      </c>
      <c r="P3977" t="b">
        <v>0</v>
      </c>
      <c r="Q3977" t="s">
        <v>8271</v>
      </c>
      <c r="R3977" s="10">
        <f>E3977/D3977*100</f>
        <v>0</v>
      </c>
      <c r="S3977" s="7" t="e">
        <f>E3977/O3977</f>
        <v>#DIV/0!</v>
      </c>
      <c r="T3977" s="11" t="s">
        <v>8317</v>
      </c>
      <c r="U3977" t="s">
        <v>8318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5">
        <f t="shared" si="186"/>
        <v>41852.291666666664</v>
      </c>
      <c r="K3978">
        <v>1405024561</v>
      </c>
      <c r="L3978" s="16">
        <f t="shared" si="187"/>
        <v>41830.858344907407</v>
      </c>
      <c r="M3978" s="16" t="str">
        <f t="shared" si="188"/>
        <v>2014</v>
      </c>
      <c r="N3978" t="b">
        <v>0</v>
      </c>
      <c r="O3978">
        <v>10</v>
      </c>
      <c r="P3978" t="b">
        <v>0</v>
      </c>
      <c r="Q3978" t="s">
        <v>8271</v>
      </c>
      <c r="R3978" s="10">
        <f>E3978/D3978*100</f>
        <v>47.692307692307693</v>
      </c>
      <c r="S3978" s="7">
        <f>E3978/O3978</f>
        <v>62</v>
      </c>
      <c r="T3978" s="11" t="s">
        <v>8317</v>
      </c>
      <c r="U3978" t="s">
        <v>8318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5">
        <f t="shared" si="186"/>
        <v>42573.788564814815</v>
      </c>
      <c r="K3979">
        <v>1466621732</v>
      </c>
      <c r="L3979" s="16">
        <f t="shared" si="187"/>
        <v>42543.788564814815</v>
      </c>
      <c r="M3979" s="16" t="str">
        <f t="shared" si="188"/>
        <v>2016</v>
      </c>
      <c r="N3979" t="b">
        <v>0</v>
      </c>
      <c r="O3979">
        <v>6</v>
      </c>
      <c r="P3979" t="b">
        <v>0</v>
      </c>
      <c r="Q3979" t="s">
        <v>8271</v>
      </c>
      <c r="R3979" s="10">
        <f>E3979/D3979*100</f>
        <v>1.4500000000000002</v>
      </c>
      <c r="S3979" s="7">
        <f>E3979/O3979</f>
        <v>217.5</v>
      </c>
      <c r="T3979" s="11" t="s">
        <v>8317</v>
      </c>
      <c r="U3979" t="s">
        <v>8318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5">
        <f t="shared" si="186"/>
        <v>42035.642974537041</v>
      </c>
      <c r="K3980">
        <v>1417533953</v>
      </c>
      <c r="L3980" s="16">
        <f t="shared" si="187"/>
        <v>41975.642974537041</v>
      </c>
      <c r="M3980" s="16" t="str">
        <f t="shared" si="188"/>
        <v>2014</v>
      </c>
      <c r="N3980" t="b">
        <v>0</v>
      </c>
      <c r="O3980">
        <v>8</v>
      </c>
      <c r="P3980" t="b">
        <v>0</v>
      </c>
      <c r="Q3980" t="s">
        <v>8271</v>
      </c>
      <c r="R3980" s="10">
        <f>E3980/D3980*100</f>
        <v>10.7</v>
      </c>
      <c r="S3980" s="7">
        <f>E3980/O3980</f>
        <v>26.75</v>
      </c>
      <c r="T3980" s="11" t="s">
        <v>8317</v>
      </c>
      <c r="U3980" t="s">
        <v>8318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5">
        <f t="shared" si="186"/>
        <v>42092.833333333328</v>
      </c>
      <c r="K3981">
        <v>1425678057</v>
      </c>
      <c r="L3981" s="16">
        <f t="shared" si="187"/>
        <v>42069.903437500005</v>
      </c>
      <c r="M3981" s="16" t="str">
        <f t="shared" si="188"/>
        <v>2015</v>
      </c>
      <c r="N3981" t="b">
        <v>0</v>
      </c>
      <c r="O3981">
        <v>6</v>
      </c>
      <c r="P3981" t="b">
        <v>0</v>
      </c>
      <c r="Q3981" t="s">
        <v>8271</v>
      </c>
      <c r="R3981" s="10">
        <f>E3981/D3981*100</f>
        <v>1.8333333333333333</v>
      </c>
      <c r="S3981" s="7">
        <f>E3981/O3981</f>
        <v>18.333333333333332</v>
      </c>
      <c r="T3981" s="11" t="s">
        <v>8317</v>
      </c>
      <c r="U3981" t="s">
        <v>8318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5">
        <f t="shared" si="186"/>
        <v>41825.598923611113</v>
      </c>
      <c r="K3982">
        <v>1401978147</v>
      </c>
      <c r="L3982" s="16">
        <f t="shared" si="187"/>
        <v>41795.598923611113</v>
      </c>
      <c r="M3982" s="16" t="str">
        <f t="shared" si="188"/>
        <v>2014</v>
      </c>
      <c r="N3982" t="b">
        <v>0</v>
      </c>
      <c r="O3982">
        <v>7</v>
      </c>
      <c r="P3982" t="b">
        <v>0</v>
      </c>
      <c r="Q3982" t="s">
        <v>8271</v>
      </c>
      <c r="R3982" s="10">
        <f>E3982/D3982*100</f>
        <v>18</v>
      </c>
      <c r="S3982" s="7">
        <f>E3982/O3982</f>
        <v>64.285714285714292</v>
      </c>
      <c r="T3982" s="11" t="s">
        <v>8317</v>
      </c>
      <c r="U3982" t="s">
        <v>8318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5">
        <f t="shared" si="186"/>
        <v>42568.179965277777</v>
      </c>
      <c r="K3983">
        <v>1463545149</v>
      </c>
      <c r="L3983" s="16">
        <f t="shared" si="187"/>
        <v>42508.179965277777</v>
      </c>
      <c r="M3983" s="16" t="str">
        <f t="shared" si="188"/>
        <v>2016</v>
      </c>
      <c r="N3983" t="b">
        <v>0</v>
      </c>
      <c r="O3983">
        <v>7</v>
      </c>
      <c r="P3983" t="b">
        <v>0</v>
      </c>
      <c r="Q3983" t="s">
        <v>8271</v>
      </c>
      <c r="R3983" s="10">
        <f>E3983/D3983*100</f>
        <v>4.083333333333333</v>
      </c>
      <c r="S3983" s="7">
        <f>E3983/O3983</f>
        <v>175</v>
      </c>
      <c r="T3983" s="11" t="s">
        <v>8317</v>
      </c>
      <c r="U3983" t="s">
        <v>8318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5">
        <f t="shared" si="186"/>
        <v>42192.809953703705</v>
      </c>
      <c r="K3984">
        <v>1431113180</v>
      </c>
      <c r="L3984" s="16">
        <f t="shared" si="187"/>
        <v>42132.809953703705</v>
      </c>
      <c r="M3984" s="16" t="str">
        <f t="shared" si="188"/>
        <v>2015</v>
      </c>
      <c r="N3984" t="b">
        <v>0</v>
      </c>
      <c r="O3984">
        <v>5</v>
      </c>
      <c r="P3984" t="b">
        <v>0</v>
      </c>
      <c r="Q3984" t="s">
        <v>8271</v>
      </c>
      <c r="R3984" s="10">
        <f>E3984/D3984*100</f>
        <v>20</v>
      </c>
      <c r="S3984" s="7">
        <f>E3984/O3984</f>
        <v>34</v>
      </c>
      <c r="T3984" s="11" t="s">
        <v>8317</v>
      </c>
      <c r="U3984" t="s">
        <v>8318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5">
        <f t="shared" si="186"/>
        <v>41779.290972222225</v>
      </c>
      <c r="K3985">
        <v>1397854356</v>
      </c>
      <c r="L3985" s="16">
        <f t="shared" si="187"/>
        <v>41747.86986111111</v>
      </c>
      <c r="M3985" s="16" t="str">
        <f t="shared" si="188"/>
        <v>2014</v>
      </c>
      <c r="N3985" t="b">
        <v>0</v>
      </c>
      <c r="O3985">
        <v>46</v>
      </c>
      <c r="P3985" t="b">
        <v>0</v>
      </c>
      <c r="Q3985" t="s">
        <v>8271</v>
      </c>
      <c r="R3985" s="10">
        <f>E3985/D3985*100</f>
        <v>34.802513464991023</v>
      </c>
      <c r="S3985" s="7">
        <f>E3985/O3985</f>
        <v>84.282608695652172</v>
      </c>
      <c r="T3985" s="11" t="s">
        <v>8317</v>
      </c>
      <c r="U3985" t="s">
        <v>8318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5">
        <f t="shared" si="186"/>
        <v>41951</v>
      </c>
      <c r="K3986">
        <v>1412809644</v>
      </c>
      <c r="L3986" s="16">
        <f t="shared" si="187"/>
        <v>41920.963472222218</v>
      </c>
      <c r="M3986" s="16" t="str">
        <f t="shared" si="188"/>
        <v>2014</v>
      </c>
      <c r="N3986" t="b">
        <v>0</v>
      </c>
      <c r="O3986">
        <v>10</v>
      </c>
      <c r="P3986" t="b">
        <v>0</v>
      </c>
      <c r="Q3986" t="s">
        <v>8271</v>
      </c>
      <c r="R3986" s="10">
        <f>E3986/D3986*100</f>
        <v>6.3333333333333339</v>
      </c>
      <c r="S3986" s="7">
        <f>E3986/O3986</f>
        <v>9.5</v>
      </c>
      <c r="T3986" s="11" t="s">
        <v>8317</v>
      </c>
      <c r="U3986" t="s">
        <v>8318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5">
        <f t="shared" si="186"/>
        <v>42420.878472222219</v>
      </c>
      <c r="K3987">
        <v>1454173120</v>
      </c>
      <c r="L3987" s="16">
        <f t="shared" si="187"/>
        <v>42399.707407407404</v>
      </c>
      <c r="M3987" s="16" t="str">
        <f t="shared" si="188"/>
        <v>2016</v>
      </c>
      <c r="N3987" t="b">
        <v>0</v>
      </c>
      <c r="O3987">
        <v>19</v>
      </c>
      <c r="P3987" t="b">
        <v>0</v>
      </c>
      <c r="Q3987" t="s">
        <v>8271</v>
      </c>
      <c r="R3987" s="10">
        <f>E3987/D3987*100</f>
        <v>32.049999999999997</v>
      </c>
      <c r="S3987" s="7">
        <f>E3987/O3987</f>
        <v>33.736842105263158</v>
      </c>
      <c r="T3987" s="11" t="s">
        <v>8317</v>
      </c>
      <c r="U3987" t="s">
        <v>8318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5">
        <f t="shared" si="186"/>
        <v>42496.544444444444</v>
      </c>
      <c r="K3988">
        <v>1460034594</v>
      </c>
      <c r="L3988" s="16">
        <f t="shared" si="187"/>
        <v>42467.548541666663</v>
      </c>
      <c r="M3988" s="16" t="str">
        <f t="shared" si="188"/>
        <v>2016</v>
      </c>
      <c r="N3988" t="b">
        <v>0</v>
      </c>
      <c r="O3988">
        <v>13</v>
      </c>
      <c r="P3988" t="b">
        <v>0</v>
      </c>
      <c r="Q3988" t="s">
        <v>8271</v>
      </c>
      <c r="R3988" s="10">
        <f>E3988/D3988*100</f>
        <v>9.76</v>
      </c>
      <c r="S3988" s="7">
        <f>E3988/O3988</f>
        <v>37.53846153846154</v>
      </c>
      <c r="T3988" s="11" t="s">
        <v>8317</v>
      </c>
      <c r="U3988" t="s">
        <v>8318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5">
        <f t="shared" si="186"/>
        <v>41775.92465277778</v>
      </c>
      <c r="K3989">
        <v>1399414290</v>
      </c>
      <c r="L3989" s="16">
        <f t="shared" si="187"/>
        <v>41765.92465277778</v>
      </c>
      <c r="M3989" s="16" t="str">
        <f t="shared" si="188"/>
        <v>2014</v>
      </c>
      <c r="N3989" t="b">
        <v>0</v>
      </c>
      <c r="O3989">
        <v>13</v>
      </c>
      <c r="P3989" t="b">
        <v>0</v>
      </c>
      <c r="Q3989" t="s">
        <v>8271</v>
      </c>
      <c r="R3989" s="10">
        <f>E3989/D3989*100</f>
        <v>37.75</v>
      </c>
      <c r="S3989" s="7">
        <f>E3989/O3989</f>
        <v>11.615384615384615</v>
      </c>
      <c r="T3989" s="11" t="s">
        <v>8317</v>
      </c>
      <c r="U3989" t="s">
        <v>8318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5">
        <f t="shared" si="186"/>
        <v>42245.08116898148</v>
      </c>
      <c r="K3990">
        <v>1439517413</v>
      </c>
      <c r="L3990" s="16">
        <f t="shared" si="187"/>
        <v>42230.08116898148</v>
      </c>
      <c r="M3990" s="16" t="str">
        <f t="shared" si="188"/>
        <v>2015</v>
      </c>
      <c r="N3990" t="b">
        <v>0</v>
      </c>
      <c r="O3990">
        <v>4</v>
      </c>
      <c r="P3990" t="b">
        <v>0</v>
      </c>
      <c r="Q3990" t="s">
        <v>8271</v>
      </c>
      <c r="R3990" s="10">
        <f>E3990/D3990*100</f>
        <v>2.1333333333333333</v>
      </c>
      <c r="S3990" s="7">
        <f>E3990/O3990</f>
        <v>8</v>
      </c>
      <c r="T3990" s="11" t="s">
        <v>8317</v>
      </c>
      <c r="U3990" t="s">
        <v>8318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5">
        <f t="shared" si="186"/>
        <v>42316.791446759264</v>
      </c>
      <c r="K3991">
        <v>1444413581</v>
      </c>
      <c r="L3991" s="16">
        <f t="shared" si="187"/>
        <v>42286.749780092592</v>
      </c>
      <c r="M3991" s="16" t="str">
        <f t="shared" si="188"/>
        <v>2015</v>
      </c>
      <c r="N3991" t="b">
        <v>0</v>
      </c>
      <c r="O3991">
        <v>0</v>
      </c>
      <c r="P3991" t="b">
        <v>0</v>
      </c>
      <c r="Q3991" t="s">
        <v>8271</v>
      </c>
      <c r="R3991" s="10">
        <f>E3991/D3991*100</f>
        <v>0</v>
      </c>
      <c r="S3991" s="7" t="e">
        <f>E3991/O3991</f>
        <v>#DIV/0!</v>
      </c>
      <c r="T3991" s="11" t="s">
        <v>8317</v>
      </c>
      <c r="U3991" t="s">
        <v>8318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5">
        <f t="shared" si="186"/>
        <v>42431.672372685185</v>
      </c>
      <c r="K3992">
        <v>1454342893</v>
      </c>
      <c r="L3992" s="16">
        <f t="shared" si="187"/>
        <v>42401.672372685185</v>
      </c>
      <c r="M3992" s="16" t="str">
        <f t="shared" si="188"/>
        <v>2016</v>
      </c>
      <c r="N3992" t="b">
        <v>0</v>
      </c>
      <c r="O3992">
        <v>3</v>
      </c>
      <c r="P3992" t="b">
        <v>0</v>
      </c>
      <c r="Q3992" t="s">
        <v>8271</v>
      </c>
      <c r="R3992" s="10">
        <f>E3992/D3992*100</f>
        <v>4.1818181818181817</v>
      </c>
      <c r="S3992" s="7">
        <f>E3992/O3992</f>
        <v>23</v>
      </c>
      <c r="T3992" s="11" t="s">
        <v>8317</v>
      </c>
      <c r="U3992" t="s">
        <v>8318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5">
        <f t="shared" si="186"/>
        <v>42155.644467592589</v>
      </c>
      <c r="K3993">
        <v>1430494082</v>
      </c>
      <c r="L3993" s="16">
        <f t="shared" si="187"/>
        <v>42125.644467592589</v>
      </c>
      <c r="M3993" s="16" t="str">
        <f t="shared" si="188"/>
        <v>2015</v>
      </c>
      <c r="N3993" t="b">
        <v>0</v>
      </c>
      <c r="O3993">
        <v>1</v>
      </c>
      <c r="P3993" t="b">
        <v>0</v>
      </c>
      <c r="Q3993" t="s">
        <v>8271</v>
      </c>
      <c r="R3993" s="10">
        <f>E3993/D3993*100</f>
        <v>20</v>
      </c>
      <c r="S3993" s="7">
        <f>E3993/O3993</f>
        <v>100</v>
      </c>
      <c r="T3993" s="11" t="s">
        <v>8317</v>
      </c>
      <c r="U3993" t="s">
        <v>8318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5">
        <f t="shared" si="186"/>
        <v>42349.982164351852</v>
      </c>
      <c r="K3994">
        <v>1444689259</v>
      </c>
      <c r="L3994" s="16">
        <f t="shared" si="187"/>
        <v>42289.94049768518</v>
      </c>
      <c r="M3994" s="16" t="str">
        <f t="shared" si="188"/>
        <v>2015</v>
      </c>
      <c r="N3994" t="b">
        <v>0</v>
      </c>
      <c r="O3994">
        <v>9</v>
      </c>
      <c r="P3994" t="b">
        <v>0</v>
      </c>
      <c r="Q3994" t="s">
        <v>8271</v>
      </c>
      <c r="R3994" s="10">
        <f>E3994/D3994*100</f>
        <v>5.41</v>
      </c>
      <c r="S3994" s="7">
        <f>E3994/O3994</f>
        <v>60.111111111111114</v>
      </c>
      <c r="T3994" s="11" t="s">
        <v>8317</v>
      </c>
      <c r="U3994" t="s">
        <v>8318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5">
        <f t="shared" si="186"/>
        <v>42137.864722222221</v>
      </c>
      <c r="K3995">
        <v>1428957912</v>
      </c>
      <c r="L3995" s="16">
        <f t="shared" si="187"/>
        <v>42107.864722222221</v>
      </c>
      <c r="M3995" s="16" t="str">
        <f t="shared" si="188"/>
        <v>2015</v>
      </c>
      <c r="N3995" t="b">
        <v>0</v>
      </c>
      <c r="O3995">
        <v>1</v>
      </c>
      <c r="P3995" t="b">
        <v>0</v>
      </c>
      <c r="Q3995" t="s">
        <v>8271</v>
      </c>
      <c r="R3995" s="10">
        <f>E3995/D3995*100</f>
        <v>6.0000000000000001E-3</v>
      </c>
      <c r="S3995" s="7">
        <f>E3995/O3995</f>
        <v>3</v>
      </c>
      <c r="T3995" s="11" t="s">
        <v>8317</v>
      </c>
      <c r="U3995" t="s">
        <v>8318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5">
        <f t="shared" si="186"/>
        <v>41839.389930555553</v>
      </c>
      <c r="K3996">
        <v>1403169690</v>
      </c>
      <c r="L3996" s="16">
        <f t="shared" si="187"/>
        <v>41809.389930555553</v>
      </c>
      <c r="M3996" s="16" t="str">
        <f t="shared" si="188"/>
        <v>2014</v>
      </c>
      <c r="N3996" t="b">
        <v>0</v>
      </c>
      <c r="O3996">
        <v>1</v>
      </c>
      <c r="P3996" t="b">
        <v>0</v>
      </c>
      <c r="Q3996" t="s">
        <v>8271</v>
      </c>
      <c r="R3996" s="10">
        <f>E3996/D3996*100</f>
        <v>0.25</v>
      </c>
      <c r="S3996" s="7">
        <f>E3996/O3996</f>
        <v>5</v>
      </c>
      <c r="T3996" s="11" t="s">
        <v>8317</v>
      </c>
      <c r="U3996" t="s">
        <v>8318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5">
        <f t="shared" si="186"/>
        <v>42049.477083333331</v>
      </c>
      <c r="K3997">
        <v>1421339077</v>
      </c>
      <c r="L3997" s="16">
        <f t="shared" si="187"/>
        <v>42019.683761574073</v>
      </c>
      <c r="M3997" s="16" t="str">
        <f t="shared" si="188"/>
        <v>2015</v>
      </c>
      <c r="N3997" t="b">
        <v>0</v>
      </c>
      <c r="O3997">
        <v>4</v>
      </c>
      <c r="P3997" t="b">
        <v>0</v>
      </c>
      <c r="Q3997" t="s">
        <v>8271</v>
      </c>
      <c r="R3997" s="10">
        <f>E3997/D3997*100</f>
        <v>35</v>
      </c>
      <c r="S3997" s="7">
        <f>E3997/O3997</f>
        <v>17.5</v>
      </c>
      <c r="T3997" s="11" t="s">
        <v>8317</v>
      </c>
      <c r="U3997" t="s">
        <v>8318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5">
        <f t="shared" si="186"/>
        <v>41963.669444444444</v>
      </c>
      <c r="K3998">
        <v>1415341464</v>
      </c>
      <c r="L3998" s="16">
        <f t="shared" si="187"/>
        <v>41950.26694444444</v>
      </c>
      <c r="M3998" s="16" t="str">
        <f t="shared" si="188"/>
        <v>2014</v>
      </c>
      <c r="N3998" t="b">
        <v>0</v>
      </c>
      <c r="O3998">
        <v>17</v>
      </c>
      <c r="P3998" t="b">
        <v>0</v>
      </c>
      <c r="Q3998" t="s">
        <v>8271</v>
      </c>
      <c r="R3998" s="10">
        <f>E3998/D3998*100</f>
        <v>16.566666666666666</v>
      </c>
      <c r="S3998" s="7">
        <f>E3998/O3998</f>
        <v>29.235294117647058</v>
      </c>
      <c r="T3998" s="11" t="s">
        <v>8317</v>
      </c>
      <c r="U3998" t="s">
        <v>8318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5">
        <f t="shared" si="186"/>
        <v>42099.349780092598</v>
      </c>
      <c r="K3999">
        <v>1425633821</v>
      </c>
      <c r="L3999" s="16">
        <f t="shared" si="187"/>
        <v>42069.391446759255</v>
      </c>
      <c r="M3999" s="16" t="str">
        <f t="shared" si="188"/>
        <v>2015</v>
      </c>
      <c r="N3999" t="b">
        <v>0</v>
      </c>
      <c r="O3999">
        <v>0</v>
      </c>
      <c r="P3999" t="b">
        <v>0</v>
      </c>
      <c r="Q3999" t="s">
        <v>8271</v>
      </c>
      <c r="R3999" s="10">
        <f>E3999/D3999*100</f>
        <v>0</v>
      </c>
      <c r="S3999" s="7" t="e">
        <f>E3999/O3999</f>
        <v>#DIV/0!</v>
      </c>
      <c r="T3999" s="11" t="s">
        <v>8317</v>
      </c>
      <c r="U3999" t="s">
        <v>8318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5">
        <f t="shared" si="186"/>
        <v>42091.921597222223</v>
      </c>
      <c r="K4000">
        <v>1424992026</v>
      </c>
      <c r="L4000" s="16">
        <f t="shared" si="187"/>
        <v>42061.963263888887</v>
      </c>
      <c r="M4000" s="16" t="str">
        <f t="shared" si="188"/>
        <v>2015</v>
      </c>
      <c r="N4000" t="b">
        <v>0</v>
      </c>
      <c r="O4000">
        <v>12</v>
      </c>
      <c r="P4000" t="b">
        <v>0</v>
      </c>
      <c r="Q4000" t="s">
        <v>8271</v>
      </c>
      <c r="R4000" s="10">
        <f>E4000/D4000*100</f>
        <v>57.199999999999996</v>
      </c>
      <c r="S4000" s="7">
        <f>E4000/O4000</f>
        <v>59.583333333333336</v>
      </c>
      <c r="T4000" s="11" t="s">
        <v>8317</v>
      </c>
      <c r="U4000" t="s">
        <v>8318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5">
        <f t="shared" si="186"/>
        <v>41882.827650462961</v>
      </c>
      <c r="K4001">
        <v>1406058798</v>
      </c>
      <c r="L4001" s="16">
        <f t="shared" si="187"/>
        <v>41842.828680555554</v>
      </c>
      <c r="M4001" s="16" t="str">
        <f t="shared" si="188"/>
        <v>2014</v>
      </c>
      <c r="N4001" t="b">
        <v>0</v>
      </c>
      <c r="O4001">
        <v>14</v>
      </c>
      <c r="P4001" t="b">
        <v>0</v>
      </c>
      <c r="Q4001" t="s">
        <v>8271</v>
      </c>
      <c r="R4001" s="10">
        <f>E4001/D4001*100</f>
        <v>16.514285714285716</v>
      </c>
      <c r="S4001" s="7">
        <f>E4001/O4001</f>
        <v>82.571428571428569</v>
      </c>
      <c r="T4001" s="11" t="s">
        <v>8317</v>
      </c>
      <c r="U4001" t="s">
        <v>8318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5">
        <f t="shared" si="186"/>
        <v>42497.603680555556</v>
      </c>
      <c r="K4002">
        <v>1457450958</v>
      </c>
      <c r="L4002" s="16">
        <f t="shared" si="187"/>
        <v>42437.64534722222</v>
      </c>
      <c r="M4002" s="16" t="str">
        <f t="shared" si="188"/>
        <v>2016</v>
      </c>
      <c r="N4002" t="b">
        <v>0</v>
      </c>
      <c r="O4002">
        <v>1</v>
      </c>
      <c r="P4002" t="b">
        <v>0</v>
      </c>
      <c r="Q4002" t="s">
        <v>8271</v>
      </c>
      <c r="R4002" s="10">
        <f>E4002/D4002*100</f>
        <v>0.125</v>
      </c>
      <c r="S4002" s="7">
        <f>E4002/O4002</f>
        <v>10</v>
      </c>
      <c r="T4002" s="11" t="s">
        <v>8317</v>
      </c>
      <c r="U4002" t="s">
        <v>8318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5">
        <f t="shared" si="186"/>
        <v>42795.791666666672</v>
      </c>
      <c r="K4003">
        <v>1486681708</v>
      </c>
      <c r="L4003" s="16">
        <f t="shared" si="187"/>
        <v>42775.964212962965</v>
      </c>
      <c r="M4003" s="16" t="str">
        <f t="shared" si="188"/>
        <v>2017</v>
      </c>
      <c r="N4003" t="b">
        <v>0</v>
      </c>
      <c r="O4003">
        <v>14</v>
      </c>
      <c r="P4003" t="b">
        <v>0</v>
      </c>
      <c r="Q4003" t="s">
        <v>8271</v>
      </c>
      <c r="R4003" s="10">
        <f>E4003/D4003*100</f>
        <v>37.75</v>
      </c>
      <c r="S4003" s="7">
        <f>E4003/O4003</f>
        <v>32.357142857142854</v>
      </c>
      <c r="T4003" s="11" t="s">
        <v>8317</v>
      </c>
      <c r="U4003" t="s">
        <v>8318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5">
        <f t="shared" si="186"/>
        <v>41909.043530092589</v>
      </c>
      <c r="K4004">
        <v>1409187761</v>
      </c>
      <c r="L4004" s="16">
        <f t="shared" si="187"/>
        <v>41879.043530092589</v>
      </c>
      <c r="M4004" s="16" t="str">
        <f t="shared" si="188"/>
        <v>2014</v>
      </c>
      <c r="N4004" t="b">
        <v>0</v>
      </c>
      <c r="O4004">
        <v>4</v>
      </c>
      <c r="P4004" t="b">
        <v>0</v>
      </c>
      <c r="Q4004" t="s">
        <v>8271</v>
      </c>
      <c r="R4004" s="10">
        <f>E4004/D4004*100</f>
        <v>1.8399999999999999</v>
      </c>
      <c r="S4004" s="7">
        <f>E4004/O4004</f>
        <v>5.75</v>
      </c>
      <c r="T4004" s="11" t="s">
        <v>8317</v>
      </c>
      <c r="U4004" t="s">
        <v>8318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5">
        <f t="shared" si="186"/>
        <v>42050.587349537032</v>
      </c>
      <c r="K4005">
        <v>1421417147</v>
      </c>
      <c r="L4005" s="16">
        <f t="shared" si="187"/>
        <v>42020.587349537032</v>
      </c>
      <c r="M4005" s="16" t="str">
        <f t="shared" si="188"/>
        <v>2015</v>
      </c>
      <c r="N4005" t="b">
        <v>0</v>
      </c>
      <c r="O4005">
        <v>2</v>
      </c>
      <c r="P4005" t="b">
        <v>0</v>
      </c>
      <c r="Q4005" t="s">
        <v>8271</v>
      </c>
      <c r="R4005" s="10">
        <f>E4005/D4005*100</f>
        <v>10.050000000000001</v>
      </c>
      <c r="S4005" s="7">
        <f>E4005/O4005</f>
        <v>100.5</v>
      </c>
      <c r="T4005" s="11" t="s">
        <v>8317</v>
      </c>
      <c r="U4005" t="s">
        <v>8318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5">
        <f t="shared" si="186"/>
        <v>41920.16269675926</v>
      </c>
      <c r="K4006">
        <v>1410148457</v>
      </c>
      <c r="L4006" s="16">
        <f t="shared" si="187"/>
        <v>41890.16269675926</v>
      </c>
      <c r="M4006" s="16" t="str">
        <f t="shared" si="188"/>
        <v>2014</v>
      </c>
      <c r="N4006" t="b">
        <v>0</v>
      </c>
      <c r="O4006">
        <v>1</v>
      </c>
      <c r="P4006" t="b">
        <v>0</v>
      </c>
      <c r="Q4006" t="s">
        <v>8271</v>
      </c>
      <c r="R4006" s="10">
        <f>E4006/D4006*100</f>
        <v>0.2</v>
      </c>
      <c r="S4006" s="7">
        <f>E4006/O4006</f>
        <v>1</v>
      </c>
      <c r="T4006" s="11" t="s">
        <v>8317</v>
      </c>
      <c r="U4006" t="s">
        <v>8318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5">
        <f t="shared" si="186"/>
        <v>41932.807696759257</v>
      </c>
      <c r="K4007">
        <v>1408648985</v>
      </c>
      <c r="L4007" s="16">
        <f t="shared" si="187"/>
        <v>41872.807696759257</v>
      </c>
      <c r="M4007" s="16" t="str">
        <f t="shared" si="188"/>
        <v>2014</v>
      </c>
      <c r="N4007" t="b">
        <v>0</v>
      </c>
      <c r="O4007">
        <v>2</v>
      </c>
      <c r="P4007" t="b">
        <v>0</v>
      </c>
      <c r="Q4007" t="s">
        <v>8271</v>
      </c>
      <c r="R4007" s="10">
        <f>E4007/D4007*100</f>
        <v>1.3333333333333335</v>
      </c>
      <c r="S4007" s="7">
        <f>E4007/O4007</f>
        <v>20</v>
      </c>
      <c r="T4007" s="11" t="s">
        <v>8317</v>
      </c>
      <c r="U4007" t="s">
        <v>8318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5">
        <f t="shared" si="186"/>
        <v>42416.772997685184</v>
      </c>
      <c r="K4008">
        <v>1453487587</v>
      </c>
      <c r="L4008" s="16">
        <f t="shared" si="187"/>
        <v>42391.772997685184</v>
      </c>
      <c r="M4008" s="16" t="str">
        <f t="shared" si="188"/>
        <v>2016</v>
      </c>
      <c r="N4008" t="b">
        <v>0</v>
      </c>
      <c r="O4008">
        <v>1</v>
      </c>
      <c r="P4008" t="b">
        <v>0</v>
      </c>
      <c r="Q4008" t="s">
        <v>8271</v>
      </c>
      <c r="R4008" s="10">
        <f>E4008/D4008*100</f>
        <v>6.6666666666666671E-3</v>
      </c>
      <c r="S4008" s="7">
        <f>E4008/O4008</f>
        <v>2</v>
      </c>
      <c r="T4008" s="11" t="s">
        <v>8317</v>
      </c>
      <c r="U4008" t="s">
        <v>8318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5">
        <f t="shared" si="186"/>
        <v>41877.686111111114</v>
      </c>
      <c r="K4009">
        <v>1406572381</v>
      </c>
      <c r="L4009" s="16">
        <f t="shared" si="187"/>
        <v>41848.772928240738</v>
      </c>
      <c r="M4009" s="16" t="str">
        <f t="shared" si="188"/>
        <v>2014</v>
      </c>
      <c r="N4009" t="b">
        <v>0</v>
      </c>
      <c r="O4009">
        <v>1</v>
      </c>
      <c r="P4009" t="b">
        <v>0</v>
      </c>
      <c r="Q4009" t="s">
        <v>8271</v>
      </c>
      <c r="R4009" s="10">
        <f>E4009/D4009*100</f>
        <v>0.25</v>
      </c>
      <c r="S4009" s="7">
        <f>E4009/O4009</f>
        <v>5</v>
      </c>
      <c r="T4009" s="11" t="s">
        <v>8317</v>
      </c>
      <c r="U4009" t="s">
        <v>8318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5">
        <f t="shared" si="186"/>
        <v>42207.964201388888</v>
      </c>
      <c r="K4010">
        <v>1435014507</v>
      </c>
      <c r="L4010" s="16">
        <f t="shared" si="187"/>
        <v>42177.964201388888</v>
      </c>
      <c r="M4010" s="16" t="str">
        <f t="shared" si="188"/>
        <v>2015</v>
      </c>
      <c r="N4010" t="b">
        <v>0</v>
      </c>
      <c r="O4010">
        <v>4</v>
      </c>
      <c r="P4010" t="b">
        <v>0</v>
      </c>
      <c r="Q4010" t="s">
        <v>8271</v>
      </c>
      <c r="R4010" s="10">
        <f>E4010/D4010*100</f>
        <v>6</v>
      </c>
      <c r="S4010" s="7">
        <f>E4010/O4010</f>
        <v>15</v>
      </c>
      <c r="T4010" s="11" t="s">
        <v>8317</v>
      </c>
      <c r="U4010" t="s">
        <v>8318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5">
        <f t="shared" si="186"/>
        <v>41891.700925925928</v>
      </c>
      <c r="K4011">
        <v>1406825360</v>
      </c>
      <c r="L4011" s="16">
        <f t="shared" si="187"/>
        <v>41851.700925925928</v>
      </c>
      <c r="M4011" s="16" t="str">
        <f t="shared" si="188"/>
        <v>2014</v>
      </c>
      <c r="N4011" t="b">
        <v>0</v>
      </c>
      <c r="O4011">
        <v>3</v>
      </c>
      <c r="P4011" t="b">
        <v>0</v>
      </c>
      <c r="Q4011" t="s">
        <v>8271</v>
      </c>
      <c r="R4011" s="10">
        <f>E4011/D4011*100</f>
        <v>3.8860103626943006</v>
      </c>
      <c r="S4011" s="7">
        <f>E4011/O4011</f>
        <v>25</v>
      </c>
      <c r="T4011" s="11" t="s">
        <v>8317</v>
      </c>
      <c r="U4011" t="s">
        <v>8318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5">
        <f t="shared" si="186"/>
        <v>41938.770439814813</v>
      </c>
      <c r="K4012">
        <v>1412879366</v>
      </c>
      <c r="L4012" s="16">
        <f t="shared" si="187"/>
        <v>41921.770439814813</v>
      </c>
      <c r="M4012" s="16" t="str">
        <f t="shared" si="188"/>
        <v>2014</v>
      </c>
      <c r="N4012" t="b">
        <v>0</v>
      </c>
      <c r="O4012">
        <v>38</v>
      </c>
      <c r="P4012" t="b">
        <v>0</v>
      </c>
      <c r="Q4012" t="s">
        <v>8271</v>
      </c>
      <c r="R4012" s="10">
        <f>E4012/D4012*100</f>
        <v>24.194444444444443</v>
      </c>
      <c r="S4012" s="7">
        <f>E4012/O4012</f>
        <v>45.842105263157897</v>
      </c>
      <c r="T4012" s="11" t="s">
        <v>8317</v>
      </c>
      <c r="U4012" t="s">
        <v>8318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5">
        <f t="shared" si="186"/>
        <v>42032.54488425926</v>
      </c>
      <c r="K4013">
        <v>1419858278</v>
      </c>
      <c r="L4013" s="16">
        <f t="shared" si="187"/>
        <v>42002.54488425926</v>
      </c>
      <c r="M4013" s="16" t="str">
        <f t="shared" si="188"/>
        <v>2014</v>
      </c>
      <c r="N4013" t="b">
        <v>0</v>
      </c>
      <c r="O4013">
        <v>4</v>
      </c>
      <c r="P4013" t="b">
        <v>0</v>
      </c>
      <c r="Q4013" t="s">
        <v>8271</v>
      </c>
      <c r="R4013" s="10">
        <f>E4013/D4013*100</f>
        <v>7.6</v>
      </c>
      <c r="S4013" s="7">
        <f>E4013/O4013</f>
        <v>4.75</v>
      </c>
      <c r="T4013" s="11" t="s">
        <v>8317</v>
      </c>
      <c r="U4013" t="s">
        <v>8318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5">
        <f t="shared" si="186"/>
        <v>42126.544548611113</v>
      </c>
      <c r="K4014">
        <v>1427979849</v>
      </c>
      <c r="L4014" s="16">
        <f t="shared" si="187"/>
        <v>42096.544548611113</v>
      </c>
      <c r="M4014" s="16" t="str">
        <f t="shared" si="188"/>
        <v>2015</v>
      </c>
      <c r="N4014" t="b">
        <v>0</v>
      </c>
      <c r="O4014">
        <v>0</v>
      </c>
      <c r="P4014" t="b">
        <v>0</v>
      </c>
      <c r="Q4014" t="s">
        <v>8271</v>
      </c>
      <c r="R4014" s="10">
        <f>E4014/D4014*100</f>
        <v>0</v>
      </c>
      <c r="S4014" s="7" t="e">
        <f>E4014/O4014</f>
        <v>#DIV/0!</v>
      </c>
      <c r="T4014" s="11" t="s">
        <v>8317</v>
      </c>
      <c r="U4014" t="s">
        <v>8318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5">
        <f t="shared" si="186"/>
        <v>42051.301192129627</v>
      </c>
      <c r="K4015">
        <v>1421478823</v>
      </c>
      <c r="L4015" s="16">
        <f t="shared" si="187"/>
        <v>42021.301192129627</v>
      </c>
      <c r="M4015" s="16" t="str">
        <f t="shared" si="188"/>
        <v>2015</v>
      </c>
      <c r="N4015" t="b">
        <v>0</v>
      </c>
      <c r="O4015">
        <v>2</v>
      </c>
      <c r="P4015" t="b">
        <v>0</v>
      </c>
      <c r="Q4015" t="s">
        <v>8271</v>
      </c>
      <c r="R4015" s="10">
        <f>E4015/D4015*100</f>
        <v>1.3</v>
      </c>
      <c r="S4015" s="7">
        <f>E4015/O4015</f>
        <v>13</v>
      </c>
      <c r="T4015" s="11" t="s">
        <v>8317</v>
      </c>
      <c r="U4015" t="s">
        <v>8318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5">
        <f t="shared" si="186"/>
        <v>42434.246168981481</v>
      </c>
      <c r="K4016">
        <v>1455861269</v>
      </c>
      <c r="L4016" s="16">
        <f t="shared" si="187"/>
        <v>42419.246168981481</v>
      </c>
      <c r="M4016" s="16" t="str">
        <f t="shared" si="188"/>
        <v>2016</v>
      </c>
      <c r="N4016" t="b">
        <v>0</v>
      </c>
      <c r="O4016">
        <v>0</v>
      </c>
      <c r="P4016" t="b">
        <v>0</v>
      </c>
      <c r="Q4016" t="s">
        <v>8271</v>
      </c>
      <c r="R4016" s="10">
        <f>E4016/D4016*100</f>
        <v>0</v>
      </c>
      <c r="S4016" s="7" t="e">
        <f>E4016/O4016</f>
        <v>#DIV/0!</v>
      </c>
      <c r="T4016" s="11" t="s">
        <v>8317</v>
      </c>
      <c r="U4016" t="s">
        <v>8318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5">
        <f t="shared" si="186"/>
        <v>42204.780821759254</v>
      </c>
      <c r="K4017">
        <v>1434739463</v>
      </c>
      <c r="L4017" s="16">
        <f t="shared" si="187"/>
        <v>42174.780821759254</v>
      </c>
      <c r="M4017" s="16" t="str">
        <f t="shared" si="188"/>
        <v>2015</v>
      </c>
      <c r="N4017" t="b">
        <v>0</v>
      </c>
      <c r="O4017">
        <v>1</v>
      </c>
      <c r="P4017" t="b">
        <v>0</v>
      </c>
      <c r="Q4017" t="s">
        <v>8271</v>
      </c>
      <c r="R4017" s="10">
        <f>E4017/D4017*100</f>
        <v>1.4285714285714287E-2</v>
      </c>
      <c r="S4017" s="7">
        <f>E4017/O4017</f>
        <v>1</v>
      </c>
      <c r="T4017" s="11" t="s">
        <v>8317</v>
      </c>
      <c r="U4017" t="s">
        <v>8318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5">
        <f t="shared" si="186"/>
        <v>41899.872685185182</v>
      </c>
      <c r="K4018">
        <v>1408395400</v>
      </c>
      <c r="L4018" s="16">
        <f t="shared" si="187"/>
        <v>41869.872685185182</v>
      </c>
      <c r="M4018" s="16" t="str">
        <f t="shared" si="188"/>
        <v>2014</v>
      </c>
      <c r="N4018" t="b">
        <v>0</v>
      </c>
      <c r="O4018">
        <v>7</v>
      </c>
      <c r="P4018" t="b">
        <v>0</v>
      </c>
      <c r="Q4018" t="s">
        <v>8271</v>
      </c>
      <c r="R4018" s="10">
        <f>E4018/D4018*100</f>
        <v>14.000000000000002</v>
      </c>
      <c r="S4018" s="7">
        <f>E4018/O4018</f>
        <v>10</v>
      </c>
      <c r="T4018" s="11" t="s">
        <v>8317</v>
      </c>
      <c r="U4018" t="s">
        <v>8318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5">
        <f t="shared" si="186"/>
        <v>41886.672152777777</v>
      </c>
      <c r="K4019">
        <v>1407254874</v>
      </c>
      <c r="L4019" s="16">
        <f t="shared" si="187"/>
        <v>41856.672152777777</v>
      </c>
      <c r="M4019" s="16" t="str">
        <f t="shared" si="188"/>
        <v>2014</v>
      </c>
      <c r="N4019" t="b">
        <v>0</v>
      </c>
      <c r="O4019">
        <v>2</v>
      </c>
      <c r="P4019" t="b">
        <v>0</v>
      </c>
      <c r="Q4019" t="s">
        <v>8271</v>
      </c>
      <c r="R4019" s="10">
        <f>E4019/D4019*100</f>
        <v>1.05</v>
      </c>
      <c r="S4019" s="7">
        <f>E4019/O4019</f>
        <v>52.5</v>
      </c>
      <c r="T4019" s="11" t="s">
        <v>8317</v>
      </c>
      <c r="U4019" t="s">
        <v>8318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5">
        <f t="shared" si="186"/>
        <v>42650.91097222222</v>
      </c>
      <c r="K4020">
        <v>1473285108</v>
      </c>
      <c r="L4020" s="16">
        <f t="shared" si="187"/>
        <v>42620.91097222222</v>
      </c>
      <c r="M4020" s="16" t="str">
        <f t="shared" si="188"/>
        <v>2016</v>
      </c>
      <c r="N4020" t="b">
        <v>0</v>
      </c>
      <c r="O4020">
        <v>4</v>
      </c>
      <c r="P4020" t="b">
        <v>0</v>
      </c>
      <c r="Q4020" t="s">
        <v>8271</v>
      </c>
      <c r="R4020" s="10">
        <f>E4020/D4020*100</f>
        <v>8.6666666666666679</v>
      </c>
      <c r="S4020" s="7">
        <f>E4020/O4020</f>
        <v>32.5</v>
      </c>
      <c r="T4020" s="11" t="s">
        <v>8317</v>
      </c>
      <c r="U4020" t="s">
        <v>8318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5">
        <f t="shared" si="186"/>
        <v>42475.686111111107</v>
      </c>
      <c r="K4021">
        <v>1455725596</v>
      </c>
      <c r="L4021" s="16">
        <f t="shared" si="187"/>
        <v>42417.675879629634</v>
      </c>
      <c r="M4021" s="16" t="str">
        <f t="shared" si="188"/>
        <v>2016</v>
      </c>
      <c r="N4021" t="b">
        <v>0</v>
      </c>
      <c r="O4021">
        <v>4</v>
      </c>
      <c r="P4021" t="b">
        <v>0</v>
      </c>
      <c r="Q4021" t="s">
        <v>8271</v>
      </c>
      <c r="R4021" s="10">
        <f>E4021/D4021*100</f>
        <v>0.82857142857142851</v>
      </c>
      <c r="S4021" s="7">
        <f>E4021/O4021</f>
        <v>7.25</v>
      </c>
      <c r="T4021" s="11" t="s">
        <v>8317</v>
      </c>
      <c r="U4021" t="s">
        <v>8318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5">
        <f t="shared" si="186"/>
        <v>42087.149293981478</v>
      </c>
      <c r="K4022">
        <v>1424579699</v>
      </c>
      <c r="L4022" s="16">
        <f t="shared" si="187"/>
        <v>42057.190960648149</v>
      </c>
      <c r="M4022" s="16" t="str">
        <f t="shared" si="188"/>
        <v>2015</v>
      </c>
      <c r="N4022" t="b">
        <v>0</v>
      </c>
      <c r="O4022">
        <v>3</v>
      </c>
      <c r="P4022" t="b">
        <v>0</v>
      </c>
      <c r="Q4022" t="s">
        <v>8271</v>
      </c>
      <c r="R4022" s="10">
        <f>E4022/D4022*100</f>
        <v>16.666666666666664</v>
      </c>
      <c r="S4022" s="7">
        <f>E4022/O4022</f>
        <v>33.333333333333336</v>
      </c>
      <c r="T4022" s="11" t="s">
        <v>8317</v>
      </c>
      <c r="U4022" t="s">
        <v>8318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5">
        <f t="shared" si="186"/>
        <v>41938.911550925928</v>
      </c>
      <c r="K4023">
        <v>1409176358</v>
      </c>
      <c r="L4023" s="16">
        <f t="shared" si="187"/>
        <v>41878.911550925928</v>
      </c>
      <c r="M4023" s="16" t="str">
        <f t="shared" si="188"/>
        <v>2014</v>
      </c>
      <c r="N4023" t="b">
        <v>0</v>
      </c>
      <c r="O4023">
        <v>2</v>
      </c>
      <c r="P4023" t="b">
        <v>0</v>
      </c>
      <c r="Q4023" t="s">
        <v>8271</v>
      </c>
      <c r="R4023" s="10">
        <f>E4023/D4023*100</f>
        <v>0.83333333333333337</v>
      </c>
      <c r="S4023" s="7">
        <f>E4023/O4023</f>
        <v>62.5</v>
      </c>
      <c r="T4023" s="11" t="s">
        <v>8317</v>
      </c>
      <c r="U4023" t="s">
        <v>8318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5">
        <f t="shared" si="186"/>
        <v>42036.120833333334</v>
      </c>
      <c r="K4024">
        <v>1418824867</v>
      </c>
      <c r="L4024" s="16">
        <f t="shared" si="187"/>
        <v>41990.584108796291</v>
      </c>
      <c r="M4024" s="16" t="str">
        <f t="shared" si="188"/>
        <v>2014</v>
      </c>
      <c r="N4024" t="b">
        <v>0</v>
      </c>
      <c r="O4024">
        <v>197</v>
      </c>
      <c r="P4024" t="b">
        <v>0</v>
      </c>
      <c r="Q4024" t="s">
        <v>8271</v>
      </c>
      <c r="R4024" s="10">
        <f>E4024/D4024*100</f>
        <v>69.561111111111103</v>
      </c>
      <c r="S4024" s="7">
        <f>E4024/O4024</f>
        <v>63.558375634517766</v>
      </c>
      <c r="T4024" s="11" t="s">
        <v>8317</v>
      </c>
      <c r="U4024" t="s">
        <v>8318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5">
        <f t="shared" si="186"/>
        <v>42453.957905092597</v>
      </c>
      <c r="K4025">
        <v>1454975963</v>
      </c>
      <c r="L4025" s="16">
        <f t="shared" si="187"/>
        <v>42408.999571759254</v>
      </c>
      <c r="M4025" s="16" t="str">
        <f t="shared" si="188"/>
        <v>2016</v>
      </c>
      <c r="N4025" t="b">
        <v>0</v>
      </c>
      <c r="O4025">
        <v>0</v>
      </c>
      <c r="P4025" t="b">
        <v>0</v>
      </c>
      <c r="Q4025" t="s">
        <v>8271</v>
      </c>
      <c r="R4025" s="10">
        <f>E4025/D4025*100</f>
        <v>0</v>
      </c>
      <c r="S4025" s="7" t="e">
        <f>E4025/O4025</f>
        <v>#DIV/0!</v>
      </c>
      <c r="T4025" s="11" t="s">
        <v>8317</v>
      </c>
      <c r="U4025" t="s">
        <v>8318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5">
        <f t="shared" si="186"/>
        <v>42247.670104166667</v>
      </c>
      <c r="K4026">
        <v>1438445097</v>
      </c>
      <c r="L4026" s="16">
        <f t="shared" si="187"/>
        <v>42217.670104166667</v>
      </c>
      <c r="M4026" s="16" t="str">
        <f t="shared" si="188"/>
        <v>2015</v>
      </c>
      <c r="N4026" t="b">
        <v>0</v>
      </c>
      <c r="O4026">
        <v>1</v>
      </c>
      <c r="P4026" t="b">
        <v>0</v>
      </c>
      <c r="Q4026" t="s">
        <v>8271</v>
      </c>
      <c r="R4026" s="10">
        <f>E4026/D4026*100</f>
        <v>1.25</v>
      </c>
      <c r="S4026" s="7">
        <f>E4026/O4026</f>
        <v>10</v>
      </c>
      <c r="T4026" s="11" t="s">
        <v>8317</v>
      </c>
      <c r="U4026" t="s">
        <v>8318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5">
        <f t="shared" si="186"/>
        <v>42211.237685185188</v>
      </c>
      <c r="K4027">
        <v>1432705336</v>
      </c>
      <c r="L4027" s="16">
        <f t="shared" si="187"/>
        <v>42151.237685185188</v>
      </c>
      <c r="M4027" s="16" t="str">
        <f t="shared" si="188"/>
        <v>2015</v>
      </c>
      <c r="N4027" t="b">
        <v>0</v>
      </c>
      <c r="O4027">
        <v>4</v>
      </c>
      <c r="P4027" t="b">
        <v>0</v>
      </c>
      <c r="Q4027" t="s">
        <v>8271</v>
      </c>
      <c r="R4027" s="10">
        <f>E4027/D4027*100</f>
        <v>5</v>
      </c>
      <c r="S4027" s="7">
        <f>E4027/O4027</f>
        <v>62.5</v>
      </c>
      <c r="T4027" s="11" t="s">
        <v>8317</v>
      </c>
      <c r="U4027" t="s">
        <v>8318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5">
        <f t="shared" si="186"/>
        <v>42342.697210648148</v>
      </c>
      <c r="K4028">
        <v>1444059839</v>
      </c>
      <c r="L4028" s="16">
        <f t="shared" si="187"/>
        <v>42282.655543981484</v>
      </c>
      <c r="M4028" s="16" t="str">
        <f t="shared" si="188"/>
        <v>2015</v>
      </c>
      <c r="N4028" t="b">
        <v>0</v>
      </c>
      <c r="O4028">
        <v>0</v>
      </c>
      <c r="P4028" t="b">
        <v>0</v>
      </c>
      <c r="Q4028" t="s">
        <v>8271</v>
      </c>
      <c r="R4028" s="10">
        <f>E4028/D4028*100</f>
        <v>0</v>
      </c>
      <c r="S4028" s="7" t="e">
        <f>E4028/O4028</f>
        <v>#DIV/0!</v>
      </c>
      <c r="T4028" s="11" t="s">
        <v>8317</v>
      </c>
      <c r="U4028" t="s">
        <v>8318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5">
        <f t="shared" si="186"/>
        <v>42789.041666666672</v>
      </c>
      <c r="K4029">
        <v>1486077481</v>
      </c>
      <c r="L4029" s="16">
        <f t="shared" si="187"/>
        <v>42768.97084490741</v>
      </c>
      <c r="M4029" s="16" t="str">
        <f t="shared" si="188"/>
        <v>2017</v>
      </c>
      <c r="N4029" t="b">
        <v>0</v>
      </c>
      <c r="O4029">
        <v>7</v>
      </c>
      <c r="P4029" t="b">
        <v>0</v>
      </c>
      <c r="Q4029" t="s">
        <v>8271</v>
      </c>
      <c r="R4029" s="10">
        <f>E4029/D4029*100</f>
        <v>7.166666666666667</v>
      </c>
      <c r="S4029" s="7">
        <f>E4029/O4029</f>
        <v>30.714285714285715</v>
      </c>
      <c r="T4029" s="11" t="s">
        <v>8317</v>
      </c>
      <c r="U4029" t="s">
        <v>8318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5">
        <f t="shared" si="186"/>
        <v>41795.938657407409</v>
      </c>
      <c r="K4030">
        <v>1399415500</v>
      </c>
      <c r="L4030" s="16">
        <f t="shared" si="187"/>
        <v>41765.938657407409</v>
      </c>
      <c r="M4030" s="16" t="str">
        <f t="shared" si="188"/>
        <v>2014</v>
      </c>
      <c r="N4030" t="b">
        <v>0</v>
      </c>
      <c r="O4030">
        <v>11</v>
      </c>
      <c r="P4030" t="b">
        <v>0</v>
      </c>
      <c r="Q4030" t="s">
        <v>8271</v>
      </c>
      <c r="R4030" s="10">
        <f>E4030/D4030*100</f>
        <v>28.050000000000004</v>
      </c>
      <c r="S4030" s="7">
        <f>E4030/O4030</f>
        <v>51</v>
      </c>
      <c r="T4030" s="11" t="s">
        <v>8317</v>
      </c>
      <c r="U4030" t="s">
        <v>8318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5">
        <f t="shared" si="186"/>
        <v>42352.025115740747</v>
      </c>
      <c r="K4031">
        <v>1447461370</v>
      </c>
      <c r="L4031" s="16">
        <f t="shared" si="187"/>
        <v>42322.025115740747</v>
      </c>
      <c r="M4031" s="16" t="str">
        <f t="shared" si="188"/>
        <v>2015</v>
      </c>
      <c r="N4031" t="b">
        <v>0</v>
      </c>
      <c r="O4031">
        <v>0</v>
      </c>
      <c r="P4031" t="b">
        <v>0</v>
      </c>
      <c r="Q4031" t="s">
        <v>8271</v>
      </c>
      <c r="R4031" s="10">
        <f>E4031/D4031*100</f>
        <v>0</v>
      </c>
      <c r="S4031" s="7" t="e">
        <f>E4031/O4031</f>
        <v>#DIV/0!</v>
      </c>
      <c r="T4031" s="11" t="s">
        <v>8317</v>
      </c>
      <c r="U4031" t="s">
        <v>8318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5">
        <f t="shared" si="186"/>
        <v>42403.784027777772</v>
      </c>
      <c r="K4032">
        <v>1452008599</v>
      </c>
      <c r="L4032" s="16">
        <f t="shared" si="187"/>
        <v>42374.655081018514</v>
      </c>
      <c r="M4032" s="16" t="str">
        <f t="shared" si="188"/>
        <v>2016</v>
      </c>
      <c r="N4032" t="b">
        <v>0</v>
      </c>
      <c r="O4032">
        <v>6</v>
      </c>
      <c r="P4032" t="b">
        <v>0</v>
      </c>
      <c r="Q4032" t="s">
        <v>8271</v>
      </c>
      <c r="R4032" s="10">
        <f>E4032/D4032*100</f>
        <v>16</v>
      </c>
      <c r="S4032" s="7">
        <f>E4032/O4032</f>
        <v>66.666666666666671</v>
      </c>
      <c r="T4032" s="11" t="s">
        <v>8317</v>
      </c>
      <c r="U4032" t="s">
        <v>8318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5">
        <f t="shared" si="186"/>
        <v>41991.626898148148</v>
      </c>
      <c r="K4033">
        <v>1414591364</v>
      </c>
      <c r="L4033" s="16">
        <f t="shared" si="187"/>
        <v>41941.585231481484</v>
      </c>
      <c r="M4033" s="16" t="str">
        <f t="shared" si="188"/>
        <v>2014</v>
      </c>
      <c r="N4033" t="b">
        <v>0</v>
      </c>
      <c r="O4033">
        <v>0</v>
      </c>
      <c r="P4033" t="b">
        <v>0</v>
      </c>
      <c r="Q4033" t="s">
        <v>8271</v>
      </c>
      <c r="R4033" s="10">
        <f>E4033/D4033*100</f>
        <v>0</v>
      </c>
      <c r="S4033" s="7" t="e">
        <f>E4033/O4033</f>
        <v>#DIV/0!</v>
      </c>
      <c r="T4033" s="11" t="s">
        <v>8317</v>
      </c>
      <c r="U4033" t="s">
        <v>8318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5">
        <f t="shared" si="186"/>
        <v>42353.85087962963</v>
      </c>
      <c r="K4034">
        <v>1445023516</v>
      </c>
      <c r="L4034" s="16">
        <f t="shared" si="187"/>
        <v>42293.809212962966</v>
      </c>
      <c r="M4034" s="16" t="str">
        <f t="shared" si="188"/>
        <v>2015</v>
      </c>
      <c r="N4034" t="b">
        <v>0</v>
      </c>
      <c r="O4034">
        <v>7</v>
      </c>
      <c r="P4034" t="b">
        <v>0</v>
      </c>
      <c r="Q4034" t="s">
        <v>8271</v>
      </c>
      <c r="R4034" s="10">
        <f>E4034/D4034*100</f>
        <v>6.8287037037037033</v>
      </c>
      <c r="S4034" s="7">
        <f>E4034/O4034</f>
        <v>59</v>
      </c>
      <c r="T4034" s="11" t="s">
        <v>8317</v>
      </c>
      <c r="U4034" t="s">
        <v>8318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5">
        <f t="shared" ref="J4035:J4098" si="189">(((I4035/60)/60)/24)+DATE(1970,1,1)</f>
        <v>42645.375</v>
      </c>
      <c r="K4035">
        <v>1472711224</v>
      </c>
      <c r="L4035" s="16">
        <f t="shared" ref="L4035:L4098" si="190">(((K4035/60)/60)/24)+DATE(1970,1,1)</f>
        <v>42614.268796296295</v>
      </c>
      <c r="M4035" s="16" t="str">
        <f t="shared" ref="M4035:M4098" si="191">TEXT(L4035,"yyyy")</f>
        <v>2016</v>
      </c>
      <c r="N4035" t="b">
        <v>0</v>
      </c>
      <c r="O4035">
        <v>94</v>
      </c>
      <c r="P4035" t="b">
        <v>0</v>
      </c>
      <c r="Q4035" t="s">
        <v>8271</v>
      </c>
      <c r="R4035" s="10">
        <f>E4035/D4035*100</f>
        <v>25.698702928870294</v>
      </c>
      <c r="S4035" s="7">
        <f>E4035/O4035</f>
        <v>65.340319148936175</v>
      </c>
      <c r="T4035" s="11" t="s">
        <v>8317</v>
      </c>
      <c r="U4035" t="s">
        <v>8318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5">
        <f t="shared" si="189"/>
        <v>42097.905671296292</v>
      </c>
      <c r="K4036">
        <v>1425509050</v>
      </c>
      <c r="L4036" s="16">
        <f t="shared" si="190"/>
        <v>42067.947337962964</v>
      </c>
      <c r="M4036" s="16" t="str">
        <f t="shared" si="191"/>
        <v>2015</v>
      </c>
      <c r="N4036" t="b">
        <v>0</v>
      </c>
      <c r="O4036">
        <v>2</v>
      </c>
      <c r="P4036" t="b">
        <v>0</v>
      </c>
      <c r="Q4036" t="s">
        <v>8271</v>
      </c>
      <c r="R4036" s="10">
        <f>E4036/D4036*100</f>
        <v>1.4814814814814816</v>
      </c>
      <c r="S4036" s="7">
        <f>E4036/O4036</f>
        <v>100</v>
      </c>
      <c r="T4036" s="11" t="s">
        <v>8317</v>
      </c>
      <c r="U4036" t="s">
        <v>8318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5">
        <f t="shared" si="189"/>
        <v>41933.882951388885</v>
      </c>
      <c r="K4037">
        <v>1411333887</v>
      </c>
      <c r="L4037" s="16">
        <f t="shared" si="190"/>
        <v>41903.882951388885</v>
      </c>
      <c r="M4037" s="16" t="str">
        <f t="shared" si="191"/>
        <v>2014</v>
      </c>
      <c r="N4037" t="b">
        <v>0</v>
      </c>
      <c r="O4037">
        <v>25</v>
      </c>
      <c r="P4037" t="b">
        <v>0</v>
      </c>
      <c r="Q4037" t="s">
        <v>8271</v>
      </c>
      <c r="R4037" s="10">
        <f>E4037/D4037*100</f>
        <v>36.85</v>
      </c>
      <c r="S4037" s="7">
        <f>E4037/O4037</f>
        <v>147.4</v>
      </c>
      <c r="T4037" s="11" t="s">
        <v>8317</v>
      </c>
      <c r="U4037" t="s">
        <v>8318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5">
        <f t="shared" si="189"/>
        <v>41821.9375</v>
      </c>
      <c r="K4038">
        <v>1402784964</v>
      </c>
      <c r="L4038" s="16">
        <f t="shared" si="190"/>
        <v>41804.937083333331</v>
      </c>
      <c r="M4038" s="16" t="str">
        <f t="shared" si="191"/>
        <v>2014</v>
      </c>
      <c r="N4038" t="b">
        <v>0</v>
      </c>
      <c r="O4038">
        <v>17</v>
      </c>
      <c r="P4038" t="b">
        <v>0</v>
      </c>
      <c r="Q4038" t="s">
        <v>8271</v>
      </c>
      <c r="R4038" s="10">
        <f>E4038/D4038*100</f>
        <v>47.05</v>
      </c>
      <c r="S4038" s="7">
        <f>E4038/O4038</f>
        <v>166.05882352941177</v>
      </c>
      <c r="T4038" s="11" t="s">
        <v>8317</v>
      </c>
      <c r="U4038" t="s">
        <v>8318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5">
        <f t="shared" si="189"/>
        <v>42514.600694444445</v>
      </c>
      <c r="K4039">
        <v>1462585315</v>
      </c>
      <c r="L4039" s="16">
        <f t="shared" si="190"/>
        <v>42497.070775462969</v>
      </c>
      <c r="M4039" s="16" t="str">
        <f t="shared" si="191"/>
        <v>2016</v>
      </c>
      <c r="N4039" t="b">
        <v>0</v>
      </c>
      <c r="O4039">
        <v>2</v>
      </c>
      <c r="P4039" t="b">
        <v>0</v>
      </c>
      <c r="Q4039" t="s">
        <v>8271</v>
      </c>
      <c r="R4039" s="10">
        <f>E4039/D4039*100</f>
        <v>11.428571428571429</v>
      </c>
      <c r="S4039" s="7">
        <f>E4039/O4039</f>
        <v>40</v>
      </c>
      <c r="T4039" s="11" t="s">
        <v>8317</v>
      </c>
      <c r="U4039" t="s">
        <v>8318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5">
        <f t="shared" si="189"/>
        <v>41929.798726851855</v>
      </c>
      <c r="K4040">
        <v>1408389010</v>
      </c>
      <c r="L4040" s="16">
        <f t="shared" si="190"/>
        <v>41869.798726851855</v>
      </c>
      <c r="M4040" s="16" t="str">
        <f t="shared" si="191"/>
        <v>2014</v>
      </c>
      <c r="N4040" t="b">
        <v>0</v>
      </c>
      <c r="O4040">
        <v>4</v>
      </c>
      <c r="P4040" t="b">
        <v>0</v>
      </c>
      <c r="Q4040" t="s">
        <v>8271</v>
      </c>
      <c r="R4040" s="10">
        <f>E4040/D4040*100</f>
        <v>12.04</v>
      </c>
      <c r="S4040" s="7">
        <f>E4040/O4040</f>
        <v>75.25</v>
      </c>
      <c r="T4040" s="11" t="s">
        <v>8317</v>
      </c>
      <c r="U4040" t="s">
        <v>8318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5">
        <f t="shared" si="189"/>
        <v>42339.249305555553</v>
      </c>
      <c r="K4041">
        <v>1446048367</v>
      </c>
      <c r="L4041" s="16">
        <f t="shared" si="190"/>
        <v>42305.670914351853</v>
      </c>
      <c r="M4041" s="16" t="str">
        <f t="shared" si="191"/>
        <v>2015</v>
      </c>
      <c r="N4041" t="b">
        <v>0</v>
      </c>
      <c r="O4041">
        <v>5</v>
      </c>
      <c r="P4041" t="b">
        <v>0</v>
      </c>
      <c r="Q4041" t="s">
        <v>8271</v>
      </c>
      <c r="R4041" s="10">
        <f>E4041/D4041*100</f>
        <v>60</v>
      </c>
      <c r="S4041" s="7">
        <f>E4041/O4041</f>
        <v>60</v>
      </c>
      <c r="T4041" s="11" t="s">
        <v>8317</v>
      </c>
      <c r="U4041" t="s">
        <v>8318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5">
        <f t="shared" si="189"/>
        <v>42203.125</v>
      </c>
      <c r="K4042">
        <v>1432100004</v>
      </c>
      <c r="L4042" s="16">
        <f t="shared" si="190"/>
        <v>42144.231527777782</v>
      </c>
      <c r="M4042" s="16" t="str">
        <f t="shared" si="191"/>
        <v>2015</v>
      </c>
      <c r="N4042" t="b">
        <v>0</v>
      </c>
      <c r="O4042">
        <v>2</v>
      </c>
      <c r="P4042" t="b">
        <v>0</v>
      </c>
      <c r="Q4042" t="s">
        <v>8271</v>
      </c>
      <c r="R4042" s="10">
        <f>E4042/D4042*100</f>
        <v>31.25</v>
      </c>
      <c r="S4042" s="7">
        <f>E4042/O4042</f>
        <v>1250</v>
      </c>
      <c r="T4042" s="11" t="s">
        <v>8317</v>
      </c>
      <c r="U4042" t="s">
        <v>8318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5">
        <f t="shared" si="189"/>
        <v>42619.474004629628</v>
      </c>
      <c r="K4043">
        <v>1467976954</v>
      </c>
      <c r="L4043" s="16">
        <f t="shared" si="190"/>
        <v>42559.474004629628</v>
      </c>
      <c r="M4043" s="16" t="str">
        <f t="shared" si="191"/>
        <v>2016</v>
      </c>
      <c r="N4043" t="b">
        <v>0</v>
      </c>
      <c r="O4043">
        <v>2</v>
      </c>
      <c r="P4043" t="b">
        <v>0</v>
      </c>
      <c r="Q4043" t="s">
        <v>8271</v>
      </c>
      <c r="R4043" s="10">
        <f>E4043/D4043*100</f>
        <v>0.42</v>
      </c>
      <c r="S4043" s="7">
        <f>E4043/O4043</f>
        <v>10.5</v>
      </c>
      <c r="T4043" s="11" t="s">
        <v>8317</v>
      </c>
      <c r="U4043" t="s">
        <v>8318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5">
        <f t="shared" si="189"/>
        <v>42024.802777777775</v>
      </c>
      <c r="K4044">
        <v>1419213664</v>
      </c>
      <c r="L4044" s="16">
        <f t="shared" si="190"/>
        <v>41995.084074074075</v>
      </c>
      <c r="M4044" s="16" t="str">
        <f t="shared" si="191"/>
        <v>2014</v>
      </c>
      <c r="N4044" t="b">
        <v>0</v>
      </c>
      <c r="O4044">
        <v>3</v>
      </c>
      <c r="P4044" t="b">
        <v>0</v>
      </c>
      <c r="Q4044" t="s">
        <v>8271</v>
      </c>
      <c r="R4044" s="10">
        <f>E4044/D4044*100</f>
        <v>0.21</v>
      </c>
      <c r="S4044" s="7">
        <f>E4044/O4044</f>
        <v>7</v>
      </c>
      <c r="T4044" s="11" t="s">
        <v>8317</v>
      </c>
      <c r="U4044" t="s">
        <v>8318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5">
        <f t="shared" si="189"/>
        <v>41963.957465277781</v>
      </c>
      <c r="K4045">
        <v>1415228325</v>
      </c>
      <c r="L4045" s="16">
        <f t="shared" si="190"/>
        <v>41948.957465277781</v>
      </c>
      <c r="M4045" s="16" t="str">
        <f t="shared" si="191"/>
        <v>2014</v>
      </c>
      <c r="N4045" t="b">
        <v>0</v>
      </c>
      <c r="O4045">
        <v>0</v>
      </c>
      <c r="P4045" t="b">
        <v>0</v>
      </c>
      <c r="Q4045" t="s">
        <v>8271</v>
      </c>
      <c r="R4045" s="10">
        <f>E4045/D4045*100</f>
        <v>0</v>
      </c>
      <c r="S4045" s="7" t="e">
        <f>E4045/O4045</f>
        <v>#DIV/0!</v>
      </c>
      <c r="T4045" s="11" t="s">
        <v>8317</v>
      </c>
      <c r="U4045" t="s">
        <v>8318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5">
        <f t="shared" si="189"/>
        <v>42104.208333333328</v>
      </c>
      <c r="K4046">
        <v>1426050982</v>
      </c>
      <c r="L4046" s="16">
        <f t="shared" si="190"/>
        <v>42074.219699074078</v>
      </c>
      <c r="M4046" s="16" t="str">
        <f t="shared" si="191"/>
        <v>2015</v>
      </c>
      <c r="N4046" t="b">
        <v>0</v>
      </c>
      <c r="O4046">
        <v>4</v>
      </c>
      <c r="P4046" t="b">
        <v>0</v>
      </c>
      <c r="Q4046" t="s">
        <v>8271</v>
      </c>
      <c r="R4046" s="10">
        <f>E4046/D4046*100</f>
        <v>37.5</v>
      </c>
      <c r="S4046" s="7">
        <f>E4046/O4046</f>
        <v>56.25</v>
      </c>
      <c r="T4046" s="11" t="s">
        <v>8317</v>
      </c>
      <c r="U4046" t="s">
        <v>8318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5">
        <f t="shared" si="189"/>
        <v>41872.201261574075</v>
      </c>
      <c r="K4047">
        <v>1406004589</v>
      </c>
      <c r="L4047" s="16">
        <f t="shared" si="190"/>
        <v>41842.201261574075</v>
      </c>
      <c r="M4047" s="16" t="str">
        <f t="shared" si="191"/>
        <v>2014</v>
      </c>
      <c r="N4047" t="b">
        <v>0</v>
      </c>
      <c r="O4047">
        <v>1</v>
      </c>
      <c r="P4047" t="b">
        <v>0</v>
      </c>
      <c r="Q4047" t="s">
        <v>8271</v>
      </c>
      <c r="R4047" s="10">
        <f>E4047/D4047*100</f>
        <v>0.02</v>
      </c>
      <c r="S4047" s="7">
        <f>E4047/O4047</f>
        <v>1</v>
      </c>
      <c r="T4047" s="11" t="s">
        <v>8317</v>
      </c>
      <c r="U4047" t="s">
        <v>8318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5">
        <f t="shared" si="189"/>
        <v>41934.650578703702</v>
      </c>
      <c r="K4048">
        <v>1411400210</v>
      </c>
      <c r="L4048" s="16">
        <f t="shared" si="190"/>
        <v>41904.650578703702</v>
      </c>
      <c r="M4048" s="16" t="str">
        <f t="shared" si="191"/>
        <v>2014</v>
      </c>
      <c r="N4048" t="b">
        <v>0</v>
      </c>
      <c r="O4048">
        <v>12</v>
      </c>
      <c r="P4048" t="b">
        <v>0</v>
      </c>
      <c r="Q4048" t="s">
        <v>8271</v>
      </c>
      <c r="R4048" s="10">
        <f>E4048/D4048*100</f>
        <v>8.2142857142857135</v>
      </c>
      <c r="S4048" s="7">
        <f>E4048/O4048</f>
        <v>38.333333333333336</v>
      </c>
      <c r="T4048" s="11" t="s">
        <v>8317</v>
      </c>
      <c r="U4048" t="s">
        <v>8318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5">
        <f t="shared" si="189"/>
        <v>42015.041666666672</v>
      </c>
      <c r="K4049">
        <v>1418862743</v>
      </c>
      <c r="L4049" s="16">
        <f t="shared" si="190"/>
        <v>41991.022488425922</v>
      </c>
      <c r="M4049" s="16" t="str">
        <f t="shared" si="191"/>
        <v>2014</v>
      </c>
      <c r="N4049" t="b">
        <v>0</v>
      </c>
      <c r="O4049">
        <v>4</v>
      </c>
      <c r="P4049" t="b">
        <v>0</v>
      </c>
      <c r="Q4049" t="s">
        <v>8271</v>
      </c>
      <c r="R4049" s="10">
        <f>E4049/D4049*100</f>
        <v>2.1999999999999997</v>
      </c>
      <c r="S4049" s="7">
        <f>E4049/O4049</f>
        <v>27.5</v>
      </c>
      <c r="T4049" s="11" t="s">
        <v>8317</v>
      </c>
      <c r="U4049" t="s">
        <v>8318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5">
        <f t="shared" si="189"/>
        <v>42471.467442129629</v>
      </c>
      <c r="K4050">
        <v>1457352787</v>
      </c>
      <c r="L4050" s="16">
        <f t="shared" si="190"/>
        <v>42436.509108796294</v>
      </c>
      <c r="M4050" s="16" t="str">
        <f t="shared" si="191"/>
        <v>2016</v>
      </c>
      <c r="N4050" t="b">
        <v>0</v>
      </c>
      <c r="O4050">
        <v>91</v>
      </c>
      <c r="P4050" t="b">
        <v>0</v>
      </c>
      <c r="Q4050" t="s">
        <v>8271</v>
      </c>
      <c r="R4050" s="10">
        <f>E4050/D4050*100</f>
        <v>17.652941176470588</v>
      </c>
      <c r="S4050" s="7">
        <f>E4050/O4050</f>
        <v>32.978021978021978</v>
      </c>
      <c r="T4050" s="11" t="s">
        <v>8317</v>
      </c>
      <c r="U4050" t="s">
        <v>8318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5">
        <f t="shared" si="189"/>
        <v>42199.958506944444</v>
      </c>
      <c r="K4051">
        <v>1434322815</v>
      </c>
      <c r="L4051" s="16">
        <f t="shared" si="190"/>
        <v>42169.958506944444</v>
      </c>
      <c r="M4051" s="16" t="str">
        <f t="shared" si="191"/>
        <v>2015</v>
      </c>
      <c r="N4051" t="b">
        <v>0</v>
      </c>
      <c r="O4051">
        <v>1</v>
      </c>
      <c r="P4051" t="b">
        <v>0</v>
      </c>
      <c r="Q4051" t="s">
        <v>8271</v>
      </c>
      <c r="R4051" s="10">
        <f>E4051/D4051*100</f>
        <v>0.08</v>
      </c>
      <c r="S4051" s="7">
        <f>E4051/O4051</f>
        <v>16</v>
      </c>
      <c r="T4051" s="11" t="s">
        <v>8317</v>
      </c>
      <c r="U4051" t="s">
        <v>8318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5">
        <f t="shared" si="189"/>
        <v>41935.636469907404</v>
      </c>
      <c r="K4052">
        <v>1411485391</v>
      </c>
      <c r="L4052" s="16">
        <f t="shared" si="190"/>
        <v>41905.636469907404</v>
      </c>
      <c r="M4052" s="16" t="str">
        <f t="shared" si="191"/>
        <v>2014</v>
      </c>
      <c r="N4052" t="b">
        <v>0</v>
      </c>
      <c r="O4052">
        <v>1</v>
      </c>
      <c r="P4052" t="b">
        <v>0</v>
      </c>
      <c r="Q4052" t="s">
        <v>8271</v>
      </c>
      <c r="R4052" s="10">
        <f>E4052/D4052*100</f>
        <v>6.6666666666666666E-2</v>
      </c>
      <c r="S4052" s="7">
        <f>E4052/O4052</f>
        <v>1</v>
      </c>
      <c r="T4052" s="11" t="s">
        <v>8317</v>
      </c>
      <c r="U4052" t="s">
        <v>8318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5">
        <f t="shared" si="189"/>
        <v>41768.286805555559</v>
      </c>
      <c r="K4053">
        <v>1399058797</v>
      </c>
      <c r="L4053" s="16">
        <f t="shared" si="190"/>
        <v>41761.810150462967</v>
      </c>
      <c r="M4053" s="16" t="str">
        <f t="shared" si="191"/>
        <v>2014</v>
      </c>
      <c r="N4053" t="b">
        <v>0</v>
      </c>
      <c r="O4053">
        <v>0</v>
      </c>
      <c r="P4053" t="b">
        <v>0</v>
      </c>
      <c r="Q4053" t="s">
        <v>8271</v>
      </c>
      <c r="R4053" s="10">
        <f>E4053/D4053*100</f>
        <v>0</v>
      </c>
      <c r="S4053" s="7" t="e">
        <f>E4053/O4053</f>
        <v>#DIV/0!</v>
      </c>
      <c r="T4053" s="11" t="s">
        <v>8317</v>
      </c>
      <c r="U4053" t="s">
        <v>8318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5">
        <f t="shared" si="189"/>
        <v>41925.878657407404</v>
      </c>
      <c r="K4054">
        <v>1408050316</v>
      </c>
      <c r="L4054" s="16">
        <f t="shared" si="190"/>
        <v>41865.878657407404</v>
      </c>
      <c r="M4054" s="16" t="str">
        <f t="shared" si="191"/>
        <v>2014</v>
      </c>
      <c r="N4054" t="b">
        <v>0</v>
      </c>
      <c r="O4054">
        <v>13</v>
      </c>
      <c r="P4054" t="b">
        <v>0</v>
      </c>
      <c r="Q4054" t="s">
        <v>8271</v>
      </c>
      <c r="R4054" s="10">
        <f>E4054/D4054*100</f>
        <v>37.533333333333339</v>
      </c>
      <c r="S4054" s="7">
        <f>E4054/O4054</f>
        <v>86.615384615384613</v>
      </c>
      <c r="T4054" s="11" t="s">
        <v>8317</v>
      </c>
      <c r="U4054" t="s">
        <v>8318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5">
        <f t="shared" si="189"/>
        <v>41958.833333333328</v>
      </c>
      <c r="K4055">
        <v>1413477228</v>
      </c>
      <c r="L4055" s="16">
        <f t="shared" si="190"/>
        <v>41928.690138888887</v>
      </c>
      <c r="M4055" s="16" t="str">
        <f t="shared" si="191"/>
        <v>2014</v>
      </c>
      <c r="N4055" t="b">
        <v>0</v>
      </c>
      <c r="O4055">
        <v>2</v>
      </c>
      <c r="P4055" t="b">
        <v>0</v>
      </c>
      <c r="Q4055" t="s">
        <v>8271</v>
      </c>
      <c r="R4055" s="10">
        <f>E4055/D4055*100</f>
        <v>22</v>
      </c>
      <c r="S4055" s="7">
        <f>E4055/O4055</f>
        <v>55</v>
      </c>
      <c r="T4055" s="11" t="s">
        <v>8317</v>
      </c>
      <c r="U4055" t="s">
        <v>8318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5">
        <f t="shared" si="189"/>
        <v>42644.166666666672</v>
      </c>
      <c r="K4056">
        <v>1472674285</v>
      </c>
      <c r="L4056" s="16">
        <f t="shared" si="190"/>
        <v>42613.841261574074</v>
      </c>
      <c r="M4056" s="16" t="str">
        <f t="shared" si="191"/>
        <v>2016</v>
      </c>
      <c r="N4056" t="b">
        <v>0</v>
      </c>
      <c r="O4056">
        <v>0</v>
      </c>
      <c r="P4056" t="b">
        <v>0</v>
      </c>
      <c r="Q4056" t="s">
        <v>8271</v>
      </c>
      <c r="R4056" s="10">
        <f>E4056/D4056*100</f>
        <v>0</v>
      </c>
      <c r="S4056" s="7" t="e">
        <f>E4056/O4056</f>
        <v>#DIV/0!</v>
      </c>
      <c r="T4056" s="11" t="s">
        <v>8317</v>
      </c>
      <c r="U4056" t="s">
        <v>8318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5">
        <f t="shared" si="189"/>
        <v>41809.648506944446</v>
      </c>
      <c r="K4057">
        <v>1400600031</v>
      </c>
      <c r="L4057" s="16">
        <f t="shared" si="190"/>
        <v>41779.648506944446</v>
      </c>
      <c r="M4057" s="16" t="str">
        <f t="shared" si="191"/>
        <v>2014</v>
      </c>
      <c r="N4057" t="b">
        <v>0</v>
      </c>
      <c r="O4057">
        <v>21</v>
      </c>
      <c r="P4057" t="b">
        <v>0</v>
      </c>
      <c r="Q4057" t="s">
        <v>8271</v>
      </c>
      <c r="R4057" s="10">
        <f>E4057/D4057*100</f>
        <v>17.62</v>
      </c>
      <c r="S4057" s="7">
        <f>E4057/O4057</f>
        <v>41.952380952380949</v>
      </c>
      <c r="T4057" s="11" t="s">
        <v>8317</v>
      </c>
      <c r="U4057" t="s">
        <v>8318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5">
        <f t="shared" si="189"/>
        <v>42554.832638888889</v>
      </c>
      <c r="K4058">
        <v>1465856639</v>
      </c>
      <c r="L4058" s="16">
        <f t="shared" si="190"/>
        <v>42534.933321759265</v>
      </c>
      <c r="M4058" s="16" t="str">
        <f t="shared" si="191"/>
        <v>2016</v>
      </c>
      <c r="N4058" t="b">
        <v>0</v>
      </c>
      <c r="O4058">
        <v>9</v>
      </c>
      <c r="P4058" t="b">
        <v>0</v>
      </c>
      <c r="Q4058" t="s">
        <v>8271</v>
      </c>
      <c r="R4058" s="10">
        <f>E4058/D4058*100</f>
        <v>53</v>
      </c>
      <c r="S4058" s="7">
        <f>E4058/O4058</f>
        <v>88.333333333333329</v>
      </c>
      <c r="T4058" s="11" t="s">
        <v>8317</v>
      </c>
      <c r="U4058" t="s">
        <v>8318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5">
        <f t="shared" si="189"/>
        <v>42333.958333333328</v>
      </c>
      <c r="K4059">
        <v>1446506080</v>
      </c>
      <c r="L4059" s="16">
        <f t="shared" si="190"/>
        <v>42310.968518518523</v>
      </c>
      <c r="M4059" s="16" t="str">
        <f t="shared" si="191"/>
        <v>2015</v>
      </c>
      <c r="N4059" t="b">
        <v>0</v>
      </c>
      <c r="O4059">
        <v>6</v>
      </c>
      <c r="P4059" t="b">
        <v>0</v>
      </c>
      <c r="Q4059" t="s">
        <v>8271</v>
      </c>
      <c r="R4059" s="10">
        <f>E4059/D4059*100</f>
        <v>22.142857142857142</v>
      </c>
      <c r="S4059" s="7">
        <f>E4059/O4059</f>
        <v>129.16666666666666</v>
      </c>
      <c r="T4059" s="11" t="s">
        <v>8317</v>
      </c>
      <c r="U4059" t="s">
        <v>8318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5">
        <f t="shared" si="189"/>
        <v>42461.165972222225</v>
      </c>
      <c r="K4060">
        <v>1458178044</v>
      </c>
      <c r="L4060" s="16">
        <f t="shared" si="190"/>
        <v>42446.060694444444</v>
      </c>
      <c r="M4060" s="16" t="str">
        <f t="shared" si="191"/>
        <v>2016</v>
      </c>
      <c r="N4060" t="b">
        <v>0</v>
      </c>
      <c r="O4060">
        <v>4</v>
      </c>
      <c r="P4060" t="b">
        <v>0</v>
      </c>
      <c r="Q4060" t="s">
        <v>8271</v>
      </c>
      <c r="R4060" s="10">
        <f>E4060/D4060*100</f>
        <v>2.5333333333333332</v>
      </c>
      <c r="S4060" s="7">
        <f>E4060/O4060</f>
        <v>23.75</v>
      </c>
      <c r="T4060" s="11" t="s">
        <v>8317</v>
      </c>
      <c r="U4060" t="s">
        <v>8318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5">
        <f t="shared" si="189"/>
        <v>41898.125</v>
      </c>
      <c r="K4061">
        <v>1408116152</v>
      </c>
      <c r="L4061" s="16">
        <f t="shared" si="190"/>
        <v>41866.640648148146</v>
      </c>
      <c r="M4061" s="16" t="str">
        <f t="shared" si="191"/>
        <v>2014</v>
      </c>
      <c r="N4061" t="b">
        <v>0</v>
      </c>
      <c r="O4061">
        <v>7</v>
      </c>
      <c r="P4061" t="b">
        <v>0</v>
      </c>
      <c r="Q4061" t="s">
        <v>8271</v>
      </c>
      <c r="R4061" s="10">
        <f>E4061/D4061*100</f>
        <v>2.5</v>
      </c>
      <c r="S4061" s="7">
        <f>E4061/O4061</f>
        <v>35.714285714285715</v>
      </c>
      <c r="T4061" s="11" t="s">
        <v>8317</v>
      </c>
      <c r="U4061" t="s">
        <v>8318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5">
        <f t="shared" si="189"/>
        <v>41813.666666666664</v>
      </c>
      <c r="K4062">
        <v>1400604056</v>
      </c>
      <c r="L4062" s="16">
        <f t="shared" si="190"/>
        <v>41779.695092592592</v>
      </c>
      <c r="M4062" s="16" t="str">
        <f t="shared" si="191"/>
        <v>2014</v>
      </c>
      <c r="N4062" t="b">
        <v>0</v>
      </c>
      <c r="O4062">
        <v>5</v>
      </c>
      <c r="P4062" t="b">
        <v>0</v>
      </c>
      <c r="Q4062" t="s">
        <v>8271</v>
      </c>
      <c r="R4062" s="10">
        <f>E4062/D4062*100</f>
        <v>2.85</v>
      </c>
      <c r="S4062" s="7">
        <f>E4062/O4062</f>
        <v>57</v>
      </c>
      <c r="T4062" s="11" t="s">
        <v>8317</v>
      </c>
      <c r="U4062" t="s">
        <v>8318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5">
        <f t="shared" si="189"/>
        <v>42481.099803240737</v>
      </c>
      <c r="K4063">
        <v>1456025023</v>
      </c>
      <c r="L4063" s="16">
        <f t="shared" si="190"/>
        <v>42421.141469907408</v>
      </c>
      <c r="M4063" s="16" t="str">
        <f t="shared" si="191"/>
        <v>2016</v>
      </c>
      <c r="N4063" t="b">
        <v>0</v>
      </c>
      <c r="O4063">
        <v>0</v>
      </c>
      <c r="P4063" t="b">
        <v>0</v>
      </c>
      <c r="Q4063" t="s">
        <v>8271</v>
      </c>
      <c r="R4063" s="10">
        <f>E4063/D4063*100</f>
        <v>0</v>
      </c>
      <c r="S4063" s="7" t="e">
        <f>E4063/O4063</f>
        <v>#DIV/0!</v>
      </c>
      <c r="T4063" s="11" t="s">
        <v>8317</v>
      </c>
      <c r="U4063" t="s">
        <v>8318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5">
        <f t="shared" si="189"/>
        <v>42553.739212962959</v>
      </c>
      <c r="K4064">
        <v>1464889468</v>
      </c>
      <c r="L4064" s="16">
        <f t="shared" si="190"/>
        <v>42523.739212962959</v>
      </c>
      <c r="M4064" s="16" t="str">
        <f t="shared" si="191"/>
        <v>2016</v>
      </c>
      <c r="N4064" t="b">
        <v>0</v>
      </c>
      <c r="O4064">
        <v>3</v>
      </c>
      <c r="P4064" t="b">
        <v>0</v>
      </c>
      <c r="Q4064" t="s">
        <v>8271</v>
      </c>
      <c r="R4064" s="10">
        <f>E4064/D4064*100</f>
        <v>2.4500000000000002</v>
      </c>
      <c r="S4064" s="7">
        <f>E4064/O4064</f>
        <v>163.33333333333334</v>
      </c>
      <c r="T4064" s="11" t="s">
        <v>8317</v>
      </c>
      <c r="U4064" t="s">
        <v>8318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5">
        <f t="shared" si="189"/>
        <v>41817.681527777779</v>
      </c>
      <c r="K4065">
        <v>1401294084</v>
      </c>
      <c r="L4065" s="16">
        <f t="shared" si="190"/>
        <v>41787.681527777779</v>
      </c>
      <c r="M4065" s="16" t="str">
        <f t="shared" si="191"/>
        <v>2014</v>
      </c>
      <c r="N4065" t="b">
        <v>0</v>
      </c>
      <c r="O4065">
        <v>9</v>
      </c>
      <c r="P4065" t="b">
        <v>0</v>
      </c>
      <c r="Q4065" t="s">
        <v>8271</v>
      </c>
      <c r="R4065" s="10">
        <f>E4065/D4065*100</f>
        <v>1.4210526315789473</v>
      </c>
      <c r="S4065" s="7">
        <f>E4065/O4065</f>
        <v>15</v>
      </c>
      <c r="T4065" s="11" t="s">
        <v>8317</v>
      </c>
      <c r="U4065" t="s">
        <v>8318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5">
        <f t="shared" si="189"/>
        <v>42123.588263888887</v>
      </c>
      <c r="K4066">
        <v>1427724426</v>
      </c>
      <c r="L4066" s="16">
        <f t="shared" si="190"/>
        <v>42093.588263888887</v>
      </c>
      <c r="M4066" s="16" t="str">
        <f t="shared" si="191"/>
        <v>2015</v>
      </c>
      <c r="N4066" t="b">
        <v>0</v>
      </c>
      <c r="O4066">
        <v>6</v>
      </c>
      <c r="P4066" t="b">
        <v>0</v>
      </c>
      <c r="Q4066" t="s">
        <v>8271</v>
      </c>
      <c r="R4066" s="10">
        <f>E4066/D4066*100</f>
        <v>19.25</v>
      </c>
      <c r="S4066" s="7">
        <f>E4066/O4066</f>
        <v>64.166666666666671</v>
      </c>
      <c r="T4066" s="11" t="s">
        <v>8317</v>
      </c>
      <c r="U4066" t="s">
        <v>8318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5">
        <f t="shared" si="189"/>
        <v>41863.951516203706</v>
      </c>
      <c r="K4067">
        <v>1405291811</v>
      </c>
      <c r="L4067" s="16">
        <f t="shared" si="190"/>
        <v>41833.951516203706</v>
      </c>
      <c r="M4067" s="16" t="str">
        <f t="shared" si="191"/>
        <v>2014</v>
      </c>
      <c r="N4067" t="b">
        <v>0</v>
      </c>
      <c r="O4067">
        <v>4</v>
      </c>
      <c r="P4067" t="b">
        <v>0</v>
      </c>
      <c r="Q4067" t="s">
        <v>8271</v>
      </c>
      <c r="R4067" s="10">
        <f>E4067/D4067*100</f>
        <v>0.67500000000000004</v>
      </c>
      <c r="S4067" s="7">
        <f>E4067/O4067</f>
        <v>6.75</v>
      </c>
      <c r="T4067" s="11" t="s">
        <v>8317</v>
      </c>
      <c r="U4067" t="s">
        <v>8318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5">
        <f t="shared" si="189"/>
        <v>42509.039212962962</v>
      </c>
      <c r="K4068">
        <v>1461027388</v>
      </c>
      <c r="L4068" s="16">
        <f t="shared" si="190"/>
        <v>42479.039212962962</v>
      </c>
      <c r="M4068" s="16" t="str">
        <f t="shared" si="191"/>
        <v>2016</v>
      </c>
      <c r="N4068" t="b">
        <v>0</v>
      </c>
      <c r="O4068">
        <v>1</v>
      </c>
      <c r="P4068" t="b">
        <v>0</v>
      </c>
      <c r="Q4068" t="s">
        <v>8271</v>
      </c>
      <c r="R4068" s="10">
        <f>E4068/D4068*100</f>
        <v>0.16666666666666669</v>
      </c>
      <c r="S4068" s="7">
        <f>E4068/O4068</f>
        <v>25</v>
      </c>
      <c r="T4068" s="11" t="s">
        <v>8317</v>
      </c>
      <c r="U4068" t="s">
        <v>8318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5">
        <f t="shared" si="189"/>
        <v>42275.117476851854</v>
      </c>
      <c r="K4069">
        <v>1439952550</v>
      </c>
      <c r="L4069" s="16">
        <f t="shared" si="190"/>
        <v>42235.117476851854</v>
      </c>
      <c r="M4069" s="16" t="str">
        <f t="shared" si="191"/>
        <v>2015</v>
      </c>
      <c r="N4069" t="b">
        <v>0</v>
      </c>
      <c r="O4069">
        <v>17</v>
      </c>
      <c r="P4069" t="b">
        <v>0</v>
      </c>
      <c r="Q4069" t="s">
        <v>8271</v>
      </c>
      <c r="R4069" s="10">
        <f>E4069/D4069*100</f>
        <v>60.9</v>
      </c>
      <c r="S4069" s="7">
        <f>E4069/O4069</f>
        <v>179.11764705882354</v>
      </c>
      <c r="T4069" s="11" t="s">
        <v>8317</v>
      </c>
      <c r="U4069" t="s">
        <v>8318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5">
        <f t="shared" si="189"/>
        <v>42748.961805555555</v>
      </c>
      <c r="K4070">
        <v>1481756855</v>
      </c>
      <c r="L4070" s="16">
        <f t="shared" si="190"/>
        <v>42718.963599537034</v>
      </c>
      <c r="M4070" s="16" t="str">
        <f t="shared" si="191"/>
        <v>2016</v>
      </c>
      <c r="N4070" t="b">
        <v>0</v>
      </c>
      <c r="O4070">
        <v>1</v>
      </c>
      <c r="P4070" t="b">
        <v>0</v>
      </c>
      <c r="Q4070" t="s">
        <v>8271</v>
      </c>
      <c r="R4070" s="10">
        <f>E4070/D4070*100</f>
        <v>1</v>
      </c>
      <c r="S4070" s="7">
        <f>E4070/O4070</f>
        <v>34.950000000000003</v>
      </c>
      <c r="T4070" s="11" t="s">
        <v>8317</v>
      </c>
      <c r="U4070" t="s">
        <v>8318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5">
        <f t="shared" si="189"/>
        <v>42063.5</v>
      </c>
      <c r="K4071">
        <v>1421596356</v>
      </c>
      <c r="L4071" s="16">
        <f t="shared" si="190"/>
        <v>42022.661527777775</v>
      </c>
      <c r="M4071" s="16" t="str">
        <f t="shared" si="191"/>
        <v>2015</v>
      </c>
      <c r="N4071" t="b">
        <v>0</v>
      </c>
      <c r="O4071">
        <v>13</v>
      </c>
      <c r="P4071" t="b">
        <v>0</v>
      </c>
      <c r="Q4071" t="s">
        <v>8271</v>
      </c>
      <c r="R4071" s="10">
        <f>E4071/D4071*100</f>
        <v>34.4</v>
      </c>
      <c r="S4071" s="7">
        <f>E4071/O4071</f>
        <v>33.07692307692308</v>
      </c>
      <c r="T4071" s="11" t="s">
        <v>8317</v>
      </c>
      <c r="U4071" t="s">
        <v>8318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5">
        <f t="shared" si="189"/>
        <v>42064.125</v>
      </c>
      <c r="K4072">
        <v>1422374420</v>
      </c>
      <c r="L4072" s="16">
        <f t="shared" si="190"/>
        <v>42031.666898148149</v>
      </c>
      <c r="M4072" s="16" t="str">
        <f t="shared" si="191"/>
        <v>2015</v>
      </c>
      <c r="N4072" t="b">
        <v>0</v>
      </c>
      <c r="O4072">
        <v>6</v>
      </c>
      <c r="P4072" t="b">
        <v>0</v>
      </c>
      <c r="Q4072" t="s">
        <v>8271</v>
      </c>
      <c r="R4072" s="10">
        <f>E4072/D4072*100</f>
        <v>16.5</v>
      </c>
      <c r="S4072" s="7">
        <f>E4072/O4072</f>
        <v>27.5</v>
      </c>
      <c r="T4072" s="11" t="s">
        <v>8317</v>
      </c>
      <c r="U4072" t="s">
        <v>8318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5">
        <f t="shared" si="189"/>
        <v>42730.804756944446</v>
      </c>
      <c r="K4073">
        <v>1480187931</v>
      </c>
      <c r="L4073" s="16">
        <f t="shared" si="190"/>
        <v>42700.804756944446</v>
      </c>
      <c r="M4073" s="16" t="str">
        <f t="shared" si="191"/>
        <v>2016</v>
      </c>
      <c r="N4073" t="b">
        <v>0</v>
      </c>
      <c r="O4073">
        <v>0</v>
      </c>
      <c r="P4073" t="b">
        <v>0</v>
      </c>
      <c r="Q4073" t="s">
        <v>8271</v>
      </c>
      <c r="R4073" s="10">
        <f>E4073/D4073*100</f>
        <v>0</v>
      </c>
      <c r="S4073" s="7" t="e">
        <f>E4073/O4073</f>
        <v>#DIV/0!</v>
      </c>
      <c r="T4073" s="11" t="s">
        <v>8317</v>
      </c>
      <c r="U4073" t="s">
        <v>8318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5">
        <f t="shared" si="189"/>
        <v>41872.77443287037</v>
      </c>
      <c r="K4074">
        <v>1403462111</v>
      </c>
      <c r="L4074" s="16">
        <f t="shared" si="190"/>
        <v>41812.77443287037</v>
      </c>
      <c r="M4074" s="16" t="str">
        <f t="shared" si="191"/>
        <v>2014</v>
      </c>
      <c r="N4074" t="b">
        <v>0</v>
      </c>
      <c r="O4074">
        <v>2</v>
      </c>
      <c r="P4074" t="b">
        <v>0</v>
      </c>
      <c r="Q4074" t="s">
        <v>8271</v>
      </c>
      <c r="R4074" s="10">
        <f>E4074/D4074*100</f>
        <v>0.4</v>
      </c>
      <c r="S4074" s="7">
        <f>E4074/O4074</f>
        <v>2</v>
      </c>
      <c r="T4074" s="11" t="s">
        <v>8317</v>
      </c>
      <c r="U4074" t="s">
        <v>8318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5">
        <f t="shared" si="189"/>
        <v>42133.166666666672</v>
      </c>
      <c r="K4075">
        <v>1426407426</v>
      </c>
      <c r="L4075" s="16">
        <f t="shared" si="190"/>
        <v>42078.34520833334</v>
      </c>
      <c r="M4075" s="16" t="str">
        <f t="shared" si="191"/>
        <v>2015</v>
      </c>
      <c r="N4075" t="b">
        <v>0</v>
      </c>
      <c r="O4075">
        <v>2</v>
      </c>
      <c r="P4075" t="b">
        <v>0</v>
      </c>
      <c r="Q4075" t="s">
        <v>8271</v>
      </c>
      <c r="R4075" s="10">
        <f>E4075/D4075*100</f>
        <v>1.0571428571428572</v>
      </c>
      <c r="S4075" s="7">
        <f>E4075/O4075</f>
        <v>18.5</v>
      </c>
      <c r="T4075" s="11" t="s">
        <v>8317</v>
      </c>
      <c r="U4075" t="s">
        <v>8318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5">
        <f t="shared" si="189"/>
        <v>42313.594618055555</v>
      </c>
      <c r="K4076">
        <v>1444137375</v>
      </c>
      <c r="L4076" s="16">
        <f t="shared" si="190"/>
        <v>42283.552951388891</v>
      </c>
      <c r="M4076" s="16" t="str">
        <f t="shared" si="191"/>
        <v>2015</v>
      </c>
      <c r="N4076" t="b">
        <v>0</v>
      </c>
      <c r="O4076">
        <v>21</v>
      </c>
      <c r="P4076" t="b">
        <v>0</v>
      </c>
      <c r="Q4076" t="s">
        <v>8271</v>
      </c>
      <c r="R4076" s="10">
        <f>E4076/D4076*100</f>
        <v>26.727272727272727</v>
      </c>
      <c r="S4076" s="7">
        <f>E4076/O4076</f>
        <v>35</v>
      </c>
      <c r="T4076" s="11" t="s">
        <v>8317</v>
      </c>
      <c r="U4076" t="s">
        <v>8318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5">
        <f t="shared" si="189"/>
        <v>41820.727777777778</v>
      </c>
      <c r="K4077">
        <v>1400547969</v>
      </c>
      <c r="L4077" s="16">
        <f t="shared" si="190"/>
        <v>41779.045937499999</v>
      </c>
      <c r="M4077" s="16" t="str">
        <f t="shared" si="191"/>
        <v>2014</v>
      </c>
      <c r="N4077" t="b">
        <v>0</v>
      </c>
      <c r="O4077">
        <v>13</v>
      </c>
      <c r="P4077" t="b">
        <v>0</v>
      </c>
      <c r="Q4077" t="s">
        <v>8271</v>
      </c>
      <c r="R4077" s="10">
        <f>E4077/D4077*100</f>
        <v>28.799999999999997</v>
      </c>
      <c r="S4077" s="7">
        <f>E4077/O4077</f>
        <v>44.307692307692307</v>
      </c>
      <c r="T4077" s="11" t="s">
        <v>8317</v>
      </c>
      <c r="U4077" t="s">
        <v>8318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5">
        <f t="shared" si="189"/>
        <v>41933.82708333333</v>
      </c>
      <c r="K4078">
        <v>1411499149</v>
      </c>
      <c r="L4078" s="16">
        <f t="shared" si="190"/>
        <v>41905.795706018522</v>
      </c>
      <c r="M4078" s="16" t="str">
        <f t="shared" si="191"/>
        <v>2014</v>
      </c>
      <c r="N4078" t="b">
        <v>0</v>
      </c>
      <c r="O4078">
        <v>0</v>
      </c>
      <c r="P4078" t="b">
        <v>0</v>
      </c>
      <c r="Q4078" t="s">
        <v>8271</v>
      </c>
      <c r="R4078" s="10">
        <f>E4078/D4078*100</f>
        <v>0</v>
      </c>
      <c r="S4078" s="7" t="e">
        <f>E4078/O4078</f>
        <v>#DIV/0!</v>
      </c>
      <c r="T4078" s="11" t="s">
        <v>8317</v>
      </c>
      <c r="U4078" t="s">
        <v>8318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5">
        <f t="shared" si="189"/>
        <v>42725.7105787037</v>
      </c>
      <c r="K4079">
        <v>1479747794</v>
      </c>
      <c r="L4079" s="16">
        <f t="shared" si="190"/>
        <v>42695.7105787037</v>
      </c>
      <c r="M4079" s="16" t="str">
        <f t="shared" si="191"/>
        <v>2016</v>
      </c>
      <c r="N4079" t="b">
        <v>0</v>
      </c>
      <c r="O4079">
        <v>6</v>
      </c>
      <c r="P4079" t="b">
        <v>0</v>
      </c>
      <c r="Q4079" t="s">
        <v>8271</v>
      </c>
      <c r="R4079" s="10">
        <f>E4079/D4079*100</f>
        <v>8.9</v>
      </c>
      <c r="S4079" s="7">
        <f>E4079/O4079</f>
        <v>222.5</v>
      </c>
      <c r="T4079" s="11" t="s">
        <v>8317</v>
      </c>
      <c r="U4079" t="s">
        <v>8318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5">
        <f t="shared" si="189"/>
        <v>42762.787523148145</v>
      </c>
      <c r="K4080">
        <v>1482951242</v>
      </c>
      <c r="L4080" s="16">
        <f t="shared" si="190"/>
        <v>42732.787523148145</v>
      </c>
      <c r="M4080" s="16" t="str">
        <f t="shared" si="191"/>
        <v>2016</v>
      </c>
      <c r="N4080" t="b">
        <v>0</v>
      </c>
      <c r="O4080">
        <v>0</v>
      </c>
      <c r="P4080" t="b">
        <v>0</v>
      </c>
      <c r="Q4080" t="s">
        <v>8271</v>
      </c>
      <c r="R4080" s="10">
        <f>E4080/D4080*100</f>
        <v>0</v>
      </c>
      <c r="S4080" s="7" t="e">
        <f>E4080/O4080</f>
        <v>#DIV/0!</v>
      </c>
      <c r="T4080" s="11" t="s">
        <v>8317</v>
      </c>
      <c r="U4080" t="s">
        <v>8318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5">
        <f t="shared" si="189"/>
        <v>42540.938900462963</v>
      </c>
      <c r="K4081">
        <v>1463783521</v>
      </c>
      <c r="L4081" s="16">
        <f t="shared" si="190"/>
        <v>42510.938900462963</v>
      </c>
      <c r="M4081" s="16" t="str">
        <f t="shared" si="191"/>
        <v>2016</v>
      </c>
      <c r="N4081" t="b">
        <v>0</v>
      </c>
      <c r="O4081">
        <v>1</v>
      </c>
      <c r="P4081" t="b">
        <v>0</v>
      </c>
      <c r="Q4081" t="s">
        <v>8271</v>
      </c>
      <c r="R4081" s="10">
        <f>E4081/D4081*100</f>
        <v>0.16666666666666669</v>
      </c>
      <c r="S4081" s="7">
        <f>E4081/O4081</f>
        <v>5</v>
      </c>
      <c r="T4081" s="11" t="s">
        <v>8317</v>
      </c>
      <c r="U4081" t="s">
        <v>8318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5">
        <f t="shared" si="189"/>
        <v>42535.787500000006</v>
      </c>
      <c r="K4082">
        <v>1463849116</v>
      </c>
      <c r="L4082" s="16">
        <f t="shared" si="190"/>
        <v>42511.698101851856</v>
      </c>
      <c r="M4082" s="16" t="str">
        <f t="shared" si="191"/>
        <v>2016</v>
      </c>
      <c r="N4082" t="b">
        <v>0</v>
      </c>
      <c r="O4082">
        <v>0</v>
      </c>
      <c r="P4082" t="b">
        <v>0</v>
      </c>
      <c r="Q4082" t="s">
        <v>8271</v>
      </c>
      <c r="R4082" s="10">
        <f>E4082/D4082*100</f>
        <v>0</v>
      </c>
      <c r="S4082" s="7" t="e">
        <f>E4082/O4082</f>
        <v>#DIV/0!</v>
      </c>
      <c r="T4082" s="11" t="s">
        <v>8317</v>
      </c>
      <c r="U4082" t="s">
        <v>8318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5">
        <f t="shared" si="189"/>
        <v>42071.539641203708</v>
      </c>
      <c r="K4083">
        <v>1423231025</v>
      </c>
      <c r="L4083" s="16">
        <f t="shared" si="190"/>
        <v>42041.581307870365</v>
      </c>
      <c r="M4083" s="16" t="str">
        <f t="shared" si="191"/>
        <v>2015</v>
      </c>
      <c r="N4083" t="b">
        <v>0</v>
      </c>
      <c r="O4083">
        <v>12</v>
      </c>
      <c r="P4083" t="b">
        <v>0</v>
      </c>
      <c r="Q4083" t="s">
        <v>8271</v>
      </c>
      <c r="R4083" s="10">
        <f>E4083/D4083*100</f>
        <v>15.737410071942445</v>
      </c>
      <c r="S4083" s="7">
        <f>E4083/O4083</f>
        <v>29.166666666666668</v>
      </c>
      <c r="T4083" s="11" t="s">
        <v>8317</v>
      </c>
      <c r="U4083" t="s">
        <v>8318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5">
        <f t="shared" si="189"/>
        <v>42322.958333333328</v>
      </c>
      <c r="K4084">
        <v>1446179553</v>
      </c>
      <c r="L4084" s="16">
        <f t="shared" si="190"/>
        <v>42307.189270833333</v>
      </c>
      <c r="M4084" s="16" t="str">
        <f t="shared" si="191"/>
        <v>2015</v>
      </c>
      <c r="N4084" t="b">
        <v>0</v>
      </c>
      <c r="O4084">
        <v>2</v>
      </c>
      <c r="P4084" t="b">
        <v>0</v>
      </c>
      <c r="Q4084" t="s">
        <v>8271</v>
      </c>
      <c r="R4084" s="10">
        <f>E4084/D4084*100</f>
        <v>2</v>
      </c>
      <c r="S4084" s="7">
        <f>E4084/O4084</f>
        <v>1.5</v>
      </c>
      <c r="T4084" s="11" t="s">
        <v>8317</v>
      </c>
      <c r="U4084" t="s">
        <v>8318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5">
        <f t="shared" si="189"/>
        <v>42383.761759259258</v>
      </c>
      <c r="K4085">
        <v>1450203416</v>
      </c>
      <c r="L4085" s="16">
        <f t="shared" si="190"/>
        <v>42353.761759259258</v>
      </c>
      <c r="M4085" s="16" t="str">
        <f t="shared" si="191"/>
        <v>2015</v>
      </c>
      <c r="N4085" t="b">
        <v>0</v>
      </c>
      <c r="O4085">
        <v>6</v>
      </c>
      <c r="P4085" t="b">
        <v>0</v>
      </c>
      <c r="Q4085" t="s">
        <v>8271</v>
      </c>
      <c r="R4085" s="10">
        <f>E4085/D4085*100</f>
        <v>21.685714285714287</v>
      </c>
      <c r="S4085" s="7">
        <f>E4085/O4085</f>
        <v>126.5</v>
      </c>
      <c r="T4085" s="11" t="s">
        <v>8317</v>
      </c>
      <c r="U4085" t="s">
        <v>8318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5">
        <f t="shared" si="189"/>
        <v>42652.436412037037</v>
      </c>
      <c r="K4086">
        <v>1473416906</v>
      </c>
      <c r="L4086" s="16">
        <f t="shared" si="190"/>
        <v>42622.436412037037</v>
      </c>
      <c r="M4086" s="16" t="str">
        <f t="shared" si="191"/>
        <v>2016</v>
      </c>
      <c r="N4086" t="b">
        <v>0</v>
      </c>
      <c r="O4086">
        <v>1</v>
      </c>
      <c r="P4086" t="b">
        <v>0</v>
      </c>
      <c r="Q4086" t="s">
        <v>8271</v>
      </c>
      <c r="R4086" s="10">
        <f>E4086/D4086*100</f>
        <v>0.33333333333333337</v>
      </c>
      <c r="S4086" s="7">
        <f>E4086/O4086</f>
        <v>10</v>
      </c>
      <c r="T4086" s="11" t="s">
        <v>8317</v>
      </c>
      <c r="U4086" t="s">
        <v>8318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5">
        <f t="shared" si="189"/>
        <v>42087.165972222225</v>
      </c>
      <c r="K4087">
        <v>1424701775</v>
      </c>
      <c r="L4087" s="16">
        <f t="shared" si="190"/>
        <v>42058.603877314818</v>
      </c>
      <c r="M4087" s="16" t="str">
        <f t="shared" si="191"/>
        <v>2015</v>
      </c>
      <c r="N4087" t="b">
        <v>0</v>
      </c>
      <c r="O4087">
        <v>1</v>
      </c>
      <c r="P4087" t="b">
        <v>0</v>
      </c>
      <c r="Q4087" t="s">
        <v>8271</v>
      </c>
      <c r="R4087" s="10">
        <f>E4087/D4087*100</f>
        <v>0.2857142857142857</v>
      </c>
      <c r="S4087" s="7">
        <f>E4087/O4087</f>
        <v>10</v>
      </c>
      <c r="T4087" s="11" t="s">
        <v>8317</v>
      </c>
      <c r="U4087" t="s">
        <v>8318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5">
        <f t="shared" si="189"/>
        <v>42329.166666666672</v>
      </c>
      <c r="K4088">
        <v>1445985299</v>
      </c>
      <c r="L4088" s="16">
        <f t="shared" si="190"/>
        <v>42304.940960648149</v>
      </c>
      <c r="M4088" s="16" t="str">
        <f t="shared" si="191"/>
        <v>2015</v>
      </c>
      <c r="N4088" t="b">
        <v>0</v>
      </c>
      <c r="O4088">
        <v>5</v>
      </c>
      <c r="P4088" t="b">
        <v>0</v>
      </c>
      <c r="Q4088" t="s">
        <v>8271</v>
      </c>
      <c r="R4088" s="10">
        <f>E4088/D4088*100</f>
        <v>4.7</v>
      </c>
      <c r="S4088" s="7">
        <f>E4088/O4088</f>
        <v>9.4</v>
      </c>
      <c r="T4088" s="11" t="s">
        <v>8317</v>
      </c>
      <c r="U4088" t="s">
        <v>8318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5">
        <f t="shared" si="189"/>
        <v>42568.742893518516</v>
      </c>
      <c r="K4089">
        <v>1466185786</v>
      </c>
      <c r="L4089" s="16">
        <f t="shared" si="190"/>
        <v>42538.742893518516</v>
      </c>
      <c r="M4089" s="16" t="str">
        <f t="shared" si="191"/>
        <v>2016</v>
      </c>
      <c r="N4089" t="b">
        <v>0</v>
      </c>
      <c r="O4089">
        <v>0</v>
      </c>
      <c r="P4089" t="b">
        <v>0</v>
      </c>
      <c r="Q4089" t="s">
        <v>8271</v>
      </c>
      <c r="R4089" s="10">
        <f>E4089/D4089*100</f>
        <v>0</v>
      </c>
      <c r="S4089" s="7" t="e">
        <f>E4089/O4089</f>
        <v>#DIV/0!</v>
      </c>
      <c r="T4089" s="11" t="s">
        <v>8317</v>
      </c>
      <c r="U4089" t="s">
        <v>8318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5">
        <f t="shared" si="189"/>
        <v>42020.434722222228</v>
      </c>
      <c r="K4090">
        <v>1418827324</v>
      </c>
      <c r="L4090" s="16">
        <f t="shared" si="190"/>
        <v>41990.612546296295</v>
      </c>
      <c r="M4090" s="16" t="str">
        <f t="shared" si="191"/>
        <v>2014</v>
      </c>
      <c r="N4090" t="b">
        <v>0</v>
      </c>
      <c r="O4090">
        <v>3</v>
      </c>
      <c r="P4090" t="b">
        <v>0</v>
      </c>
      <c r="Q4090" t="s">
        <v>8271</v>
      </c>
      <c r="R4090" s="10">
        <f>E4090/D4090*100</f>
        <v>10.8</v>
      </c>
      <c r="S4090" s="7">
        <f>E4090/O4090</f>
        <v>72</v>
      </c>
      <c r="T4090" s="11" t="s">
        <v>8317</v>
      </c>
      <c r="U4090" t="s">
        <v>8318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5">
        <f t="shared" si="189"/>
        <v>42155.732638888891</v>
      </c>
      <c r="K4091">
        <v>1430242488</v>
      </c>
      <c r="L4091" s="16">
        <f t="shared" si="190"/>
        <v>42122.732499999998</v>
      </c>
      <c r="M4091" s="16" t="str">
        <f t="shared" si="191"/>
        <v>2015</v>
      </c>
      <c r="N4091" t="b">
        <v>0</v>
      </c>
      <c r="O4091">
        <v>8</v>
      </c>
      <c r="P4091" t="b">
        <v>0</v>
      </c>
      <c r="Q4091" t="s">
        <v>8271</v>
      </c>
      <c r="R4091" s="10">
        <f>E4091/D4091*100</f>
        <v>4.8</v>
      </c>
      <c r="S4091" s="7">
        <f>E4091/O4091</f>
        <v>30</v>
      </c>
      <c r="T4091" s="11" t="s">
        <v>8317</v>
      </c>
      <c r="U4091" t="s">
        <v>8318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5">
        <f t="shared" si="189"/>
        <v>42223.625</v>
      </c>
      <c r="K4092">
        <v>1437754137</v>
      </c>
      <c r="L4092" s="16">
        <f t="shared" si="190"/>
        <v>42209.67288194444</v>
      </c>
      <c r="M4092" s="16" t="str">
        <f t="shared" si="191"/>
        <v>2015</v>
      </c>
      <c r="N4092" t="b">
        <v>0</v>
      </c>
      <c r="O4092">
        <v>3</v>
      </c>
      <c r="P4092" t="b">
        <v>0</v>
      </c>
      <c r="Q4092" t="s">
        <v>8271</v>
      </c>
      <c r="R4092" s="10">
        <f>E4092/D4092*100</f>
        <v>3.2</v>
      </c>
      <c r="S4092" s="7">
        <f>E4092/O4092</f>
        <v>10.666666666666666</v>
      </c>
      <c r="T4092" s="11" t="s">
        <v>8317</v>
      </c>
      <c r="U4092" t="s">
        <v>8318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5">
        <f t="shared" si="189"/>
        <v>42020.506377314814</v>
      </c>
      <c r="K4093">
        <v>1418818151</v>
      </c>
      <c r="L4093" s="16">
        <f t="shared" si="190"/>
        <v>41990.506377314814</v>
      </c>
      <c r="M4093" s="16" t="str">
        <f t="shared" si="191"/>
        <v>2014</v>
      </c>
      <c r="N4093" t="b">
        <v>0</v>
      </c>
      <c r="O4093">
        <v>8</v>
      </c>
      <c r="P4093" t="b">
        <v>0</v>
      </c>
      <c r="Q4093" t="s">
        <v>8271</v>
      </c>
      <c r="R4093" s="10">
        <f>E4093/D4093*100</f>
        <v>12.75</v>
      </c>
      <c r="S4093" s="7">
        <f>E4093/O4093</f>
        <v>25.5</v>
      </c>
      <c r="T4093" s="11" t="s">
        <v>8317</v>
      </c>
      <c r="U4093" t="s">
        <v>8318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5">
        <f t="shared" si="189"/>
        <v>42099.153321759266</v>
      </c>
      <c r="K4094">
        <v>1423024847</v>
      </c>
      <c r="L4094" s="16">
        <f t="shared" si="190"/>
        <v>42039.194988425923</v>
      </c>
      <c r="M4094" s="16" t="str">
        <f t="shared" si="191"/>
        <v>2015</v>
      </c>
      <c r="N4094" t="b">
        <v>0</v>
      </c>
      <c r="O4094">
        <v>1</v>
      </c>
      <c r="P4094" t="b">
        <v>0</v>
      </c>
      <c r="Q4094" t="s">
        <v>8271</v>
      </c>
      <c r="R4094" s="10">
        <f>E4094/D4094*100</f>
        <v>1.8181818181818181E-2</v>
      </c>
      <c r="S4094" s="7">
        <f>E4094/O4094</f>
        <v>20</v>
      </c>
      <c r="T4094" s="11" t="s">
        <v>8317</v>
      </c>
      <c r="U4094" t="s">
        <v>8318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5">
        <f t="shared" si="189"/>
        <v>42238.815891203703</v>
      </c>
      <c r="K4095">
        <v>1435088093</v>
      </c>
      <c r="L4095" s="16">
        <f t="shared" si="190"/>
        <v>42178.815891203703</v>
      </c>
      <c r="M4095" s="16" t="str">
        <f t="shared" si="191"/>
        <v>2015</v>
      </c>
      <c r="N4095" t="b">
        <v>0</v>
      </c>
      <c r="O4095">
        <v>4</v>
      </c>
      <c r="P4095" t="b">
        <v>0</v>
      </c>
      <c r="Q4095" t="s">
        <v>8271</v>
      </c>
      <c r="R4095" s="10">
        <f>E4095/D4095*100</f>
        <v>2.4</v>
      </c>
      <c r="S4095" s="7">
        <f>E4095/O4095</f>
        <v>15</v>
      </c>
      <c r="T4095" s="11" t="s">
        <v>8317</v>
      </c>
      <c r="U4095" t="s">
        <v>8318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5">
        <f t="shared" si="189"/>
        <v>41934.207638888889</v>
      </c>
      <c r="K4096">
        <v>1410141900</v>
      </c>
      <c r="L4096" s="16">
        <f t="shared" si="190"/>
        <v>41890.086805555555</v>
      </c>
      <c r="M4096" s="16" t="str">
        <f t="shared" si="191"/>
        <v>2014</v>
      </c>
      <c r="N4096" t="b">
        <v>0</v>
      </c>
      <c r="O4096">
        <v>8</v>
      </c>
      <c r="P4096" t="b">
        <v>0</v>
      </c>
      <c r="Q4096" t="s">
        <v>8271</v>
      </c>
      <c r="R4096" s="10">
        <f>E4096/D4096*100</f>
        <v>36.5</v>
      </c>
      <c r="S4096" s="7">
        <f>E4096/O4096</f>
        <v>91.25</v>
      </c>
      <c r="T4096" s="11" t="s">
        <v>8317</v>
      </c>
      <c r="U4096" t="s">
        <v>8318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5">
        <f t="shared" si="189"/>
        <v>42723.031828703708</v>
      </c>
      <c r="K4097">
        <v>1479516350</v>
      </c>
      <c r="L4097" s="16">
        <f t="shared" si="190"/>
        <v>42693.031828703708</v>
      </c>
      <c r="M4097" s="16" t="str">
        <f t="shared" si="191"/>
        <v>2016</v>
      </c>
      <c r="N4097" t="b">
        <v>0</v>
      </c>
      <c r="O4097">
        <v>1</v>
      </c>
      <c r="P4097" t="b">
        <v>0</v>
      </c>
      <c r="Q4097" t="s">
        <v>8271</v>
      </c>
      <c r="R4097" s="10">
        <f>E4097/D4097*100</f>
        <v>2.666666666666667</v>
      </c>
      <c r="S4097" s="7">
        <f>E4097/O4097</f>
        <v>800</v>
      </c>
      <c r="T4097" s="11" t="s">
        <v>8317</v>
      </c>
      <c r="U4097" t="s">
        <v>8318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5">
        <f t="shared" si="189"/>
        <v>42794.368749999994</v>
      </c>
      <c r="K4098">
        <v>1484484219</v>
      </c>
      <c r="L4098" s="16">
        <f t="shared" si="190"/>
        <v>42750.530312499999</v>
      </c>
      <c r="M4098" s="16" t="str">
        <f t="shared" si="191"/>
        <v>2017</v>
      </c>
      <c r="N4098" t="b">
        <v>0</v>
      </c>
      <c r="O4098">
        <v>5</v>
      </c>
      <c r="P4098" t="b">
        <v>0</v>
      </c>
      <c r="Q4098" t="s">
        <v>8271</v>
      </c>
      <c r="R4098" s="10">
        <f>E4098/D4098*100</f>
        <v>11.428571428571429</v>
      </c>
      <c r="S4098" s="7">
        <f>E4098/O4098</f>
        <v>80</v>
      </c>
      <c r="T4098" s="11" t="s">
        <v>8317</v>
      </c>
      <c r="U4098" t="s">
        <v>8318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5">
        <f t="shared" ref="J4099:J4115" si="192">(((I4099/60)/60)/24)+DATE(1970,1,1)</f>
        <v>42400.996527777781</v>
      </c>
      <c r="K4099">
        <v>1449431237</v>
      </c>
      <c r="L4099" s="16">
        <f t="shared" ref="L4099:L4115" si="193">(((K4099/60)/60)/24)+DATE(1970,1,1)</f>
        <v>42344.824502314819</v>
      </c>
      <c r="M4099" s="16" t="str">
        <f t="shared" ref="M4099:M4115" si="194">TEXT(L4099,"yyyy")</f>
        <v>2015</v>
      </c>
      <c r="N4099" t="b">
        <v>0</v>
      </c>
      <c r="O4099">
        <v>0</v>
      </c>
      <c r="P4099" t="b">
        <v>0</v>
      </c>
      <c r="Q4099" t="s">
        <v>8271</v>
      </c>
      <c r="R4099" s="10">
        <f>E4099/D4099*100</f>
        <v>0</v>
      </c>
      <c r="S4099" s="7" t="e">
        <f>E4099/O4099</f>
        <v>#DIV/0!</v>
      </c>
      <c r="T4099" s="11" t="s">
        <v>8317</v>
      </c>
      <c r="U4099" t="s">
        <v>8318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5">
        <f t="shared" si="192"/>
        <v>42525.722187499996</v>
      </c>
      <c r="K4100">
        <v>1462468797</v>
      </c>
      <c r="L4100" s="16">
        <f t="shared" si="193"/>
        <v>42495.722187499996</v>
      </c>
      <c r="M4100" s="16" t="str">
        <f t="shared" si="194"/>
        <v>2016</v>
      </c>
      <c r="N4100" t="b">
        <v>0</v>
      </c>
      <c r="O4100">
        <v>0</v>
      </c>
      <c r="P4100" t="b">
        <v>0</v>
      </c>
      <c r="Q4100" t="s">
        <v>8271</v>
      </c>
      <c r="R4100" s="10">
        <f>E4100/D4100*100</f>
        <v>0</v>
      </c>
      <c r="S4100" s="7" t="e">
        <f>E4100/O4100</f>
        <v>#DIV/0!</v>
      </c>
      <c r="T4100" s="11" t="s">
        <v>8317</v>
      </c>
      <c r="U4100" t="s">
        <v>8318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5">
        <f t="shared" si="192"/>
        <v>42615.850381944445</v>
      </c>
      <c r="K4101">
        <v>1468959873</v>
      </c>
      <c r="L4101" s="16">
        <f t="shared" si="193"/>
        <v>42570.850381944445</v>
      </c>
      <c r="M4101" s="16" t="str">
        <f t="shared" si="194"/>
        <v>2016</v>
      </c>
      <c r="N4101" t="b">
        <v>0</v>
      </c>
      <c r="O4101">
        <v>1</v>
      </c>
      <c r="P4101" t="b">
        <v>0</v>
      </c>
      <c r="Q4101" t="s">
        <v>8271</v>
      </c>
      <c r="R4101" s="10">
        <f>E4101/D4101*100</f>
        <v>1.1111111111111112</v>
      </c>
      <c r="S4101" s="7">
        <f>E4101/O4101</f>
        <v>50</v>
      </c>
      <c r="T4101" s="11" t="s">
        <v>8317</v>
      </c>
      <c r="U4101" t="s">
        <v>8318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5">
        <f t="shared" si="192"/>
        <v>41937.124884259261</v>
      </c>
      <c r="K4102">
        <v>1413341990</v>
      </c>
      <c r="L4102" s="16">
        <f t="shared" si="193"/>
        <v>41927.124884259261</v>
      </c>
      <c r="M4102" s="16" t="str">
        <f t="shared" si="194"/>
        <v>2014</v>
      </c>
      <c r="N4102" t="b">
        <v>0</v>
      </c>
      <c r="O4102">
        <v>0</v>
      </c>
      <c r="P4102" t="b">
        <v>0</v>
      </c>
      <c r="Q4102" t="s">
        <v>8271</v>
      </c>
      <c r="R4102" s="10">
        <f>E4102/D4102*100</f>
        <v>0</v>
      </c>
      <c r="S4102" s="7" t="e">
        <f>E4102/O4102</f>
        <v>#DIV/0!</v>
      </c>
      <c r="T4102" s="11" t="s">
        <v>8317</v>
      </c>
      <c r="U4102" t="s">
        <v>8318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5">
        <f t="shared" si="192"/>
        <v>42760.903726851851</v>
      </c>
      <c r="K4103">
        <v>1482788482</v>
      </c>
      <c r="L4103" s="16">
        <f t="shared" si="193"/>
        <v>42730.903726851851</v>
      </c>
      <c r="M4103" s="16" t="str">
        <f t="shared" si="194"/>
        <v>2016</v>
      </c>
      <c r="N4103" t="b">
        <v>0</v>
      </c>
      <c r="O4103">
        <v>0</v>
      </c>
      <c r="P4103" t="b">
        <v>0</v>
      </c>
      <c r="Q4103" t="s">
        <v>8271</v>
      </c>
      <c r="R4103" s="10">
        <f>E4103/D4103*100</f>
        <v>0</v>
      </c>
      <c r="S4103" s="7" t="e">
        <f>E4103/O4103</f>
        <v>#DIV/0!</v>
      </c>
      <c r="T4103" s="11" t="s">
        <v>8317</v>
      </c>
      <c r="U4103" t="s">
        <v>8318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5">
        <f t="shared" si="192"/>
        <v>42505.848067129627</v>
      </c>
      <c r="K4104">
        <v>1460751673</v>
      </c>
      <c r="L4104" s="16">
        <f t="shared" si="193"/>
        <v>42475.848067129627</v>
      </c>
      <c r="M4104" s="16" t="str">
        <f t="shared" si="194"/>
        <v>2016</v>
      </c>
      <c r="N4104" t="b">
        <v>0</v>
      </c>
      <c r="O4104">
        <v>6</v>
      </c>
      <c r="P4104" t="b">
        <v>0</v>
      </c>
      <c r="Q4104" t="s">
        <v>8271</v>
      </c>
      <c r="R4104" s="10">
        <f>E4104/D4104*100</f>
        <v>27.400000000000002</v>
      </c>
      <c r="S4104" s="7">
        <f>E4104/O4104</f>
        <v>22.833333333333332</v>
      </c>
      <c r="T4104" s="11" t="s">
        <v>8317</v>
      </c>
      <c r="U4104" t="s">
        <v>8318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5">
        <f t="shared" si="192"/>
        <v>42242.772222222222</v>
      </c>
      <c r="K4105">
        <v>1435953566</v>
      </c>
      <c r="L4105" s="16">
        <f t="shared" si="193"/>
        <v>42188.83293981482</v>
      </c>
      <c r="M4105" s="16" t="str">
        <f t="shared" si="194"/>
        <v>2015</v>
      </c>
      <c r="N4105" t="b">
        <v>0</v>
      </c>
      <c r="O4105">
        <v>6</v>
      </c>
      <c r="P4105" t="b">
        <v>0</v>
      </c>
      <c r="Q4105" t="s">
        <v>8271</v>
      </c>
      <c r="R4105" s="10">
        <f>E4105/D4105*100</f>
        <v>10</v>
      </c>
      <c r="S4105" s="7">
        <f>E4105/O4105</f>
        <v>16.666666666666668</v>
      </c>
      <c r="T4105" s="11" t="s">
        <v>8317</v>
      </c>
      <c r="U4105" t="s">
        <v>8318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5">
        <f t="shared" si="192"/>
        <v>42670.278171296297</v>
      </c>
      <c r="K4106">
        <v>1474958434</v>
      </c>
      <c r="L4106" s="16">
        <f t="shared" si="193"/>
        <v>42640.278171296297</v>
      </c>
      <c r="M4106" s="16" t="str">
        <f t="shared" si="194"/>
        <v>2016</v>
      </c>
      <c r="N4106" t="b">
        <v>0</v>
      </c>
      <c r="O4106">
        <v>14</v>
      </c>
      <c r="P4106" t="b">
        <v>0</v>
      </c>
      <c r="Q4106" t="s">
        <v>8271</v>
      </c>
      <c r="R4106" s="10">
        <f>E4106/D4106*100</f>
        <v>21.366666666666667</v>
      </c>
      <c r="S4106" s="7">
        <f>E4106/O4106</f>
        <v>45.785714285714285</v>
      </c>
      <c r="T4106" s="11" t="s">
        <v>8317</v>
      </c>
      <c r="U4106" t="s">
        <v>8318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5">
        <f t="shared" si="192"/>
        <v>42730.010520833333</v>
      </c>
      <c r="K4107">
        <v>1479860109</v>
      </c>
      <c r="L4107" s="16">
        <f t="shared" si="193"/>
        <v>42697.010520833333</v>
      </c>
      <c r="M4107" s="16" t="str">
        <f t="shared" si="194"/>
        <v>2016</v>
      </c>
      <c r="N4107" t="b">
        <v>0</v>
      </c>
      <c r="O4107">
        <v>6</v>
      </c>
      <c r="P4107" t="b">
        <v>0</v>
      </c>
      <c r="Q4107" t="s">
        <v>8271</v>
      </c>
      <c r="R4107" s="10">
        <f>E4107/D4107*100</f>
        <v>6.9696969696969706</v>
      </c>
      <c r="S4107" s="7">
        <f>E4107/O4107</f>
        <v>383.33333333333331</v>
      </c>
      <c r="T4107" s="11" t="s">
        <v>8317</v>
      </c>
      <c r="U4107" t="s">
        <v>8318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5">
        <f t="shared" si="192"/>
        <v>42096.041666666672</v>
      </c>
      <c r="K4108">
        <v>1424221866</v>
      </c>
      <c r="L4108" s="16">
        <f t="shared" si="193"/>
        <v>42053.049375000002</v>
      </c>
      <c r="M4108" s="16" t="str">
        <f t="shared" si="194"/>
        <v>2015</v>
      </c>
      <c r="N4108" t="b">
        <v>0</v>
      </c>
      <c r="O4108">
        <v>33</v>
      </c>
      <c r="P4108" t="b">
        <v>0</v>
      </c>
      <c r="Q4108" t="s">
        <v>8271</v>
      </c>
      <c r="R4108" s="10">
        <f>E4108/D4108*100</f>
        <v>70.599999999999994</v>
      </c>
      <c r="S4108" s="7">
        <f>E4108/O4108</f>
        <v>106.96969696969697</v>
      </c>
      <c r="T4108" s="11" t="s">
        <v>8317</v>
      </c>
      <c r="U4108" t="s">
        <v>8318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5">
        <f t="shared" si="192"/>
        <v>41906.916678240741</v>
      </c>
      <c r="K4109">
        <v>1409608801</v>
      </c>
      <c r="L4109" s="16">
        <f t="shared" si="193"/>
        <v>41883.916678240741</v>
      </c>
      <c r="M4109" s="16" t="str">
        <f t="shared" si="194"/>
        <v>2014</v>
      </c>
      <c r="N4109" t="b">
        <v>0</v>
      </c>
      <c r="O4109">
        <v>4</v>
      </c>
      <c r="P4109" t="b">
        <v>0</v>
      </c>
      <c r="Q4109" t="s">
        <v>8271</v>
      </c>
      <c r="R4109" s="10">
        <f>E4109/D4109*100</f>
        <v>2.0500000000000003</v>
      </c>
      <c r="S4109" s="7">
        <f>E4109/O4109</f>
        <v>10.25</v>
      </c>
      <c r="T4109" s="11" t="s">
        <v>8317</v>
      </c>
      <c r="U4109" t="s">
        <v>8318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5">
        <f t="shared" si="192"/>
        <v>42797.208333333328</v>
      </c>
      <c r="K4110">
        <v>1485909937</v>
      </c>
      <c r="L4110" s="16">
        <f t="shared" si="193"/>
        <v>42767.031678240746</v>
      </c>
      <c r="M4110" s="16" t="str">
        <f t="shared" si="194"/>
        <v>2017</v>
      </c>
      <c r="N4110" t="b">
        <v>0</v>
      </c>
      <c r="O4110">
        <v>1</v>
      </c>
      <c r="P4110" t="b">
        <v>0</v>
      </c>
      <c r="Q4110" t="s">
        <v>8271</v>
      </c>
      <c r="R4110" s="10">
        <f>E4110/D4110*100</f>
        <v>1.9666666666666666</v>
      </c>
      <c r="S4110" s="7">
        <f>E4110/O4110</f>
        <v>59</v>
      </c>
      <c r="T4110" s="11" t="s">
        <v>8317</v>
      </c>
      <c r="U4110" t="s">
        <v>8318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5">
        <f t="shared" si="192"/>
        <v>42337.581064814818</v>
      </c>
      <c r="K4111">
        <v>1446209804</v>
      </c>
      <c r="L4111" s="16">
        <f t="shared" si="193"/>
        <v>42307.539398148147</v>
      </c>
      <c r="M4111" s="16" t="str">
        <f t="shared" si="194"/>
        <v>2015</v>
      </c>
      <c r="N4111" t="b">
        <v>0</v>
      </c>
      <c r="O4111">
        <v>0</v>
      </c>
      <c r="P4111" t="b">
        <v>0</v>
      </c>
      <c r="Q4111" t="s">
        <v>8271</v>
      </c>
      <c r="R4111" s="10">
        <f>E4111/D4111*100</f>
        <v>0</v>
      </c>
      <c r="S4111" s="7" t="e">
        <f>E4111/O4111</f>
        <v>#DIV/0!</v>
      </c>
      <c r="T4111" s="11" t="s">
        <v>8317</v>
      </c>
      <c r="U4111" t="s">
        <v>8318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5">
        <f t="shared" si="192"/>
        <v>42572.626747685179</v>
      </c>
      <c r="K4112">
        <v>1463929351</v>
      </c>
      <c r="L4112" s="16">
        <f t="shared" si="193"/>
        <v>42512.626747685179</v>
      </c>
      <c r="M4112" s="16" t="str">
        <f t="shared" si="194"/>
        <v>2016</v>
      </c>
      <c r="N4112" t="b">
        <v>0</v>
      </c>
      <c r="O4112">
        <v>6</v>
      </c>
      <c r="P4112" t="b">
        <v>0</v>
      </c>
      <c r="Q4112" t="s">
        <v>8271</v>
      </c>
      <c r="R4112" s="10">
        <f>E4112/D4112*100</f>
        <v>28.666666666666668</v>
      </c>
      <c r="S4112" s="7">
        <f>E4112/O4112</f>
        <v>14.333333333333334</v>
      </c>
      <c r="T4112" s="11" t="s">
        <v>8317</v>
      </c>
      <c r="U4112" t="s">
        <v>8318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5">
        <f t="shared" si="192"/>
        <v>42059.135879629626</v>
      </c>
      <c r="K4113">
        <v>1422155740</v>
      </c>
      <c r="L4113" s="16">
        <f t="shared" si="193"/>
        <v>42029.135879629626</v>
      </c>
      <c r="M4113" s="16" t="str">
        <f t="shared" si="194"/>
        <v>2015</v>
      </c>
      <c r="N4113" t="b">
        <v>0</v>
      </c>
      <c r="O4113">
        <v>6</v>
      </c>
      <c r="P4113" t="b">
        <v>0</v>
      </c>
      <c r="Q4113" t="s">
        <v>8271</v>
      </c>
      <c r="R4113" s="10">
        <f>E4113/D4113*100</f>
        <v>3.1333333333333333</v>
      </c>
      <c r="S4113" s="7">
        <f>E4113/O4113</f>
        <v>15.666666666666666</v>
      </c>
      <c r="T4113" s="11" t="s">
        <v>8317</v>
      </c>
      <c r="U4113" t="s">
        <v>8318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5">
        <f t="shared" si="192"/>
        <v>42428</v>
      </c>
      <c r="K4114">
        <v>1454280186</v>
      </c>
      <c r="L4114" s="16">
        <f t="shared" si="193"/>
        <v>42400.946597222224</v>
      </c>
      <c r="M4114" s="16" t="str">
        <f t="shared" si="194"/>
        <v>2016</v>
      </c>
      <c r="N4114" t="b">
        <v>0</v>
      </c>
      <c r="O4114">
        <v>1</v>
      </c>
      <c r="P4114" t="b">
        <v>0</v>
      </c>
      <c r="Q4114" t="s">
        <v>8271</v>
      </c>
      <c r="R4114" s="10">
        <f>E4114/D4114*100</f>
        <v>0.04</v>
      </c>
      <c r="S4114" s="7">
        <f>E4114/O4114</f>
        <v>1</v>
      </c>
      <c r="T4114" s="11" t="s">
        <v>8317</v>
      </c>
      <c r="U4114" t="s">
        <v>8318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5">
        <f t="shared" si="192"/>
        <v>42377.273611111115</v>
      </c>
      <c r="K4115">
        <v>1450619123</v>
      </c>
      <c r="L4115" s="16">
        <f t="shared" si="193"/>
        <v>42358.573182870372</v>
      </c>
      <c r="M4115" s="16" t="str">
        <f t="shared" si="194"/>
        <v>2015</v>
      </c>
      <c r="N4115" t="b">
        <v>0</v>
      </c>
      <c r="O4115">
        <v>3</v>
      </c>
      <c r="P4115" t="b">
        <v>0</v>
      </c>
      <c r="Q4115" t="s">
        <v>8271</v>
      </c>
      <c r="R4115" s="10">
        <f>E4115/D4115*100</f>
        <v>0.2</v>
      </c>
      <c r="S4115" s="7">
        <f>E4115/O4115</f>
        <v>1</v>
      </c>
      <c r="T4115" s="11" t="s">
        <v>8317</v>
      </c>
      <c r="U4115" t="s">
        <v>8318</v>
      </c>
    </row>
  </sheetData>
  <autoFilter ref="A1:U4115" xr:uid="{15F5489A-EF45-462E-BBBD-FD196C52145E}">
    <filterColumn colId="5">
      <filters>
        <filter val="failed"/>
      </filters>
    </filterColumn>
  </autoFilter>
  <conditionalFormatting sqref="F1:F1048576">
    <cfRule type="containsText" dxfId="11" priority="3" operator="containsText" text="live">
      <formula>NOT(ISERROR(SEARCH("live",F1)))</formula>
    </cfRule>
    <cfRule type="containsText" dxfId="10" priority="6" operator="containsText" text="canceled">
      <formula>NOT(ISERROR(SEARCH("canceled",F1)))</formula>
    </cfRule>
    <cfRule type="containsText" dxfId="9" priority="7" operator="containsText" text="failed">
      <formula>NOT(ISERROR(SEARCH("failed",F1)))</formula>
    </cfRule>
    <cfRule type="containsText" dxfId="8" priority="8" operator="containsText" text="successful">
      <formula>NOT(ISERROR(SEARCH("successful",F1)))</formula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:R1048576">
    <cfRule type="colorScale" priority="1">
      <colorScale>
        <cfvo type="num" val="0"/>
        <cfvo type="num" val="100"/>
        <cfvo type="num" val="200"/>
        <color rgb="FFFF0000"/>
        <color rgb="FF92D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D62D2-37AE-4015-B7BA-F77C8D130012}">
  <dimension ref="A1:F14"/>
  <sheetViews>
    <sheetView workbookViewId="0">
      <selection activeCell="I25" sqref="I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8223</v>
      </c>
      <c r="B1" t="s">
        <v>8363</v>
      </c>
    </row>
    <row r="3" spans="1:6" x14ac:dyDescent="0.25">
      <c r="A3" s="12" t="s">
        <v>8362</v>
      </c>
      <c r="B3" s="12" t="s">
        <v>8364</v>
      </c>
    </row>
    <row r="4" spans="1:6" x14ac:dyDescent="0.25">
      <c r="A4" s="12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3" t="s">
        <v>8310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5">
      <c r="A6" s="13" t="s">
        <v>8336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5">
      <c r="A7" s="13" t="s">
        <v>8333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5">
      <c r="A8" s="13" t="s">
        <v>8331</v>
      </c>
      <c r="B8" s="6">
        <v>24</v>
      </c>
      <c r="C8" s="6"/>
      <c r="D8" s="6"/>
      <c r="E8" s="6"/>
      <c r="F8" s="6">
        <v>24</v>
      </c>
    </row>
    <row r="9" spans="1:6" x14ac:dyDescent="0.25">
      <c r="A9" s="13" t="s">
        <v>8325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5">
      <c r="A10" s="13" t="s">
        <v>8338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5">
      <c r="A11" s="13" t="s">
        <v>8322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5">
      <c r="A12" s="13" t="s">
        <v>8319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5">
      <c r="A13" s="13" t="s">
        <v>8317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5">
      <c r="A14" s="13" t="s">
        <v>8361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A165B-D822-4B45-8938-AFD5F0AD183B}">
  <dimension ref="A1:F47"/>
  <sheetViews>
    <sheetView topLeftCell="A4" workbookViewId="0">
      <selection activeCell="B42" sqref="B4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8223</v>
      </c>
      <c r="B1" t="s">
        <v>8363</v>
      </c>
    </row>
    <row r="2" spans="1:6" x14ac:dyDescent="0.25">
      <c r="A2" s="12" t="s">
        <v>8308</v>
      </c>
      <c r="B2" t="s">
        <v>8363</v>
      </c>
    </row>
    <row r="4" spans="1:6" x14ac:dyDescent="0.25">
      <c r="A4" s="12" t="s">
        <v>8362</v>
      </c>
      <c r="B4" s="12" t="s">
        <v>8364</v>
      </c>
    </row>
    <row r="5" spans="1:6" x14ac:dyDescent="0.25">
      <c r="A5" s="12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3" t="s">
        <v>8316</v>
      </c>
      <c r="B6" s="6"/>
      <c r="C6" s="6">
        <v>100</v>
      </c>
      <c r="D6" s="6"/>
      <c r="E6" s="6"/>
      <c r="F6" s="6">
        <v>100</v>
      </c>
    </row>
    <row r="7" spans="1:6" x14ac:dyDescent="0.25">
      <c r="A7" s="13" t="s">
        <v>8344</v>
      </c>
      <c r="B7" s="6">
        <v>20</v>
      </c>
      <c r="C7" s="6"/>
      <c r="D7" s="6"/>
      <c r="E7" s="6"/>
      <c r="F7" s="6">
        <v>20</v>
      </c>
    </row>
    <row r="8" spans="1:6" x14ac:dyDescent="0.25">
      <c r="A8" s="13" t="s">
        <v>8332</v>
      </c>
      <c r="B8" s="6">
        <v>24</v>
      </c>
      <c r="C8" s="6"/>
      <c r="D8" s="6"/>
      <c r="E8" s="6"/>
      <c r="F8" s="6">
        <v>24</v>
      </c>
    </row>
    <row r="9" spans="1:6" x14ac:dyDescent="0.25">
      <c r="A9" s="13" t="s">
        <v>8358</v>
      </c>
      <c r="B9" s="6"/>
      <c r="C9" s="6">
        <v>40</v>
      </c>
      <c r="D9" s="6"/>
      <c r="E9" s="6"/>
      <c r="F9" s="6">
        <v>40</v>
      </c>
    </row>
    <row r="10" spans="1:6" x14ac:dyDescent="0.25">
      <c r="A10" s="13" t="s">
        <v>8354</v>
      </c>
      <c r="B10" s="6"/>
      <c r="C10" s="6"/>
      <c r="D10" s="6"/>
      <c r="E10" s="6">
        <v>40</v>
      </c>
      <c r="F10" s="6">
        <v>40</v>
      </c>
    </row>
    <row r="11" spans="1:6" x14ac:dyDescent="0.25">
      <c r="A11" s="13" t="s">
        <v>8315</v>
      </c>
      <c r="B11" s="6"/>
      <c r="C11" s="6"/>
      <c r="D11" s="6"/>
      <c r="E11" s="6">
        <v>180</v>
      </c>
      <c r="F11" s="6">
        <v>180</v>
      </c>
    </row>
    <row r="12" spans="1:6" x14ac:dyDescent="0.25">
      <c r="A12" s="13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5">
      <c r="A13" s="13" t="s">
        <v>8330</v>
      </c>
      <c r="B13" s="6"/>
      <c r="C13" s="6"/>
      <c r="D13" s="6"/>
      <c r="E13" s="6">
        <v>40</v>
      </c>
      <c r="F13" s="6">
        <v>40</v>
      </c>
    </row>
    <row r="14" spans="1:6" x14ac:dyDescent="0.25">
      <c r="A14" s="13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5">
      <c r="A15" s="13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5">
      <c r="A16" s="13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5">
      <c r="A17" s="13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5">
      <c r="A18" s="13" t="s">
        <v>8349</v>
      </c>
      <c r="B18" s="6"/>
      <c r="C18" s="6"/>
      <c r="D18" s="6"/>
      <c r="E18" s="6">
        <v>140</v>
      </c>
      <c r="F18" s="6">
        <v>140</v>
      </c>
    </row>
    <row r="19" spans="1:6" x14ac:dyDescent="0.25">
      <c r="A19" s="13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5">
      <c r="A20" s="13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5">
      <c r="A21" s="13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5">
      <c r="A22" s="13" t="s">
        <v>8327</v>
      </c>
      <c r="B22" s="6"/>
      <c r="C22" s="6"/>
      <c r="D22" s="6"/>
      <c r="E22" s="6">
        <v>20</v>
      </c>
      <c r="F22" s="6">
        <v>20</v>
      </c>
    </row>
    <row r="23" spans="1:6" x14ac:dyDescent="0.25">
      <c r="A23" s="13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5">
      <c r="A24" s="13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5">
      <c r="A25" s="13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5">
      <c r="A26" s="13" t="s">
        <v>8323</v>
      </c>
      <c r="B26" s="6"/>
      <c r="C26" s="6"/>
      <c r="D26" s="6"/>
      <c r="E26" s="6">
        <v>60</v>
      </c>
      <c r="F26" s="6">
        <v>60</v>
      </c>
    </row>
    <row r="27" spans="1:6" x14ac:dyDescent="0.25">
      <c r="A27" s="13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5">
      <c r="A28" s="13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5">
      <c r="A29" s="13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5">
      <c r="A30" s="13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5">
      <c r="A31" s="13" t="s">
        <v>8346</v>
      </c>
      <c r="B31" s="6"/>
      <c r="C31" s="6"/>
      <c r="D31" s="6"/>
      <c r="E31" s="6">
        <v>40</v>
      </c>
      <c r="F31" s="6">
        <v>40</v>
      </c>
    </row>
    <row r="32" spans="1:6" x14ac:dyDescent="0.25">
      <c r="A32" s="13" t="s">
        <v>8342</v>
      </c>
      <c r="B32" s="6"/>
      <c r="C32" s="6"/>
      <c r="D32" s="6"/>
      <c r="E32" s="6">
        <v>20</v>
      </c>
      <c r="F32" s="6">
        <v>20</v>
      </c>
    </row>
    <row r="33" spans="1:6" x14ac:dyDescent="0.25">
      <c r="A33" s="13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5">
      <c r="A34" s="13" t="s">
        <v>8326</v>
      </c>
      <c r="B34" s="6"/>
      <c r="C34" s="6"/>
      <c r="D34" s="6"/>
      <c r="E34" s="6">
        <v>260</v>
      </c>
      <c r="F34" s="6">
        <v>260</v>
      </c>
    </row>
    <row r="35" spans="1:6" x14ac:dyDescent="0.25">
      <c r="A35" s="13" t="s">
        <v>8313</v>
      </c>
      <c r="B35" s="6">
        <v>40</v>
      </c>
      <c r="C35" s="6"/>
      <c r="D35" s="6"/>
      <c r="E35" s="6"/>
      <c r="F35" s="6">
        <v>40</v>
      </c>
    </row>
    <row r="36" spans="1:6" x14ac:dyDescent="0.25">
      <c r="A36" s="13" t="s">
        <v>8312</v>
      </c>
      <c r="B36" s="6"/>
      <c r="C36" s="6"/>
      <c r="D36" s="6"/>
      <c r="E36" s="6">
        <v>60</v>
      </c>
      <c r="F36" s="6">
        <v>60</v>
      </c>
    </row>
    <row r="37" spans="1:6" x14ac:dyDescent="0.25">
      <c r="A37" s="13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5">
      <c r="A38" s="13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5">
      <c r="A39" s="13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5">
      <c r="A40" s="13" t="s">
        <v>8351</v>
      </c>
      <c r="B40" s="6"/>
      <c r="C40" s="6"/>
      <c r="D40" s="6"/>
      <c r="E40" s="6">
        <v>80</v>
      </c>
      <c r="F40" s="6">
        <v>80</v>
      </c>
    </row>
    <row r="41" spans="1:6" x14ac:dyDescent="0.25">
      <c r="A41" s="13" t="s">
        <v>8311</v>
      </c>
      <c r="B41" s="6"/>
      <c r="C41" s="6"/>
      <c r="D41" s="6"/>
      <c r="E41" s="6">
        <v>60</v>
      </c>
      <c r="F41" s="6">
        <v>60</v>
      </c>
    </row>
    <row r="42" spans="1:6" x14ac:dyDescent="0.25">
      <c r="A42" s="13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5">
      <c r="A43" s="13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5">
      <c r="A44" s="13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5">
      <c r="A45" s="13" t="s">
        <v>8320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5">
      <c r="A46" s="13" t="s">
        <v>8340</v>
      </c>
      <c r="B46" s="6">
        <v>20</v>
      </c>
      <c r="C46" s="6"/>
      <c r="D46" s="6"/>
      <c r="E46" s="6"/>
      <c r="F46" s="6">
        <v>20</v>
      </c>
    </row>
    <row r="47" spans="1:6" x14ac:dyDescent="0.25">
      <c r="A47" s="13" t="s">
        <v>8361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19D6B-171D-4ACF-A52F-AA19E4E736A3}">
  <dimension ref="A1:D18"/>
  <sheetViews>
    <sheetView workbookViewId="0">
      <selection activeCell="P26" sqref="P2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10" bestFit="1" customWidth="1"/>
    <col min="4" max="4" width="11.28515625" bestFit="1" customWidth="1"/>
    <col min="5" max="5" width="10" bestFit="1" customWidth="1"/>
    <col min="6" max="6" width="11.28515625" bestFit="1" customWidth="1"/>
  </cols>
  <sheetData>
    <row r="1" spans="1:4" x14ac:dyDescent="0.25">
      <c r="A1" s="12" t="s">
        <v>8308</v>
      </c>
      <c r="B1" t="s">
        <v>8363</v>
      </c>
    </row>
    <row r="2" spans="1:4" x14ac:dyDescent="0.25">
      <c r="A2" s="12" t="s">
        <v>8367</v>
      </c>
      <c r="B2" t="s">
        <v>8363</v>
      </c>
    </row>
    <row r="4" spans="1:4" x14ac:dyDescent="0.25">
      <c r="A4" s="12" t="s">
        <v>8362</v>
      </c>
      <c r="B4" s="12" t="s">
        <v>8364</v>
      </c>
    </row>
    <row r="5" spans="1:4" x14ac:dyDescent="0.25">
      <c r="A5" s="12" t="s">
        <v>8360</v>
      </c>
      <c r="B5" t="s">
        <v>8221</v>
      </c>
      <c r="C5" t="s">
        <v>8219</v>
      </c>
      <c r="D5" t="s">
        <v>8361</v>
      </c>
    </row>
    <row r="6" spans="1:4" x14ac:dyDescent="0.25">
      <c r="A6" s="14" t="s">
        <v>8374</v>
      </c>
      <c r="B6" s="6">
        <v>149</v>
      </c>
      <c r="C6" s="6">
        <v>182</v>
      </c>
      <c r="D6" s="6">
        <v>331</v>
      </c>
    </row>
    <row r="7" spans="1:4" x14ac:dyDescent="0.25">
      <c r="A7" s="14" t="s">
        <v>8375</v>
      </c>
      <c r="B7" s="6">
        <v>106</v>
      </c>
      <c r="C7" s="6">
        <v>202</v>
      </c>
      <c r="D7" s="6">
        <v>308</v>
      </c>
    </row>
    <row r="8" spans="1:4" x14ac:dyDescent="0.25">
      <c r="A8" s="14" t="s">
        <v>8376</v>
      </c>
      <c r="B8" s="6">
        <v>108</v>
      </c>
      <c r="C8" s="6">
        <v>180</v>
      </c>
      <c r="D8" s="6">
        <v>288</v>
      </c>
    </row>
    <row r="9" spans="1:4" x14ac:dyDescent="0.25">
      <c r="A9" s="14" t="s">
        <v>8377</v>
      </c>
      <c r="B9" s="6">
        <v>102</v>
      </c>
      <c r="C9" s="6">
        <v>192</v>
      </c>
      <c r="D9" s="6">
        <v>294</v>
      </c>
    </row>
    <row r="10" spans="1:4" x14ac:dyDescent="0.25">
      <c r="A10" s="14" t="s">
        <v>8368</v>
      </c>
      <c r="B10" s="6">
        <v>126</v>
      </c>
      <c r="C10" s="6">
        <v>234</v>
      </c>
      <c r="D10" s="6">
        <v>360</v>
      </c>
    </row>
    <row r="11" spans="1:4" x14ac:dyDescent="0.25">
      <c r="A11" s="14" t="s">
        <v>8378</v>
      </c>
      <c r="B11" s="6">
        <v>147</v>
      </c>
      <c r="C11" s="6">
        <v>211</v>
      </c>
      <c r="D11" s="6">
        <v>358</v>
      </c>
    </row>
    <row r="12" spans="1:4" x14ac:dyDescent="0.25">
      <c r="A12" s="14" t="s">
        <v>8369</v>
      </c>
      <c r="B12" s="6">
        <v>150</v>
      </c>
      <c r="C12" s="6">
        <v>194</v>
      </c>
      <c r="D12" s="6">
        <v>344</v>
      </c>
    </row>
    <row r="13" spans="1:4" x14ac:dyDescent="0.25">
      <c r="A13" s="14" t="s">
        <v>8370</v>
      </c>
      <c r="B13" s="6">
        <v>134</v>
      </c>
      <c r="C13" s="6">
        <v>166</v>
      </c>
      <c r="D13" s="6">
        <v>300</v>
      </c>
    </row>
    <row r="14" spans="1:4" x14ac:dyDescent="0.25">
      <c r="A14" s="14" t="s">
        <v>8371</v>
      </c>
      <c r="B14" s="6">
        <v>127</v>
      </c>
      <c r="C14" s="6">
        <v>147</v>
      </c>
      <c r="D14" s="6">
        <v>274</v>
      </c>
    </row>
    <row r="15" spans="1:4" x14ac:dyDescent="0.25">
      <c r="A15" s="14" t="s">
        <v>8372</v>
      </c>
      <c r="B15" s="6">
        <v>149</v>
      </c>
      <c r="C15" s="6">
        <v>183</v>
      </c>
      <c r="D15" s="6">
        <v>332</v>
      </c>
    </row>
    <row r="16" spans="1:4" x14ac:dyDescent="0.25">
      <c r="A16" s="14" t="s">
        <v>8373</v>
      </c>
      <c r="B16" s="6">
        <v>114</v>
      </c>
      <c r="C16" s="6">
        <v>183</v>
      </c>
      <c r="D16" s="6">
        <v>297</v>
      </c>
    </row>
    <row r="17" spans="1:4" x14ac:dyDescent="0.25">
      <c r="A17" s="14" t="s">
        <v>8379</v>
      </c>
      <c r="B17" s="6">
        <v>118</v>
      </c>
      <c r="C17" s="6">
        <v>111</v>
      </c>
      <c r="D17" s="6">
        <v>229</v>
      </c>
    </row>
    <row r="18" spans="1:4" x14ac:dyDescent="0.25">
      <c r="A18" s="14" t="s">
        <v>8361</v>
      </c>
      <c r="B18" s="6">
        <v>1530</v>
      </c>
      <c r="C18" s="6">
        <v>2185</v>
      </c>
      <c r="D18" s="6">
        <v>3715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732FF-BBBF-42C6-9054-64C7231E761B}">
  <dimension ref="A1:H12"/>
  <sheetViews>
    <sheetView workbookViewId="0">
      <selection activeCell="E12" sqref="E12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710937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2851562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COUNTIFS('Initial Data'!F2:F4115,"successful",'Initial Data'!E2:E4115,"&gt;1000")</f>
        <v>1927</v>
      </c>
      <c r="C2">
        <f>COUNTIFS('Initial Data'!$F$2:$F$4115,"failed",'Initial Data'!$E$2:$E$4115,"&gt;1000")</f>
        <v>326</v>
      </c>
      <c r="D2">
        <f>COUNTIFS('Initial Data'!$F$2:$F$4115,"canceled",'Initial Data'!$E$2:$E$4115,"&gt;1000")</f>
        <v>87</v>
      </c>
      <c r="E2">
        <f>SUM(B2:D2)</f>
        <v>2340</v>
      </c>
      <c r="F2" s="5">
        <f>B2/E2</f>
        <v>0.82350427350427347</v>
      </c>
      <c r="G2" s="5">
        <f>C2/E2</f>
        <v>0.13931623931623932</v>
      </c>
      <c r="H2" s="5">
        <f>D2/E2</f>
        <v>3.7179487179487179E-2</v>
      </c>
    </row>
    <row r="3" spans="1:8" x14ac:dyDescent="0.25">
      <c r="A3" t="s">
        <v>8389</v>
      </c>
      <c r="B3">
        <f>COUNTIFS('Initial Data'!F2:F4116,"successful",'Initial Data'!E2:E4116,"&gt;=4999")</f>
        <v>1030</v>
      </c>
      <c r="C3">
        <f>COUNTIFS('Initial Data'!$F$2:$F$4115,"failed",'Initial Data'!$E$2:$E$4115,"&gt;= 4999")</f>
        <v>109</v>
      </c>
      <c r="D3">
        <f>COUNTIFS('Initial Data'!$F$2:$F$4115,"canceled",'Initial Data'!$E$2:$E$4115,"&gt;= 4999")</f>
        <v>39</v>
      </c>
      <c r="E3">
        <f t="shared" ref="E3:E12" si="0">SUM(B3:D3)</f>
        <v>1178</v>
      </c>
      <c r="F3" s="5">
        <f t="shared" ref="F3:F12" si="1">B3/E3</f>
        <v>0.8743633276740238</v>
      </c>
      <c r="G3" s="5">
        <f t="shared" ref="G3:G12" si="2">C3/E3</f>
        <v>9.2529711375212223E-2</v>
      </c>
      <c r="H3" s="5">
        <f t="shared" ref="H3:H12" si="3">D3/E3</f>
        <v>3.3106960950764007E-2</v>
      </c>
    </row>
    <row r="4" spans="1:8" x14ac:dyDescent="0.25">
      <c r="A4" t="s">
        <v>8390</v>
      </c>
      <c r="B4">
        <f>COUNTIFS('Initial Data'!F2:F4117,"successful",'Initial Data'!E2:E4117,"&gt;=9999")</f>
        <v>647</v>
      </c>
      <c r="C4">
        <f>COUNTIFS('Initial Data'!$F$2:$F$4115,"failed",'Initial Data'!$E$2:$E$4115,"&gt;=9999")</f>
        <v>55</v>
      </c>
      <c r="D4">
        <f>COUNTIFS('Initial Data'!$F$2:$F$4115,"canceled",'Initial Data'!$E$2:$E$4115,"&gt;=9999")</f>
        <v>25</v>
      </c>
      <c r="E4">
        <f t="shared" si="0"/>
        <v>727</v>
      </c>
      <c r="F4" s="5">
        <f t="shared" si="1"/>
        <v>0.88995873452544705</v>
      </c>
      <c r="G4" s="5">
        <f t="shared" si="2"/>
        <v>7.5653370013755161E-2</v>
      </c>
      <c r="H4" s="5">
        <f t="shared" si="3"/>
        <v>3.4387895460797797E-2</v>
      </c>
    </row>
    <row r="5" spans="1:8" x14ac:dyDescent="0.25">
      <c r="A5" t="s">
        <v>8391</v>
      </c>
      <c r="B5">
        <f>COUNTIFS('Initial Data'!F2:F4118,"successful",'Initial Data'!E2:E4118,"&gt;=14999")</f>
        <v>469</v>
      </c>
      <c r="C5">
        <f>COUNTIFS('Initial Data'!$F$2:$F$4115,"failed",'Initial Data'!$E$2:$E$4115,"&gt;=14999")</f>
        <v>37</v>
      </c>
      <c r="D5">
        <f>COUNTIFS('Initial Data'!$F$2:$F$4115,"canceled",'Initial Data'!$E$2:$E$4115,"&gt;=14999")</f>
        <v>19</v>
      </c>
      <c r="E5">
        <f t="shared" si="0"/>
        <v>525</v>
      </c>
      <c r="F5" s="5">
        <f t="shared" si="1"/>
        <v>0.89333333333333331</v>
      </c>
      <c r="G5" s="5">
        <f t="shared" si="2"/>
        <v>7.047619047619047E-2</v>
      </c>
      <c r="H5" s="5">
        <f t="shared" si="3"/>
        <v>3.619047619047619E-2</v>
      </c>
    </row>
    <row r="6" spans="1:8" x14ac:dyDescent="0.25">
      <c r="A6" t="s">
        <v>8392</v>
      </c>
      <c r="B6">
        <f>COUNTIFS('Initial Data'!F2:F4119,"successful",'Initial Data'!E2:E4119,"&gt;=19999")</f>
        <v>372</v>
      </c>
      <c r="C6">
        <f>COUNTIFS('Initial Data'!$F$2:$F$4115,"failed",'Initial Data'!$E$2:$E$4115,"&gt;=19999")</f>
        <v>28</v>
      </c>
      <c r="D6">
        <f>COUNTIFS('Initial Data'!$F$2:$F$4115,"canceled",'Initial Data'!$E$2:$E$4115,"&gt;=19999")</f>
        <v>15</v>
      </c>
      <c r="E6">
        <f t="shared" si="0"/>
        <v>415</v>
      </c>
      <c r="F6" s="5">
        <f t="shared" si="1"/>
        <v>0.89638554216867472</v>
      </c>
      <c r="G6" s="5">
        <f t="shared" si="2"/>
        <v>6.746987951807229E-2</v>
      </c>
      <c r="H6" s="5">
        <f t="shared" si="3"/>
        <v>3.614457831325301E-2</v>
      </c>
    </row>
    <row r="7" spans="1:8" x14ac:dyDescent="0.25">
      <c r="A7" t="s">
        <v>8393</v>
      </c>
      <c r="B7">
        <f>COUNTIFS('Initial Data'!F2:F4120,"successful",'Initial Data'!E2:E4120,"&gt;=24999")</f>
        <v>306</v>
      </c>
      <c r="C7">
        <f>COUNTIFS('Initial Data'!$F$2:$F$4115,"failed",'Initial Data'!$E$2:$E$4115,"&gt;=24999")</f>
        <v>22</v>
      </c>
      <c r="D7">
        <f>COUNTIFS('Initial Data'!$F$2:$F$4115,"canceled",'Initial Data'!$E$2:$E$4115,"&gt;=24999")</f>
        <v>12</v>
      </c>
      <c r="E7">
        <f t="shared" si="0"/>
        <v>340</v>
      </c>
      <c r="F7" s="5">
        <f t="shared" si="1"/>
        <v>0.9</v>
      </c>
      <c r="G7" s="5">
        <f t="shared" si="2"/>
        <v>6.4705882352941183E-2</v>
      </c>
      <c r="H7" s="5">
        <f t="shared" si="3"/>
        <v>3.5294117647058823E-2</v>
      </c>
    </row>
    <row r="8" spans="1:8" x14ac:dyDescent="0.25">
      <c r="A8" t="s">
        <v>8394</v>
      </c>
      <c r="B8">
        <f>COUNTIFS('Initial Data'!F2:F4121,"successful",'Initial Data'!E2:E4121,"&gt;=34999")</f>
        <v>208</v>
      </c>
      <c r="C8">
        <f>COUNTIFS('Initial Data'!$F$2:$F$4115,"failed",'Initial Data'!$E$2:$E$4115,"&gt;=34999")</f>
        <v>13</v>
      </c>
      <c r="D8">
        <f>COUNTIFS('Initial Data'!$F$2:$F$4115,"canceled",'Initial Data'!$E$2:$E$4115,"&gt;=34999")</f>
        <v>11</v>
      </c>
      <c r="E8">
        <f t="shared" si="0"/>
        <v>232</v>
      </c>
      <c r="F8" s="5">
        <f t="shared" si="1"/>
        <v>0.89655172413793105</v>
      </c>
      <c r="G8" s="5">
        <f t="shared" si="2"/>
        <v>5.6034482758620691E-2</v>
      </c>
      <c r="H8" s="5">
        <f t="shared" si="3"/>
        <v>4.7413793103448273E-2</v>
      </c>
    </row>
    <row r="9" spans="1:8" x14ac:dyDescent="0.25">
      <c r="A9" t="s">
        <v>8395</v>
      </c>
      <c r="B9">
        <f>COUNTIFS('Initial Data'!F2:F4122,"successful",'Initial Data'!E2:E4122,"&gt;=39999")</f>
        <v>183</v>
      </c>
      <c r="C9">
        <f>COUNTIFS('Initial Data'!$F$2:$F$4115,"failed",'Initial Data'!$E$2:$E$4115,"&gt;=39999")</f>
        <v>11</v>
      </c>
      <c r="D9">
        <f>COUNTIFS('Initial Data'!$F$2:$F$4115,"canceled",'Initial Data'!$E$2:$E$4115,"&gt;=39999")</f>
        <v>11</v>
      </c>
      <c r="E9">
        <f t="shared" si="0"/>
        <v>205</v>
      </c>
      <c r="F9" s="5">
        <f t="shared" si="1"/>
        <v>0.89268292682926831</v>
      </c>
      <c r="G9" s="5">
        <f t="shared" si="2"/>
        <v>5.3658536585365853E-2</v>
      </c>
      <c r="H9" s="5">
        <f t="shared" si="3"/>
        <v>5.3658536585365853E-2</v>
      </c>
    </row>
    <row r="10" spans="1:8" x14ac:dyDescent="0.25">
      <c r="A10" t="s">
        <v>8396</v>
      </c>
      <c r="B10">
        <f>COUNTIFS('Initial Data'!F2:F4123,"successful",'Initial Data'!E2:E4123,"&gt;=44999")</f>
        <v>164</v>
      </c>
      <c r="C10">
        <f>COUNTIFS('Initial Data'!$F$2:$F$4115,"failed",'Initial Data'!$E$2:$E$4115,"&gt;=44999")</f>
        <v>7</v>
      </c>
      <c r="D10">
        <f>COUNTIFS('Initial Data'!$F$2:$F$4115,"canceled",'Initial Data'!$E$2:$E$4115,"&gt;=44999")</f>
        <v>9</v>
      </c>
      <c r="E10">
        <f t="shared" si="0"/>
        <v>180</v>
      </c>
      <c r="F10" s="5">
        <f t="shared" si="1"/>
        <v>0.91111111111111109</v>
      </c>
      <c r="G10" s="5">
        <f t="shared" si="2"/>
        <v>3.888888888888889E-2</v>
      </c>
      <c r="H10" s="5">
        <f t="shared" si="3"/>
        <v>0.05</v>
      </c>
    </row>
    <row r="11" spans="1:8" x14ac:dyDescent="0.25">
      <c r="A11" t="s">
        <v>8397</v>
      </c>
      <c r="B11">
        <f>COUNTIFS('Initial Data'!F2:F4124,"successful",'Initial Data'!E2:E4124,"&gt;=49999")</f>
        <v>147</v>
      </c>
      <c r="C11">
        <f>COUNTIFS('Initial Data'!$F$2:$F$4115,"failed",'Initial Data'!$E$2:$E$4115,"&gt;=49999")</f>
        <v>6</v>
      </c>
      <c r="D11">
        <f>COUNTIFS('Initial Data'!$F$2:$F$4115,"canceled",'Initial Data'!$E$2:$E$4115,"&gt;=49999")</f>
        <v>9</v>
      </c>
      <c r="E11">
        <f t="shared" si="0"/>
        <v>162</v>
      </c>
      <c r="F11" s="5">
        <f t="shared" si="1"/>
        <v>0.90740740740740744</v>
      </c>
      <c r="G11" s="5">
        <f t="shared" si="2"/>
        <v>3.7037037037037035E-2</v>
      </c>
      <c r="H11" s="5">
        <f t="shared" si="3"/>
        <v>5.5555555555555552E-2</v>
      </c>
    </row>
    <row r="12" spans="1:8" x14ac:dyDescent="0.25">
      <c r="A12" t="s">
        <v>8398</v>
      </c>
      <c r="B12">
        <f>COUNTIFS('Initial Data'!F2:F4125,"successful",'Initial Data'!E2:E4125,"&lt;50000")</f>
        <v>2038</v>
      </c>
      <c r="C12">
        <f>COUNTIFS('Initial Data'!$F$2:$F$4115,"failed",'Initial Data'!$E$2:$E$4115,"&lt;5000")</f>
        <v>1421</v>
      </c>
      <c r="D12">
        <f>COUNTIFS('Initial Data'!$F$2:$F$4115,"canceled",'Initial Data'!$E$2:$E$4115,"&lt;5000")</f>
        <v>310</v>
      </c>
      <c r="E12">
        <f t="shared" si="0"/>
        <v>3769</v>
      </c>
      <c r="F12" s="5">
        <f t="shared" si="1"/>
        <v>0.54072698328469093</v>
      </c>
      <c r="G12" s="5">
        <f t="shared" si="2"/>
        <v>0.37702308304590076</v>
      </c>
      <c r="H12" s="5">
        <f t="shared" si="3"/>
        <v>8.2249933669408332E-2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1532C-EDD5-4C00-AE74-90B74E6C0C49}">
  <dimension ref="A1:I2186"/>
  <sheetViews>
    <sheetView tabSelected="1" workbookViewId="0">
      <selection activeCell="K33" sqref="K33"/>
    </sheetView>
  </sheetViews>
  <sheetFormatPr defaultRowHeight="15" x14ac:dyDescent="0.25"/>
  <cols>
    <col min="1" max="1" width="10.7109375" customWidth="1"/>
    <col min="2" max="2" width="14.42578125" customWidth="1"/>
    <col min="3" max="3" width="17.28515625" customWidth="1"/>
    <col min="4" max="4" width="14.42578125" customWidth="1"/>
    <col min="5" max="5" width="28" customWidth="1"/>
    <col min="6" max="6" width="11.42578125" customWidth="1"/>
    <col min="7" max="7" width="13.85546875" customWidth="1"/>
    <col min="8" max="8" width="17.28515625" customWidth="1"/>
  </cols>
  <sheetData>
    <row r="1" spans="1:9" x14ac:dyDescent="0.25">
      <c r="A1" s="1" t="s">
        <v>8399</v>
      </c>
      <c r="B1" s="1" t="s">
        <v>8262</v>
      </c>
      <c r="C1" s="1" t="s">
        <v>8401</v>
      </c>
      <c r="D1" s="1"/>
      <c r="E1" s="1"/>
      <c r="F1" s="1" t="s">
        <v>8400</v>
      </c>
      <c r="G1" s="1" t="s">
        <v>8262</v>
      </c>
      <c r="H1" s="1" t="s">
        <v>8401</v>
      </c>
    </row>
    <row r="2" spans="1:9" x14ac:dyDescent="0.25">
      <c r="A2" t="s">
        <v>8219</v>
      </c>
      <c r="B2">
        <v>182</v>
      </c>
      <c r="C2" t="s">
        <v>8402</v>
      </c>
      <c r="D2">
        <f>AVERAGE(B2:B2186)</f>
        <v>194.42517162471395</v>
      </c>
      <c r="F2" t="s">
        <v>8221</v>
      </c>
      <c r="G2">
        <v>0</v>
      </c>
      <c r="H2" t="s">
        <v>8402</v>
      </c>
      <c r="I2">
        <f>AVERAGE(G2:G1278)</f>
        <v>19.530148786217698</v>
      </c>
    </row>
    <row r="3" spans="1:9" x14ac:dyDescent="0.25">
      <c r="A3" t="s">
        <v>8219</v>
      </c>
      <c r="B3">
        <v>79</v>
      </c>
      <c r="C3" t="s">
        <v>8403</v>
      </c>
      <c r="D3">
        <f>MEDIAN(B2:B2186)</f>
        <v>62</v>
      </c>
      <c r="F3" t="s">
        <v>8221</v>
      </c>
      <c r="G3">
        <v>1</v>
      </c>
      <c r="H3" t="s">
        <v>8403</v>
      </c>
      <c r="I3">
        <f>MEDIAN(G2:G1278)</f>
        <v>4</v>
      </c>
    </row>
    <row r="4" spans="1:9" x14ac:dyDescent="0.25">
      <c r="A4" t="s">
        <v>8219</v>
      </c>
      <c r="B4">
        <v>35</v>
      </c>
      <c r="C4" t="s">
        <v>8404</v>
      </c>
      <c r="D4">
        <f>MIN(B2:B2186)</f>
        <v>1</v>
      </c>
      <c r="F4" t="s">
        <v>8221</v>
      </c>
      <c r="G4">
        <v>10</v>
      </c>
      <c r="H4" t="s">
        <v>8404</v>
      </c>
      <c r="I4">
        <f>MIN(G2:G1278)</f>
        <v>0</v>
      </c>
    </row>
    <row r="5" spans="1:9" x14ac:dyDescent="0.25">
      <c r="A5" t="s">
        <v>8219</v>
      </c>
      <c r="B5">
        <v>150</v>
      </c>
      <c r="C5" t="s">
        <v>8405</v>
      </c>
      <c r="D5">
        <f>MAX(B2:B2186)</f>
        <v>26457</v>
      </c>
      <c r="F5" t="s">
        <v>8221</v>
      </c>
      <c r="G5">
        <v>0</v>
      </c>
      <c r="H5" t="s">
        <v>8405</v>
      </c>
      <c r="I5">
        <f>MAX(G2:G1278)</f>
        <v>1293</v>
      </c>
    </row>
    <row r="6" spans="1:9" x14ac:dyDescent="0.25">
      <c r="A6" t="s">
        <v>8219</v>
      </c>
      <c r="B6">
        <v>284</v>
      </c>
      <c r="C6" t="s">
        <v>8406</v>
      </c>
      <c r="D6">
        <f>_xlfn.VAR.P(B2:B2186)</f>
        <v>712840.9867348104</v>
      </c>
      <c r="F6" t="s">
        <v>8221</v>
      </c>
      <c r="G6">
        <v>7</v>
      </c>
      <c r="H6" t="s">
        <v>8406</v>
      </c>
      <c r="I6">
        <f>_xlfn.VAR.P(G2:G1278)</f>
        <v>4441.2796313795852</v>
      </c>
    </row>
    <row r="7" spans="1:9" x14ac:dyDescent="0.25">
      <c r="A7" t="s">
        <v>8219</v>
      </c>
      <c r="B7">
        <v>47</v>
      </c>
      <c r="C7" t="s">
        <v>8407</v>
      </c>
      <c r="D7">
        <f>_xlfn.STDEV.P(B2:B2186)</f>
        <v>844.29910975602149</v>
      </c>
      <c r="F7" t="s">
        <v>8221</v>
      </c>
      <c r="G7">
        <v>0</v>
      </c>
      <c r="H7" t="s">
        <v>8407</v>
      </c>
      <c r="I7">
        <f>_xlfn.STDEV.P(G2:G1278)</f>
        <v>66.642926341657486</v>
      </c>
    </row>
    <row r="8" spans="1:9" x14ac:dyDescent="0.25">
      <c r="A8" t="s">
        <v>8219</v>
      </c>
      <c r="B8">
        <v>58</v>
      </c>
      <c r="F8" t="s">
        <v>8221</v>
      </c>
      <c r="G8">
        <v>1</v>
      </c>
    </row>
    <row r="9" spans="1:9" x14ac:dyDescent="0.25">
      <c r="A9" t="s">
        <v>8219</v>
      </c>
      <c r="B9">
        <v>57</v>
      </c>
      <c r="F9" t="s">
        <v>8221</v>
      </c>
      <c r="G9">
        <v>2</v>
      </c>
    </row>
    <row r="10" spans="1:9" x14ac:dyDescent="0.25">
      <c r="A10" t="s">
        <v>8219</v>
      </c>
      <c r="B10">
        <v>12</v>
      </c>
      <c r="F10" t="s">
        <v>8221</v>
      </c>
      <c r="G10">
        <v>3</v>
      </c>
    </row>
    <row r="11" spans="1:9" x14ac:dyDescent="0.25">
      <c r="A11" t="s">
        <v>8219</v>
      </c>
      <c r="B11">
        <v>20</v>
      </c>
      <c r="F11" t="s">
        <v>8221</v>
      </c>
      <c r="G11">
        <v>10</v>
      </c>
    </row>
    <row r="12" spans="1:9" x14ac:dyDescent="0.25">
      <c r="A12" t="s">
        <v>8219</v>
      </c>
      <c r="B12">
        <v>19</v>
      </c>
      <c r="F12" t="s">
        <v>8221</v>
      </c>
      <c r="G12">
        <v>10</v>
      </c>
    </row>
    <row r="13" spans="1:9" x14ac:dyDescent="0.25">
      <c r="A13" t="s">
        <v>8219</v>
      </c>
      <c r="B13">
        <v>75</v>
      </c>
      <c r="F13" t="s">
        <v>8221</v>
      </c>
      <c r="G13">
        <v>1</v>
      </c>
    </row>
    <row r="14" spans="1:9" x14ac:dyDescent="0.25">
      <c r="A14" t="s">
        <v>8219</v>
      </c>
      <c r="B14">
        <v>827</v>
      </c>
      <c r="F14" t="s">
        <v>8221</v>
      </c>
      <c r="G14">
        <v>0</v>
      </c>
    </row>
    <row r="15" spans="1:9" x14ac:dyDescent="0.25">
      <c r="A15" t="s">
        <v>8219</v>
      </c>
      <c r="B15">
        <v>51</v>
      </c>
      <c r="F15" t="s">
        <v>8221</v>
      </c>
      <c r="G15">
        <v>0</v>
      </c>
    </row>
    <row r="16" spans="1:9" x14ac:dyDescent="0.25">
      <c r="A16" t="s">
        <v>8219</v>
      </c>
      <c r="B16">
        <v>41</v>
      </c>
      <c r="F16" t="s">
        <v>8221</v>
      </c>
      <c r="G16">
        <v>0</v>
      </c>
    </row>
    <row r="17" spans="1:7" x14ac:dyDescent="0.25">
      <c r="A17" t="s">
        <v>8219</v>
      </c>
      <c r="B17">
        <v>98</v>
      </c>
      <c r="F17" t="s">
        <v>8221</v>
      </c>
      <c r="G17">
        <v>26</v>
      </c>
    </row>
    <row r="18" spans="1:7" x14ac:dyDescent="0.25">
      <c r="A18" t="s">
        <v>8219</v>
      </c>
      <c r="B18">
        <v>70</v>
      </c>
      <c r="F18" t="s">
        <v>8221</v>
      </c>
      <c r="G18">
        <v>0</v>
      </c>
    </row>
    <row r="19" spans="1:7" x14ac:dyDescent="0.25">
      <c r="A19" t="s">
        <v>8219</v>
      </c>
      <c r="B19">
        <v>36</v>
      </c>
      <c r="F19" t="s">
        <v>8221</v>
      </c>
      <c r="G19">
        <v>7</v>
      </c>
    </row>
    <row r="20" spans="1:7" x14ac:dyDescent="0.25">
      <c r="A20" t="s">
        <v>8219</v>
      </c>
      <c r="B20">
        <v>342</v>
      </c>
      <c r="F20" t="s">
        <v>8221</v>
      </c>
      <c r="G20">
        <v>0</v>
      </c>
    </row>
    <row r="21" spans="1:7" x14ac:dyDescent="0.25">
      <c r="A21" t="s">
        <v>8219</v>
      </c>
      <c r="B21">
        <v>22</v>
      </c>
      <c r="F21" t="s">
        <v>8221</v>
      </c>
      <c r="G21">
        <v>2</v>
      </c>
    </row>
    <row r="22" spans="1:7" x14ac:dyDescent="0.25">
      <c r="A22" t="s">
        <v>8219</v>
      </c>
      <c r="B22">
        <v>25</v>
      </c>
      <c r="F22" t="s">
        <v>8221</v>
      </c>
      <c r="G22">
        <v>13</v>
      </c>
    </row>
    <row r="23" spans="1:7" x14ac:dyDescent="0.25">
      <c r="A23" t="s">
        <v>8219</v>
      </c>
      <c r="B23">
        <v>101</v>
      </c>
      <c r="F23" t="s">
        <v>8221</v>
      </c>
      <c r="G23">
        <v>4</v>
      </c>
    </row>
    <row r="24" spans="1:7" x14ac:dyDescent="0.25">
      <c r="A24" t="s">
        <v>8219</v>
      </c>
      <c r="B24">
        <v>8</v>
      </c>
      <c r="F24" t="s">
        <v>8221</v>
      </c>
      <c r="G24">
        <v>0</v>
      </c>
    </row>
    <row r="25" spans="1:7" x14ac:dyDescent="0.25">
      <c r="A25" t="s">
        <v>8219</v>
      </c>
      <c r="B25">
        <v>23</v>
      </c>
      <c r="F25" t="s">
        <v>8221</v>
      </c>
      <c r="G25">
        <v>12</v>
      </c>
    </row>
    <row r="26" spans="1:7" x14ac:dyDescent="0.25">
      <c r="A26" t="s">
        <v>8219</v>
      </c>
      <c r="B26">
        <v>574</v>
      </c>
      <c r="F26" t="s">
        <v>8221</v>
      </c>
      <c r="G26">
        <v>2</v>
      </c>
    </row>
    <row r="27" spans="1:7" x14ac:dyDescent="0.25">
      <c r="A27" t="s">
        <v>8219</v>
      </c>
      <c r="B27">
        <v>14</v>
      </c>
      <c r="F27" t="s">
        <v>8221</v>
      </c>
      <c r="G27">
        <v>10</v>
      </c>
    </row>
    <row r="28" spans="1:7" x14ac:dyDescent="0.25">
      <c r="A28" t="s">
        <v>8219</v>
      </c>
      <c r="B28">
        <v>19</v>
      </c>
      <c r="F28" t="s">
        <v>8221</v>
      </c>
      <c r="G28">
        <v>0</v>
      </c>
    </row>
    <row r="29" spans="1:7" x14ac:dyDescent="0.25">
      <c r="A29" t="s">
        <v>8219</v>
      </c>
      <c r="B29">
        <v>150</v>
      </c>
      <c r="F29" t="s">
        <v>8221</v>
      </c>
      <c r="G29">
        <v>5</v>
      </c>
    </row>
    <row r="30" spans="1:7" x14ac:dyDescent="0.25">
      <c r="A30" t="s">
        <v>8219</v>
      </c>
      <c r="B30">
        <v>71</v>
      </c>
      <c r="F30" t="s">
        <v>8221</v>
      </c>
      <c r="G30">
        <v>0</v>
      </c>
    </row>
    <row r="31" spans="1:7" x14ac:dyDescent="0.25">
      <c r="A31" t="s">
        <v>8219</v>
      </c>
      <c r="B31">
        <v>117</v>
      </c>
      <c r="F31" t="s">
        <v>8221</v>
      </c>
      <c r="G31">
        <v>5</v>
      </c>
    </row>
    <row r="32" spans="1:7" x14ac:dyDescent="0.25">
      <c r="A32" t="s">
        <v>8219</v>
      </c>
      <c r="B32">
        <v>53</v>
      </c>
      <c r="F32" t="s">
        <v>8221</v>
      </c>
      <c r="G32">
        <v>1</v>
      </c>
    </row>
    <row r="33" spans="1:7" x14ac:dyDescent="0.25">
      <c r="A33" t="s">
        <v>8219</v>
      </c>
      <c r="B33">
        <v>1</v>
      </c>
      <c r="F33" t="s">
        <v>8221</v>
      </c>
      <c r="G33">
        <v>3</v>
      </c>
    </row>
    <row r="34" spans="1:7" x14ac:dyDescent="0.25">
      <c r="A34" t="s">
        <v>8219</v>
      </c>
      <c r="B34">
        <v>89</v>
      </c>
      <c r="F34" t="s">
        <v>8221</v>
      </c>
      <c r="G34">
        <v>3</v>
      </c>
    </row>
    <row r="35" spans="1:7" x14ac:dyDescent="0.25">
      <c r="A35" t="s">
        <v>8219</v>
      </c>
      <c r="B35">
        <v>64</v>
      </c>
      <c r="F35" t="s">
        <v>8221</v>
      </c>
      <c r="G35">
        <v>0</v>
      </c>
    </row>
    <row r="36" spans="1:7" x14ac:dyDescent="0.25">
      <c r="A36" t="s">
        <v>8219</v>
      </c>
      <c r="B36">
        <v>68</v>
      </c>
      <c r="F36" t="s">
        <v>8221</v>
      </c>
      <c r="G36">
        <v>3</v>
      </c>
    </row>
    <row r="37" spans="1:7" x14ac:dyDescent="0.25">
      <c r="A37" t="s">
        <v>8219</v>
      </c>
      <c r="B37">
        <v>28</v>
      </c>
      <c r="F37" t="s">
        <v>8221</v>
      </c>
      <c r="G37">
        <v>0</v>
      </c>
    </row>
    <row r="38" spans="1:7" x14ac:dyDescent="0.25">
      <c r="A38" t="s">
        <v>8219</v>
      </c>
      <c r="B38">
        <v>44</v>
      </c>
      <c r="F38" t="s">
        <v>8221</v>
      </c>
      <c r="G38">
        <v>19</v>
      </c>
    </row>
    <row r="39" spans="1:7" x14ac:dyDescent="0.25">
      <c r="A39" t="s">
        <v>8219</v>
      </c>
      <c r="B39">
        <v>253</v>
      </c>
      <c r="F39" t="s">
        <v>8221</v>
      </c>
      <c r="G39">
        <v>8</v>
      </c>
    </row>
    <row r="40" spans="1:7" x14ac:dyDescent="0.25">
      <c r="A40" t="s">
        <v>8219</v>
      </c>
      <c r="B40">
        <v>66</v>
      </c>
      <c r="F40" t="s">
        <v>8221</v>
      </c>
      <c r="G40">
        <v>6</v>
      </c>
    </row>
    <row r="41" spans="1:7" x14ac:dyDescent="0.25">
      <c r="A41" t="s">
        <v>8219</v>
      </c>
      <c r="B41">
        <v>217</v>
      </c>
      <c r="F41" t="s">
        <v>8221</v>
      </c>
      <c r="G41">
        <v>0</v>
      </c>
    </row>
    <row r="42" spans="1:7" x14ac:dyDescent="0.25">
      <c r="A42" t="s">
        <v>8219</v>
      </c>
      <c r="B42">
        <v>16</v>
      </c>
      <c r="F42" t="s">
        <v>8221</v>
      </c>
      <c r="G42">
        <v>18</v>
      </c>
    </row>
    <row r="43" spans="1:7" x14ac:dyDescent="0.25">
      <c r="A43" t="s">
        <v>8219</v>
      </c>
      <c r="B43">
        <v>19</v>
      </c>
      <c r="F43" t="s">
        <v>8221</v>
      </c>
      <c r="G43">
        <v>7</v>
      </c>
    </row>
    <row r="44" spans="1:7" x14ac:dyDescent="0.25">
      <c r="A44" t="s">
        <v>8219</v>
      </c>
      <c r="B44">
        <v>169</v>
      </c>
      <c r="F44" t="s">
        <v>8221</v>
      </c>
      <c r="G44">
        <v>0</v>
      </c>
    </row>
    <row r="45" spans="1:7" x14ac:dyDescent="0.25">
      <c r="A45" t="s">
        <v>8219</v>
      </c>
      <c r="B45">
        <v>263</v>
      </c>
      <c r="F45" t="s">
        <v>8221</v>
      </c>
      <c r="G45">
        <v>8</v>
      </c>
    </row>
    <row r="46" spans="1:7" x14ac:dyDescent="0.25">
      <c r="A46" t="s">
        <v>8219</v>
      </c>
      <c r="B46">
        <v>15</v>
      </c>
      <c r="F46" t="s">
        <v>8221</v>
      </c>
      <c r="G46">
        <v>1293</v>
      </c>
    </row>
    <row r="47" spans="1:7" x14ac:dyDescent="0.25">
      <c r="A47" t="s">
        <v>8219</v>
      </c>
      <c r="B47">
        <v>61</v>
      </c>
      <c r="F47" t="s">
        <v>8221</v>
      </c>
      <c r="G47">
        <v>17</v>
      </c>
    </row>
    <row r="48" spans="1:7" x14ac:dyDescent="0.25">
      <c r="A48" t="s">
        <v>8219</v>
      </c>
      <c r="B48">
        <v>45</v>
      </c>
      <c r="F48" t="s">
        <v>8221</v>
      </c>
      <c r="G48">
        <v>0</v>
      </c>
    </row>
    <row r="49" spans="1:7" x14ac:dyDescent="0.25">
      <c r="A49" t="s">
        <v>8219</v>
      </c>
      <c r="B49">
        <v>70</v>
      </c>
      <c r="F49" t="s">
        <v>8221</v>
      </c>
      <c r="G49">
        <v>13</v>
      </c>
    </row>
    <row r="50" spans="1:7" x14ac:dyDescent="0.25">
      <c r="A50" t="s">
        <v>8219</v>
      </c>
      <c r="B50">
        <v>38</v>
      </c>
      <c r="F50" t="s">
        <v>8221</v>
      </c>
      <c r="G50">
        <v>0</v>
      </c>
    </row>
    <row r="51" spans="1:7" x14ac:dyDescent="0.25">
      <c r="A51" t="s">
        <v>8219</v>
      </c>
      <c r="B51">
        <v>87</v>
      </c>
      <c r="F51" t="s">
        <v>8221</v>
      </c>
      <c r="G51">
        <v>0</v>
      </c>
    </row>
    <row r="52" spans="1:7" x14ac:dyDescent="0.25">
      <c r="A52" t="s">
        <v>8219</v>
      </c>
      <c r="B52">
        <v>22</v>
      </c>
      <c r="F52" t="s">
        <v>8221</v>
      </c>
      <c r="G52">
        <v>33</v>
      </c>
    </row>
    <row r="53" spans="1:7" x14ac:dyDescent="0.25">
      <c r="A53" t="s">
        <v>8219</v>
      </c>
      <c r="B53">
        <v>119</v>
      </c>
      <c r="F53" t="s">
        <v>8221</v>
      </c>
      <c r="G53">
        <v>12</v>
      </c>
    </row>
    <row r="54" spans="1:7" x14ac:dyDescent="0.25">
      <c r="A54" t="s">
        <v>8219</v>
      </c>
      <c r="B54">
        <v>52</v>
      </c>
      <c r="F54" t="s">
        <v>8221</v>
      </c>
      <c r="G54">
        <v>1</v>
      </c>
    </row>
    <row r="55" spans="1:7" x14ac:dyDescent="0.25">
      <c r="A55" t="s">
        <v>8219</v>
      </c>
      <c r="B55">
        <v>117</v>
      </c>
      <c r="F55" t="s">
        <v>8221</v>
      </c>
      <c r="G55">
        <v>1</v>
      </c>
    </row>
    <row r="56" spans="1:7" x14ac:dyDescent="0.25">
      <c r="A56" t="s">
        <v>8219</v>
      </c>
      <c r="B56">
        <v>52</v>
      </c>
      <c r="F56" t="s">
        <v>8221</v>
      </c>
      <c r="G56">
        <v>1</v>
      </c>
    </row>
    <row r="57" spans="1:7" x14ac:dyDescent="0.25">
      <c r="A57" t="s">
        <v>8219</v>
      </c>
      <c r="B57">
        <v>86</v>
      </c>
      <c r="F57" t="s">
        <v>8221</v>
      </c>
      <c r="G57">
        <v>1</v>
      </c>
    </row>
    <row r="58" spans="1:7" x14ac:dyDescent="0.25">
      <c r="A58" t="s">
        <v>8219</v>
      </c>
      <c r="B58">
        <v>174</v>
      </c>
      <c r="F58" t="s">
        <v>8221</v>
      </c>
      <c r="G58">
        <v>84</v>
      </c>
    </row>
    <row r="59" spans="1:7" x14ac:dyDescent="0.25">
      <c r="A59" t="s">
        <v>8219</v>
      </c>
      <c r="B59">
        <v>69</v>
      </c>
      <c r="F59" t="s">
        <v>8221</v>
      </c>
      <c r="G59">
        <v>38</v>
      </c>
    </row>
    <row r="60" spans="1:7" x14ac:dyDescent="0.25">
      <c r="A60" t="s">
        <v>8219</v>
      </c>
      <c r="B60">
        <v>75</v>
      </c>
      <c r="F60" t="s">
        <v>8221</v>
      </c>
      <c r="G60">
        <v>1</v>
      </c>
    </row>
    <row r="61" spans="1:7" x14ac:dyDescent="0.25">
      <c r="A61" t="s">
        <v>8219</v>
      </c>
      <c r="B61">
        <v>33</v>
      </c>
      <c r="F61" t="s">
        <v>8221</v>
      </c>
      <c r="G61">
        <v>76</v>
      </c>
    </row>
    <row r="62" spans="1:7" x14ac:dyDescent="0.25">
      <c r="A62" t="s">
        <v>8219</v>
      </c>
      <c r="B62">
        <v>108</v>
      </c>
      <c r="F62" t="s">
        <v>8221</v>
      </c>
      <c r="G62">
        <v>3</v>
      </c>
    </row>
    <row r="63" spans="1:7" x14ac:dyDescent="0.25">
      <c r="A63" t="s">
        <v>8219</v>
      </c>
      <c r="B63">
        <v>23</v>
      </c>
      <c r="F63" t="s">
        <v>8221</v>
      </c>
      <c r="G63">
        <v>0</v>
      </c>
    </row>
    <row r="64" spans="1:7" x14ac:dyDescent="0.25">
      <c r="A64" t="s">
        <v>8219</v>
      </c>
      <c r="B64">
        <v>48</v>
      </c>
      <c r="F64" t="s">
        <v>8221</v>
      </c>
      <c r="G64">
        <v>2</v>
      </c>
    </row>
    <row r="65" spans="1:7" x14ac:dyDescent="0.25">
      <c r="A65" t="s">
        <v>8219</v>
      </c>
      <c r="B65">
        <v>64</v>
      </c>
      <c r="F65" t="s">
        <v>8221</v>
      </c>
      <c r="G65">
        <v>0</v>
      </c>
    </row>
    <row r="66" spans="1:7" x14ac:dyDescent="0.25">
      <c r="A66" t="s">
        <v>8219</v>
      </c>
      <c r="B66">
        <v>24</v>
      </c>
      <c r="F66" t="s">
        <v>8221</v>
      </c>
      <c r="G66">
        <v>0</v>
      </c>
    </row>
    <row r="67" spans="1:7" x14ac:dyDescent="0.25">
      <c r="A67" t="s">
        <v>8219</v>
      </c>
      <c r="B67">
        <v>57</v>
      </c>
      <c r="F67" t="s">
        <v>8221</v>
      </c>
      <c r="G67">
        <v>0</v>
      </c>
    </row>
    <row r="68" spans="1:7" x14ac:dyDescent="0.25">
      <c r="A68" t="s">
        <v>8219</v>
      </c>
      <c r="B68">
        <v>26</v>
      </c>
      <c r="F68" t="s">
        <v>8221</v>
      </c>
      <c r="G68">
        <v>2</v>
      </c>
    </row>
    <row r="69" spans="1:7" x14ac:dyDescent="0.25">
      <c r="A69" t="s">
        <v>8219</v>
      </c>
      <c r="B69">
        <v>20</v>
      </c>
      <c r="F69" t="s">
        <v>8221</v>
      </c>
      <c r="G69">
        <v>0</v>
      </c>
    </row>
    <row r="70" spans="1:7" x14ac:dyDescent="0.25">
      <c r="A70" t="s">
        <v>8219</v>
      </c>
      <c r="B70">
        <v>36</v>
      </c>
      <c r="F70" t="s">
        <v>8221</v>
      </c>
      <c r="G70">
        <v>0</v>
      </c>
    </row>
    <row r="71" spans="1:7" x14ac:dyDescent="0.25">
      <c r="A71" t="s">
        <v>8219</v>
      </c>
      <c r="B71">
        <v>178</v>
      </c>
      <c r="F71" t="s">
        <v>8221</v>
      </c>
      <c r="G71">
        <v>0</v>
      </c>
    </row>
    <row r="72" spans="1:7" x14ac:dyDescent="0.25">
      <c r="A72" t="s">
        <v>8219</v>
      </c>
      <c r="B72">
        <v>17</v>
      </c>
      <c r="F72" t="s">
        <v>8221</v>
      </c>
      <c r="G72">
        <v>2</v>
      </c>
    </row>
    <row r="73" spans="1:7" x14ac:dyDescent="0.25">
      <c r="A73" t="s">
        <v>8219</v>
      </c>
      <c r="B73">
        <v>32</v>
      </c>
      <c r="F73" t="s">
        <v>8221</v>
      </c>
      <c r="G73">
        <v>0</v>
      </c>
    </row>
    <row r="74" spans="1:7" x14ac:dyDescent="0.25">
      <c r="A74" t="s">
        <v>8219</v>
      </c>
      <c r="B74">
        <v>41</v>
      </c>
      <c r="F74" t="s">
        <v>8221</v>
      </c>
      <c r="G74">
        <v>7</v>
      </c>
    </row>
    <row r="75" spans="1:7" x14ac:dyDescent="0.25">
      <c r="A75" t="s">
        <v>8219</v>
      </c>
      <c r="B75">
        <v>18</v>
      </c>
      <c r="F75" t="s">
        <v>8221</v>
      </c>
      <c r="G75">
        <v>0</v>
      </c>
    </row>
    <row r="76" spans="1:7" x14ac:dyDescent="0.25">
      <c r="A76" t="s">
        <v>8219</v>
      </c>
      <c r="B76">
        <v>29</v>
      </c>
      <c r="F76" t="s">
        <v>8221</v>
      </c>
      <c r="G76">
        <v>5</v>
      </c>
    </row>
    <row r="77" spans="1:7" x14ac:dyDescent="0.25">
      <c r="A77" t="s">
        <v>8219</v>
      </c>
      <c r="B77">
        <v>47</v>
      </c>
      <c r="F77" t="s">
        <v>8221</v>
      </c>
      <c r="G77">
        <v>0</v>
      </c>
    </row>
    <row r="78" spans="1:7" x14ac:dyDescent="0.25">
      <c r="A78" t="s">
        <v>8219</v>
      </c>
      <c r="B78">
        <v>15</v>
      </c>
      <c r="F78" t="s">
        <v>8221</v>
      </c>
      <c r="G78">
        <v>0</v>
      </c>
    </row>
    <row r="79" spans="1:7" x14ac:dyDescent="0.25">
      <c r="A79" t="s">
        <v>8219</v>
      </c>
      <c r="B79">
        <v>26</v>
      </c>
      <c r="F79" t="s">
        <v>8221</v>
      </c>
      <c r="G79">
        <v>1</v>
      </c>
    </row>
    <row r="80" spans="1:7" x14ac:dyDescent="0.25">
      <c r="A80" t="s">
        <v>8219</v>
      </c>
      <c r="B80">
        <v>35</v>
      </c>
      <c r="F80" t="s">
        <v>8221</v>
      </c>
      <c r="G80">
        <v>0</v>
      </c>
    </row>
    <row r="81" spans="1:7" x14ac:dyDescent="0.25">
      <c r="A81" t="s">
        <v>8219</v>
      </c>
      <c r="B81">
        <v>41</v>
      </c>
      <c r="F81" t="s">
        <v>8221</v>
      </c>
      <c r="G81">
        <v>5</v>
      </c>
    </row>
    <row r="82" spans="1:7" x14ac:dyDescent="0.25">
      <c r="A82" t="s">
        <v>8219</v>
      </c>
      <c r="B82">
        <v>47</v>
      </c>
      <c r="F82" t="s">
        <v>8221</v>
      </c>
      <c r="G82">
        <v>3</v>
      </c>
    </row>
    <row r="83" spans="1:7" x14ac:dyDescent="0.25">
      <c r="A83" t="s">
        <v>8219</v>
      </c>
      <c r="B83">
        <v>28</v>
      </c>
      <c r="F83" t="s">
        <v>8221</v>
      </c>
      <c r="G83">
        <v>6</v>
      </c>
    </row>
    <row r="84" spans="1:7" x14ac:dyDescent="0.25">
      <c r="A84" t="s">
        <v>8219</v>
      </c>
      <c r="B84">
        <v>100</v>
      </c>
      <c r="F84" t="s">
        <v>8221</v>
      </c>
      <c r="G84">
        <v>12</v>
      </c>
    </row>
    <row r="85" spans="1:7" x14ac:dyDescent="0.25">
      <c r="A85" t="s">
        <v>8219</v>
      </c>
      <c r="B85">
        <v>13</v>
      </c>
      <c r="F85" t="s">
        <v>8221</v>
      </c>
      <c r="G85">
        <v>13</v>
      </c>
    </row>
    <row r="86" spans="1:7" x14ac:dyDescent="0.25">
      <c r="A86" t="s">
        <v>8219</v>
      </c>
      <c r="B86">
        <v>7</v>
      </c>
      <c r="F86" t="s">
        <v>8221</v>
      </c>
      <c r="G86">
        <v>5</v>
      </c>
    </row>
    <row r="87" spans="1:7" x14ac:dyDescent="0.25">
      <c r="A87" t="s">
        <v>8219</v>
      </c>
      <c r="B87">
        <v>21</v>
      </c>
      <c r="F87" t="s">
        <v>8221</v>
      </c>
      <c r="G87">
        <v>2</v>
      </c>
    </row>
    <row r="88" spans="1:7" x14ac:dyDescent="0.25">
      <c r="A88" t="s">
        <v>8219</v>
      </c>
      <c r="B88">
        <v>17</v>
      </c>
      <c r="F88" t="s">
        <v>8221</v>
      </c>
      <c r="G88">
        <v>8</v>
      </c>
    </row>
    <row r="89" spans="1:7" x14ac:dyDescent="0.25">
      <c r="A89" t="s">
        <v>8219</v>
      </c>
      <c r="B89">
        <v>25</v>
      </c>
      <c r="F89" t="s">
        <v>8221</v>
      </c>
      <c r="G89">
        <v>0</v>
      </c>
    </row>
    <row r="90" spans="1:7" x14ac:dyDescent="0.25">
      <c r="A90" t="s">
        <v>8219</v>
      </c>
      <c r="B90">
        <v>60</v>
      </c>
      <c r="F90" t="s">
        <v>8221</v>
      </c>
      <c r="G90">
        <v>13</v>
      </c>
    </row>
    <row r="91" spans="1:7" x14ac:dyDescent="0.25">
      <c r="A91" t="s">
        <v>8219</v>
      </c>
      <c r="B91">
        <v>56</v>
      </c>
      <c r="F91" t="s">
        <v>8221</v>
      </c>
      <c r="G91">
        <v>0</v>
      </c>
    </row>
    <row r="92" spans="1:7" x14ac:dyDescent="0.25">
      <c r="A92" t="s">
        <v>8219</v>
      </c>
      <c r="B92">
        <v>16</v>
      </c>
      <c r="F92" t="s">
        <v>8221</v>
      </c>
      <c r="G92">
        <v>5</v>
      </c>
    </row>
    <row r="93" spans="1:7" x14ac:dyDescent="0.25">
      <c r="A93" t="s">
        <v>8219</v>
      </c>
      <c r="B93">
        <v>46</v>
      </c>
      <c r="F93" t="s">
        <v>8221</v>
      </c>
      <c r="G93">
        <v>8</v>
      </c>
    </row>
    <row r="94" spans="1:7" x14ac:dyDescent="0.25">
      <c r="A94" t="s">
        <v>8219</v>
      </c>
      <c r="B94">
        <v>43</v>
      </c>
      <c r="F94" t="s">
        <v>8221</v>
      </c>
      <c r="G94">
        <v>8</v>
      </c>
    </row>
    <row r="95" spans="1:7" x14ac:dyDescent="0.25">
      <c r="A95" t="s">
        <v>8219</v>
      </c>
      <c r="B95">
        <v>15</v>
      </c>
      <c r="F95" t="s">
        <v>8221</v>
      </c>
      <c r="G95">
        <v>0</v>
      </c>
    </row>
    <row r="96" spans="1:7" x14ac:dyDescent="0.25">
      <c r="A96" t="s">
        <v>8219</v>
      </c>
      <c r="B96">
        <v>12</v>
      </c>
      <c r="F96" t="s">
        <v>8221</v>
      </c>
      <c r="G96">
        <v>2</v>
      </c>
    </row>
    <row r="97" spans="1:7" x14ac:dyDescent="0.25">
      <c r="A97" t="s">
        <v>8219</v>
      </c>
      <c r="B97">
        <v>21</v>
      </c>
      <c r="F97" t="s">
        <v>8221</v>
      </c>
      <c r="G97">
        <v>3</v>
      </c>
    </row>
    <row r="98" spans="1:7" x14ac:dyDescent="0.25">
      <c r="A98" t="s">
        <v>8219</v>
      </c>
      <c r="B98">
        <v>34</v>
      </c>
      <c r="F98" t="s">
        <v>8221</v>
      </c>
      <c r="G98">
        <v>0</v>
      </c>
    </row>
    <row r="99" spans="1:7" x14ac:dyDescent="0.25">
      <c r="A99" t="s">
        <v>8219</v>
      </c>
      <c r="B99">
        <v>8</v>
      </c>
      <c r="F99" t="s">
        <v>8221</v>
      </c>
      <c r="G99">
        <v>0</v>
      </c>
    </row>
    <row r="100" spans="1:7" x14ac:dyDescent="0.25">
      <c r="A100" t="s">
        <v>8219</v>
      </c>
      <c r="B100">
        <v>60</v>
      </c>
      <c r="F100" t="s">
        <v>8221</v>
      </c>
      <c r="G100">
        <v>11</v>
      </c>
    </row>
    <row r="101" spans="1:7" x14ac:dyDescent="0.25">
      <c r="A101" t="s">
        <v>8219</v>
      </c>
      <c r="B101">
        <v>39</v>
      </c>
      <c r="F101" t="s">
        <v>8221</v>
      </c>
      <c r="G101">
        <v>0</v>
      </c>
    </row>
    <row r="102" spans="1:7" x14ac:dyDescent="0.25">
      <c r="A102" t="s">
        <v>8219</v>
      </c>
      <c r="B102">
        <v>26</v>
      </c>
      <c r="F102" t="s">
        <v>8221</v>
      </c>
      <c r="G102">
        <v>1</v>
      </c>
    </row>
    <row r="103" spans="1:7" x14ac:dyDescent="0.25">
      <c r="A103" t="s">
        <v>8219</v>
      </c>
      <c r="B103">
        <v>35</v>
      </c>
      <c r="F103" t="s">
        <v>8221</v>
      </c>
      <c r="G103">
        <v>0</v>
      </c>
    </row>
    <row r="104" spans="1:7" x14ac:dyDescent="0.25">
      <c r="A104" t="s">
        <v>8219</v>
      </c>
      <c r="B104">
        <v>65</v>
      </c>
      <c r="F104" t="s">
        <v>8221</v>
      </c>
      <c r="G104">
        <v>17</v>
      </c>
    </row>
    <row r="105" spans="1:7" x14ac:dyDescent="0.25">
      <c r="A105" t="s">
        <v>8219</v>
      </c>
      <c r="B105">
        <v>49</v>
      </c>
      <c r="F105" t="s">
        <v>8221</v>
      </c>
      <c r="G105">
        <v>2</v>
      </c>
    </row>
    <row r="106" spans="1:7" x14ac:dyDescent="0.25">
      <c r="A106" t="s">
        <v>8219</v>
      </c>
      <c r="B106">
        <v>10</v>
      </c>
      <c r="F106" t="s">
        <v>8221</v>
      </c>
      <c r="G106">
        <v>1</v>
      </c>
    </row>
    <row r="107" spans="1:7" x14ac:dyDescent="0.25">
      <c r="A107" t="s">
        <v>8219</v>
      </c>
      <c r="B107">
        <v>60</v>
      </c>
      <c r="F107" t="s">
        <v>8221</v>
      </c>
      <c r="G107">
        <v>2</v>
      </c>
    </row>
    <row r="108" spans="1:7" x14ac:dyDescent="0.25">
      <c r="A108" t="s">
        <v>8219</v>
      </c>
      <c r="B108">
        <v>27</v>
      </c>
      <c r="F108" t="s">
        <v>8221</v>
      </c>
      <c r="G108">
        <v>16</v>
      </c>
    </row>
    <row r="109" spans="1:7" x14ac:dyDescent="0.25">
      <c r="A109" t="s">
        <v>8219</v>
      </c>
      <c r="B109">
        <v>69</v>
      </c>
      <c r="F109" t="s">
        <v>8221</v>
      </c>
      <c r="G109">
        <v>1</v>
      </c>
    </row>
    <row r="110" spans="1:7" x14ac:dyDescent="0.25">
      <c r="A110" t="s">
        <v>8219</v>
      </c>
      <c r="B110">
        <v>47</v>
      </c>
      <c r="F110" t="s">
        <v>8221</v>
      </c>
      <c r="G110">
        <v>4</v>
      </c>
    </row>
    <row r="111" spans="1:7" x14ac:dyDescent="0.25">
      <c r="A111" t="s">
        <v>8219</v>
      </c>
      <c r="B111">
        <v>47</v>
      </c>
      <c r="F111" t="s">
        <v>8221</v>
      </c>
      <c r="G111">
        <v>5</v>
      </c>
    </row>
    <row r="112" spans="1:7" x14ac:dyDescent="0.25">
      <c r="A112" t="s">
        <v>8219</v>
      </c>
      <c r="B112">
        <v>26</v>
      </c>
      <c r="F112" t="s">
        <v>8221</v>
      </c>
      <c r="G112">
        <v>7</v>
      </c>
    </row>
    <row r="113" spans="1:7" x14ac:dyDescent="0.25">
      <c r="A113" t="s">
        <v>8219</v>
      </c>
      <c r="B113">
        <v>53</v>
      </c>
      <c r="F113" t="s">
        <v>8221</v>
      </c>
      <c r="G113">
        <v>0</v>
      </c>
    </row>
    <row r="114" spans="1:7" x14ac:dyDescent="0.25">
      <c r="A114" t="s">
        <v>8219</v>
      </c>
      <c r="B114">
        <v>81</v>
      </c>
      <c r="F114" t="s">
        <v>8221</v>
      </c>
      <c r="G114">
        <v>12</v>
      </c>
    </row>
    <row r="115" spans="1:7" x14ac:dyDescent="0.25">
      <c r="A115" t="s">
        <v>8219</v>
      </c>
      <c r="B115">
        <v>78</v>
      </c>
      <c r="F115" t="s">
        <v>8221</v>
      </c>
      <c r="G115">
        <v>2</v>
      </c>
    </row>
    <row r="116" spans="1:7" x14ac:dyDescent="0.25">
      <c r="A116" t="s">
        <v>8219</v>
      </c>
      <c r="B116">
        <v>35</v>
      </c>
      <c r="F116" t="s">
        <v>8221</v>
      </c>
      <c r="G116">
        <v>5</v>
      </c>
    </row>
    <row r="117" spans="1:7" x14ac:dyDescent="0.25">
      <c r="A117" t="s">
        <v>8219</v>
      </c>
      <c r="B117">
        <v>22</v>
      </c>
      <c r="F117" t="s">
        <v>8221</v>
      </c>
      <c r="G117">
        <v>2</v>
      </c>
    </row>
    <row r="118" spans="1:7" x14ac:dyDescent="0.25">
      <c r="A118" t="s">
        <v>8219</v>
      </c>
      <c r="B118">
        <v>57</v>
      </c>
      <c r="F118" t="s">
        <v>8221</v>
      </c>
      <c r="G118">
        <v>3</v>
      </c>
    </row>
    <row r="119" spans="1:7" x14ac:dyDescent="0.25">
      <c r="A119" t="s">
        <v>8219</v>
      </c>
      <c r="B119">
        <v>27</v>
      </c>
      <c r="F119" t="s">
        <v>8221</v>
      </c>
      <c r="G119">
        <v>0</v>
      </c>
    </row>
    <row r="120" spans="1:7" x14ac:dyDescent="0.25">
      <c r="A120" t="s">
        <v>8219</v>
      </c>
      <c r="B120">
        <v>39</v>
      </c>
      <c r="F120" t="s">
        <v>8221</v>
      </c>
      <c r="G120">
        <v>49</v>
      </c>
    </row>
    <row r="121" spans="1:7" x14ac:dyDescent="0.25">
      <c r="A121" t="s">
        <v>8219</v>
      </c>
      <c r="B121">
        <v>37</v>
      </c>
      <c r="F121" t="s">
        <v>8221</v>
      </c>
      <c r="G121">
        <v>1</v>
      </c>
    </row>
    <row r="122" spans="1:7" x14ac:dyDescent="0.25">
      <c r="A122" t="s">
        <v>8219</v>
      </c>
      <c r="B122">
        <v>137</v>
      </c>
      <c r="F122" t="s">
        <v>8221</v>
      </c>
      <c r="G122">
        <v>2</v>
      </c>
    </row>
    <row r="123" spans="1:7" x14ac:dyDescent="0.25">
      <c r="A123" t="s">
        <v>8219</v>
      </c>
      <c r="B123">
        <v>376</v>
      </c>
      <c r="F123" t="s">
        <v>8221</v>
      </c>
      <c r="G123">
        <v>0</v>
      </c>
    </row>
    <row r="124" spans="1:7" x14ac:dyDescent="0.25">
      <c r="A124" t="s">
        <v>8219</v>
      </c>
      <c r="B124">
        <v>202</v>
      </c>
      <c r="F124" t="s">
        <v>8221</v>
      </c>
      <c r="G124">
        <v>0</v>
      </c>
    </row>
    <row r="125" spans="1:7" x14ac:dyDescent="0.25">
      <c r="A125" t="s">
        <v>8219</v>
      </c>
      <c r="B125">
        <v>328</v>
      </c>
      <c r="F125" t="s">
        <v>8221</v>
      </c>
      <c r="G125">
        <v>11</v>
      </c>
    </row>
    <row r="126" spans="1:7" x14ac:dyDescent="0.25">
      <c r="A126" t="s">
        <v>8219</v>
      </c>
      <c r="B126">
        <v>84</v>
      </c>
      <c r="F126" t="s">
        <v>8221</v>
      </c>
      <c r="G126">
        <v>1</v>
      </c>
    </row>
    <row r="127" spans="1:7" x14ac:dyDescent="0.25">
      <c r="A127" t="s">
        <v>8219</v>
      </c>
      <c r="B127">
        <v>96</v>
      </c>
      <c r="F127" t="s">
        <v>8221</v>
      </c>
      <c r="G127">
        <v>8</v>
      </c>
    </row>
    <row r="128" spans="1:7" x14ac:dyDescent="0.25">
      <c r="A128" t="s">
        <v>8219</v>
      </c>
      <c r="B128">
        <v>223</v>
      </c>
      <c r="F128" t="s">
        <v>8221</v>
      </c>
      <c r="G128">
        <v>5</v>
      </c>
    </row>
    <row r="129" spans="1:7" x14ac:dyDescent="0.25">
      <c r="A129" t="s">
        <v>8219</v>
      </c>
      <c r="B129">
        <v>62</v>
      </c>
      <c r="F129" t="s">
        <v>8221</v>
      </c>
      <c r="G129">
        <v>39</v>
      </c>
    </row>
    <row r="130" spans="1:7" x14ac:dyDescent="0.25">
      <c r="A130" t="s">
        <v>8219</v>
      </c>
      <c r="B130">
        <v>146</v>
      </c>
      <c r="F130" t="s">
        <v>8221</v>
      </c>
      <c r="G130">
        <v>0</v>
      </c>
    </row>
    <row r="131" spans="1:7" x14ac:dyDescent="0.25">
      <c r="A131" t="s">
        <v>8219</v>
      </c>
      <c r="B131">
        <v>235</v>
      </c>
      <c r="F131" t="s">
        <v>8221</v>
      </c>
      <c r="G131">
        <v>0</v>
      </c>
    </row>
    <row r="132" spans="1:7" x14ac:dyDescent="0.25">
      <c r="A132" t="s">
        <v>8219</v>
      </c>
      <c r="B132">
        <v>437</v>
      </c>
      <c r="F132" t="s">
        <v>8221</v>
      </c>
      <c r="G132">
        <v>2</v>
      </c>
    </row>
    <row r="133" spans="1:7" x14ac:dyDescent="0.25">
      <c r="A133" t="s">
        <v>8219</v>
      </c>
      <c r="B133">
        <v>77</v>
      </c>
      <c r="F133" t="s">
        <v>8221</v>
      </c>
      <c r="G133">
        <v>170</v>
      </c>
    </row>
    <row r="134" spans="1:7" x14ac:dyDescent="0.25">
      <c r="A134" t="s">
        <v>8219</v>
      </c>
      <c r="B134">
        <v>108</v>
      </c>
      <c r="F134" t="s">
        <v>8221</v>
      </c>
      <c r="G134">
        <v>5</v>
      </c>
    </row>
    <row r="135" spans="1:7" x14ac:dyDescent="0.25">
      <c r="A135" t="s">
        <v>8219</v>
      </c>
      <c r="B135">
        <v>7</v>
      </c>
      <c r="F135" t="s">
        <v>8221</v>
      </c>
      <c r="G135">
        <v>14</v>
      </c>
    </row>
    <row r="136" spans="1:7" x14ac:dyDescent="0.25">
      <c r="A136" t="s">
        <v>8219</v>
      </c>
      <c r="B136">
        <v>314</v>
      </c>
      <c r="F136" t="s">
        <v>8221</v>
      </c>
      <c r="G136">
        <v>1</v>
      </c>
    </row>
    <row r="137" spans="1:7" x14ac:dyDescent="0.25">
      <c r="A137" t="s">
        <v>8219</v>
      </c>
      <c r="B137">
        <v>188</v>
      </c>
      <c r="F137" t="s">
        <v>8221</v>
      </c>
      <c r="G137">
        <v>0</v>
      </c>
    </row>
    <row r="138" spans="1:7" x14ac:dyDescent="0.25">
      <c r="A138" t="s">
        <v>8219</v>
      </c>
      <c r="B138">
        <v>275</v>
      </c>
      <c r="F138" t="s">
        <v>8221</v>
      </c>
      <c r="G138">
        <v>124</v>
      </c>
    </row>
    <row r="139" spans="1:7" x14ac:dyDescent="0.25">
      <c r="A139" t="s">
        <v>8219</v>
      </c>
      <c r="B139">
        <v>560</v>
      </c>
      <c r="F139" t="s">
        <v>8221</v>
      </c>
      <c r="G139">
        <v>0</v>
      </c>
    </row>
    <row r="140" spans="1:7" x14ac:dyDescent="0.25">
      <c r="A140" t="s">
        <v>8219</v>
      </c>
      <c r="B140">
        <v>688</v>
      </c>
      <c r="F140" t="s">
        <v>8221</v>
      </c>
      <c r="G140">
        <v>0</v>
      </c>
    </row>
    <row r="141" spans="1:7" x14ac:dyDescent="0.25">
      <c r="A141" t="s">
        <v>8219</v>
      </c>
      <c r="B141">
        <v>942</v>
      </c>
      <c r="F141" t="s">
        <v>8221</v>
      </c>
      <c r="G141">
        <v>55</v>
      </c>
    </row>
    <row r="142" spans="1:7" x14ac:dyDescent="0.25">
      <c r="A142" t="s">
        <v>8219</v>
      </c>
      <c r="B142">
        <v>88</v>
      </c>
      <c r="F142" t="s">
        <v>8221</v>
      </c>
      <c r="G142">
        <v>140</v>
      </c>
    </row>
    <row r="143" spans="1:7" x14ac:dyDescent="0.25">
      <c r="A143" t="s">
        <v>8219</v>
      </c>
      <c r="B143">
        <v>220</v>
      </c>
      <c r="F143" t="s">
        <v>8221</v>
      </c>
      <c r="G143">
        <v>21</v>
      </c>
    </row>
    <row r="144" spans="1:7" x14ac:dyDescent="0.25">
      <c r="A144" t="s">
        <v>8219</v>
      </c>
      <c r="B144">
        <v>145</v>
      </c>
      <c r="F144" t="s">
        <v>8221</v>
      </c>
      <c r="G144">
        <v>1</v>
      </c>
    </row>
    <row r="145" spans="1:7" x14ac:dyDescent="0.25">
      <c r="A145" t="s">
        <v>8219</v>
      </c>
      <c r="B145">
        <v>963</v>
      </c>
      <c r="F145" t="s">
        <v>8221</v>
      </c>
      <c r="G145">
        <v>147</v>
      </c>
    </row>
    <row r="146" spans="1:7" x14ac:dyDescent="0.25">
      <c r="A146" t="s">
        <v>8219</v>
      </c>
      <c r="B146">
        <v>91</v>
      </c>
      <c r="F146" t="s">
        <v>8221</v>
      </c>
      <c r="G146">
        <v>11</v>
      </c>
    </row>
    <row r="147" spans="1:7" x14ac:dyDescent="0.25">
      <c r="A147" t="s">
        <v>8219</v>
      </c>
      <c r="B147">
        <v>58</v>
      </c>
      <c r="F147" t="s">
        <v>8221</v>
      </c>
      <c r="G147">
        <v>125</v>
      </c>
    </row>
    <row r="148" spans="1:7" x14ac:dyDescent="0.25">
      <c r="A148" t="s">
        <v>8219</v>
      </c>
      <c r="B148">
        <v>36</v>
      </c>
      <c r="F148" t="s">
        <v>8221</v>
      </c>
      <c r="G148">
        <v>1</v>
      </c>
    </row>
    <row r="149" spans="1:7" x14ac:dyDescent="0.25">
      <c r="A149" t="s">
        <v>8219</v>
      </c>
      <c r="B149">
        <v>165</v>
      </c>
      <c r="F149" t="s">
        <v>8221</v>
      </c>
      <c r="G149">
        <v>0</v>
      </c>
    </row>
    <row r="150" spans="1:7" x14ac:dyDescent="0.25">
      <c r="A150" t="s">
        <v>8219</v>
      </c>
      <c r="B150">
        <v>111</v>
      </c>
      <c r="F150" t="s">
        <v>8221</v>
      </c>
      <c r="G150">
        <v>0</v>
      </c>
    </row>
    <row r="151" spans="1:7" x14ac:dyDescent="0.25">
      <c r="A151" t="s">
        <v>8219</v>
      </c>
      <c r="B151">
        <v>1596</v>
      </c>
      <c r="F151" t="s">
        <v>8221</v>
      </c>
      <c r="G151">
        <v>3</v>
      </c>
    </row>
    <row r="152" spans="1:7" x14ac:dyDescent="0.25">
      <c r="A152" t="s">
        <v>8219</v>
      </c>
      <c r="B152">
        <v>61</v>
      </c>
      <c r="F152" t="s">
        <v>8221</v>
      </c>
      <c r="G152">
        <v>0</v>
      </c>
    </row>
    <row r="153" spans="1:7" x14ac:dyDescent="0.25">
      <c r="A153" t="s">
        <v>8219</v>
      </c>
      <c r="B153">
        <v>287</v>
      </c>
      <c r="F153" t="s">
        <v>8221</v>
      </c>
      <c r="G153">
        <v>0</v>
      </c>
    </row>
    <row r="154" spans="1:7" x14ac:dyDescent="0.25">
      <c r="A154" t="s">
        <v>8219</v>
      </c>
      <c r="B154">
        <v>65</v>
      </c>
      <c r="F154" t="s">
        <v>8221</v>
      </c>
      <c r="G154">
        <v>0</v>
      </c>
    </row>
    <row r="155" spans="1:7" x14ac:dyDescent="0.25">
      <c r="A155" t="s">
        <v>8219</v>
      </c>
      <c r="B155">
        <v>118</v>
      </c>
      <c r="F155" t="s">
        <v>8221</v>
      </c>
      <c r="G155">
        <v>0</v>
      </c>
    </row>
    <row r="156" spans="1:7" x14ac:dyDescent="0.25">
      <c r="A156" t="s">
        <v>8219</v>
      </c>
      <c r="B156">
        <v>113</v>
      </c>
      <c r="F156" t="s">
        <v>8221</v>
      </c>
      <c r="G156">
        <v>3</v>
      </c>
    </row>
    <row r="157" spans="1:7" x14ac:dyDescent="0.25">
      <c r="A157" t="s">
        <v>8219</v>
      </c>
      <c r="B157">
        <v>332</v>
      </c>
      <c r="F157" t="s">
        <v>8221</v>
      </c>
      <c r="G157">
        <v>0</v>
      </c>
    </row>
    <row r="158" spans="1:7" x14ac:dyDescent="0.25">
      <c r="A158" t="s">
        <v>8219</v>
      </c>
      <c r="B158">
        <v>62</v>
      </c>
      <c r="F158" t="s">
        <v>8221</v>
      </c>
      <c r="G158">
        <v>1</v>
      </c>
    </row>
    <row r="159" spans="1:7" x14ac:dyDescent="0.25">
      <c r="A159" t="s">
        <v>8219</v>
      </c>
      <c r="B159">
        <v>951</v>
      </c>
      <c r="F159" t="s">
        <v>8221</v>
      </c>
      <c r="G159">
        <v>3</v>
      </c>
    </row>
    <row r="160" spans="1:7" x14ac:dyDescent="0.25">
      <c r="A160" t="s">
        <v>8219</v>
      </c>
      <c r="B160">
        <v>415</v>
      </c>
      <c r="F160" t="s">
        <v>8221</v>
      </c>
      <c r="G160">
        <v>22</v>
      </c>
    </row>
    <row r="161" spans="1:7" x14ac:dyDescent="0.25">
      <c r="A161" t="s">
        <v>8219</v>
      </c>
      <c r="B161">
        <v>305</v>
      </c>
      <c r="F161" t="s">
        <v>8221</v>
      </c>
      <c r="G161">
        <v>26</v>
      </c>
    </row>
    <row r="162" spans="1:7" x14ac:dyDescent="0.25">
      <c r="A162" t="s">
        <v>8219</v>
      </c>
      <c r="B162">
        <v>2139</v>
      </c>
      <c r="F162" t="s">
        <v>8221</v>
      </c>
      <c r="G162">
        <v>4</v>
      </c>
    </row>
    <row r="163" spans="1:7" x14ac:dyDescent="0.25">
      <c r="A163" t="s">
        <v>8219</v>
      </c>
      <c r="B163">
        <v>79</v>
      </c>
      <c r="F163" t="s">
        <v>8221</v>
      </c>
      <c r="G163">
        <v>0</v>
      </c>
    </row>
    <row r="164" spans="1:7" x14ac:dyDescent="0.25">
      <c r="A164" t="s">
        <v>8219</v>
      </c>
      <c r="B164">
        <v>179</v>
      </c>
      <c r="F164" t="s">
        <v>8221</v>
      </c>
      <c r="G164">
        <v>4</v>
      </c>
    </row>
    <row r="165" spans="1:7" x14ac:dyDescent="0.25">
      <c r="A165" t="s">
        <v>8219</v>
      </c>
      <c r="B165">
        <v>202</v>
      </c>
      <c r="F165" t="s">
        <v>8221</v>
      </c>
      <c r="G165">
        <v>9</v>
      </c>
    </row>
    <row r="166" spans="1:7" x14ac:dyDescent="0.25">
      <c r="A166" t="s">
        <v>8219</v>
      </c>
      <c r="B166">
        <v>760</v>
      </c>
      <c r="F166" t="s">
        <v>8221</v>
      </c>
      <c r="G166">
        <v>5</v>
      </c>
    </row>
    <row r="167" spans="1:7" x14ac:dyDescent="0.25">
      <c r="A167" t="s">
        <v>8219</v>
      </c>
      <c r="B167">
        <v>563</v>
      </c>
      <c r="F167" t="s">
        <v>8221</v>
      </c>
      <c r="G167">
        <v>14</v>
      </c>
    </row>
    <row r="168" spans="1:7" x14ac:dyDescent="0.25">
      <c r="A168" t="s">
        <v>8219</v>
      </c>
      <c r="B168">
        <v>135</v>
      </c>
      <c r="F168" t="s">
        <v>8221</v>
      </c>
      <c r="G168">
        <v>1</v>
      </c>
    </row>
    <row r="169" spans="1:7" x14ac:dyDescent="0.25">
      <c r="A169" t="s">
        <v>8219</v>
      </c>
      <c r="B169">
        <v>290</v>
      </c>
      <c r="F169" t="s">
        <v>8221</v>
      </c>
      <c r="G169">
        <v>10</v>
      </c>
    </row>
    <row r="170" spans="1:7" x14ac:dyDescent="0.25">
      <c r="A170" t="s">
        <v>8219</v>
      </c>
      <c r="B170">
        <v>447</v>
      </c>
      <c r="F170" t="s">
        <v>8221</v>
      </c>
      <c r="G170">
        <v>3</v>
      </c>
    </row>
    <row r="171" spans="1:7" x14ac:dyDescent="0.25">
      <c r="A171" t="s">
        <v>8219</v>
      </c>
      <c r="B171">
        <v>232</v>
      </c>
      <c r="F171" t="s">
        <v>8221</v>
      </c>
      <c r="G171">
        <v>1</v>
      </c>
    </row>
    <row r="172" spans="1:7" x14ac:dyDescent="0.25">
      <c r="A172" t="s">
        <v>8219</v>
      </c>
      <c r="B172">
        <v>168</v>
      </c>
      <c r="F172" t="s">
        <v>8221</v>
      </c>
      <c r="G172">
        <v>0</v>
      </c>
    </row>
    <row r="173" spans="1:7" x14ac:dyDescent="0.25">
      <c r="A173" t="s">
        <v>8219</v>
      </c>
      <c r="B173">
        <v>128</v>
      </c>
      <c r="F173" t="s">
        <v>8221</v>
      </c>
      <c r="G173">
        <v>5</v>
      </c>
    </row>
    <row r="174" spans="1:7" x14ac:dyDescent="0.25">
      <c r="A174" t="s">
        <v>8219</v>
      </c>
      <c r="B174">
        <v>493</v>
      </c>
      <c r="F174" t="s">
        <v>8221</v>
      </c>
      <c r="G174">
        <v>2</v>
      </c>
    </row>
    <row r="175" spans="1:7" x14ac:dyDescent="0.25">
      <c r="A175" t="s">
        <v>8219</v>
      </c>
      <c r="B175">
        <v>131</v>
      </c>
      <c r="F175" t="s">
        <v>8221</v>
      </c>
      <c r="G175">
        <v>68</v>
      </c>
    </row>
    <row r="176" spans="1:7" x14ac:dyDescent="0.25">
      <c r="A176" t="s">
        <v>8219</v>
      </c>
      <c r="B176">
        <v>50</v>
      </c>
      <c r="F176" t="s">
        <v>8221</v>
      </c>
      <c r="G176">
        <v>3</v>
      </c>
    </row>
    <row r="177" spans="1:7" x14ac:dyDescent="0.25">
      <c r="A177" t="s">
        <v>8219</v>
      </c>
      <c r="B177">
        <v>665</v>
      </c>
      <c r="F177" t="s">
        <v>8221</v>
      </c>
      <c r="G177">
        <v>34</v>
      </c>
    </row>
    <row r="178" spans="1:7" x14ac:dyDescent="0.25">
      <c r="A178" t="s">
        <v>8219</v>
      </c>
      <c r="B178">
        <v>129</v>
      </c>
      <c r="F178" t="s">
        <v>8221</v>
      </c>
      <c r="G178">
        <v>0</v>
      </c>
    </row>
    <row r="179" spans="1:7" x14ac:dyDescent="0.25">
      <c r="A179" t="s">
        <v>8219</v>
      </c>
      <c r="B179">
        <v>142</v>
      </c>
      <c r="F179" t="s">
        <v>8221</v>
      </c>
      <c r="G179">
        <v>3</v>
      </c>
    </row>
    <row r="180" spans="1:7" x14ac:dyDescent="0.25">
      <c r="A180" t="s">
        <v>8219</v>
      </c>
      <c r="B180">
        <v>2436</v>
      </c>
      <c r="F180" t="s">
        <v>8221</v>
      </c>
      <c r="G180">
        <v>0</v>
      </c>
    </row>
    <row r="181" spans="1:7" x14ac:dyDescent="0.25">
      <c r="A181" t="s">
        <v>8219</v>
      </c>
      <c r="B181">
        <v>244</v>
      </c>
      <c r="F181" t="s">
        <v>8221</v>
      </c>
      <c r="G181">
        <v>70</v>
      </c>
    </row>
    <row r="182" spans="1:7" x14ac:dyDescent="0.25">
      <c r="A182" t="s">
        <v>8219</v>
      </c>
      <c r="B182">
        <v>298</v>
      </c>
      <c r="F182" t="s">
        <v>8221</v>
      </c>
      <c r="G182">
        <v>1</v>
      </c>
    </row>
    <row r="183" spans="1:7" x14ac:dyDescent="0.25">
      <c r="A183" t="s">
        <v>8219</v>
      </c>
      <c r="B183">
        <v>251</v>
      </c>
      <c r="F183" t="s">
        <v>8221</v>
      </c>
      <c r="G183">
        <v>1</v>
      </c>
    </row>
    <row r="184" spans="1:7" x14ac:dyDescent="0.25">
      <c r="A184" t="s">
        <v>8219</v>
      </c>
      <c r="B184">
        <v>108</v>
      </c>
      <c r="F184" t="s">
        <v>8221</v>
      </c>
      <c r="G184">
        <v>1</v>
      </c>
    </row>
    <row r="185" spans="1:7" x14ac:dyDescent="0.25">
      <c r="A185" t="s">
        <v>8219</v>
      </c>
      <c r="B185">
        <v>82</v>
      </c>
      <c r="F185" t="s">
        <v>8221</v>
      </c>
      <c r="G185">
        <v>2</v>
      </c>
    </row>
    <row r="186" spans="1:7" x14ac:dyDescent="0.25">
      <c r="A186" t="s">
        <v>8219</v>
      </c>
      <c r="B186">
        <v>74</v>
      </c>
      <c r="F186" t="s">
        <v>8221</v>
      </c>
      <c r="G186">
        <v>2</v>
      </c>
    </row>
    <row r="187" spans="1:7" x14ac:dyDescent="0.25">
      <c r="A187" t="s">
        <v>8219</v>
      </c>
      <c r="B187">
        <v>189</v>
      </c>
      <c r="F187" t="s">
        <v>8221</v>
      </c>
      <c r="G187">
        <v>34</v>
      </c>
    </row>
    <row r="188" spans="1:7" x14ac:dyDescent="0.25">
      <c r="A188" t="s">
        <v>8219</v>
      </c>
      <c r="B188">
        <v>80</v>
      </c>
      <c r="F188" t="s">
        <v>8221</v>
      </c>
      <c r="G188">
        <v>2</v>
      </c>
    </row>
    <row r="189" spans="1:7" x14ac:dyDescent="0.25">
      <c r="A189" t="s">
        <v>8219</v>
      </c>
      <c r="B189">
        <v>576</v>
      </c>
      <c r="F189" t="s">
        <v>8221</v>
      </c>
      <c r="G189">
        <v>0</v>
      </c>
    </row>
    <row r="190" spans="1:7" x14ac:dyDescent="0.25">
      <c r="A190" t="s">
        <v>8219</v>
      </c>
      <c r="B190">
        <v>202</v>
      </c>
      <c r="F190" t="s">
        <v>8221</v>
      </c>
      <c r="G190">
        <v>1</v>
      </c>
    </row>
    <row r="191" spans="1:7" x14ac:dyDescent="0.25">
      <c r="A191" t="s">
        <v>8219</v>
      </c>
      <c r="B191">
        <v>238</v>
      </c>
      <c r="F191" t="s">
        <v>8221</v>
      </c>
      <c r="G191">
        <v>8</v>
      </c>
    </row>
    <row r="192" spans="1:7" x14ac:dyDescent="0.25">
      <c r="A192" t="s">
        <v>8219</v>
      </c>
      <c r="B192">
        <v>36</v>
      </c>
      <c r="F192" t="s">
        <v>8221</v>
      </c>
      <c r="G192">
        <v>4</v>
      </c>
    </row>
    <row r="193" spans="1:7" x14ac:dyDescent="0.25">
      <c r="A193" t="s">
        <v>8219</v>
      </c>
      <c r="B193">
        <v>150</v>
      </c>
      <c r="F193" t="s">
        <v>8221</v>
      </c>
      <c r="G193">
        <v>28</v>
      </c>
    </row>
    <row r="194" spans="1:7" x14ac:dyDescent="0.25">
      <c r="A194" t="s">
        <v>8219</v>
      </c>
      <c r="B194">
        <v>146</v>
      </c>
      <c r="F194" t="s">
        <v>8221</v>
      </c>
      <c r="G194">
        <v>0</v>
      </c>
    </row>
    <row r="195" spans="1:7" x14ac:dyDescent="0.25">
      <c r="A195" t="s">
        <v>8219</v>
      </c>
      <c r="B195">
        <v>222</v>
      </c>
      <c r="F195" t="s">
        <v>8221</v>
      </c>
      <c r="G195">
        <v>6</v>
      </c>
    </row>
    <row r="196" spans="1:7" x14ac:dyDescent="0.25">
      <c r="A196" t="s">
        <v>8219</v>
      </c>
      <c r="B196">
        <v>120</v>
      </c>
      <c r="F196" t="s">
        <v>8221</v>
      </c>
      <c r="G196">
        <v>22</v>
      </c>
    </row>
    <row r="197" spans="1:7" x14ac:dyDescent="0.25">
      <c r="A197" t="s">
        <v>8219</v>
      </c>
      <c r="B197">
        <v>126</v>
      </c>
      <c r="F197" t="s">
        <v>8221</v>
      </c>
      <c r="G197">
        <v>0</v>
      </c>
    </row>
    <row r="198" spans="1:7" x14ac:dyDescent="0.25">
      <c r="A198" t="s">
        <v>8219</v>
      </c>
      <c r="B198">
        <v>158</v>
      </c>
      <c r="F198" t="s">
        <v>8221</v>
      </c>
      <c r="G198">
        <v>1</v>
      </c>
    </row>
    <row r="199" spans="1:7" x14ac:dyDescent="0.25">
      <c r="A199" t="s">
        <v>8219</v>
      </c>
      <c r="B199">
        <v>316</v>
      </c>
      <c r="F199" t="s">
        <v>8221</v>
      </c>
      <c r="G199">
        <v>20</v>
      </c>
    </row>
    <row r="200" spans="1:7" x14ac:dyDescent="0.25">
      <c r="A200" t="s">
        <v>8219</v>
      </c>
      <c r="B200">
        <v>284</v>
      </c>
      <c r="F200" t="s">
        <v>8221</v>
      </c>
      <c r="G200">
        <v>0</v>
      </c>
    </row>
    <row r="201" spans="1:7" x14ac:dyDescent="0.25">
      <c r="A201" t="s">
        <v>8219</v>
      </c>
      <c r="B201">
        <v>51</v>
      </c>
      <c r="F201" t="s">
        <v>8221</v>
      </c>
      <c r="G201">
        <v>1</v>
      </c>
    </row>
    <row r="202" spans="1:7" x14ac:dyDescent="0.25">
      <c r="A202" t="s">
        <v>8219</v>
      </c>
      <c r="B202">
        <v>158</v>
      </c>
      <c r="F202" t="s">
        <v>8221</v>
      </c>
      <c r="G202">
        <v>3</v>
      </c>
    </row>
    <row r="203" spans="1:7" x14ac:dyDescent="0.25">
      <c r="A203" t="s">
        <v>8219</v>
      </c>
      <c r="B203">
        <v>337</v>
      </c>
      <c r="F203" t="s">
        <v>8221</v>
      </c>
      <c r="G203">
        <v>2</v>
      </c>
    </row>
    <row r="204" spans="1:7" x14ac:dyDescent="0.25">
      <c r="A204" t="s">
        <v>8219</v>
      </c>
      <c r="B204">
        <v>186</v>
      </c>
      <c r="F204" t="s">
        <v>8221</v>
      </c>
      <c r="G204">
        <v>0</v>
      </c>
    </row>
    <row r="205" spans="1:7" x14ac:dyDescent="0.25">
      <c r="A205" t="s">
        <v>8219</v>
      </c>
      <c r="B205">
        <v>58</v>
      </c>
      <c r="F205" t="s">
        <v>8221</v>
      </c>
      <c r="G205">
        <v>2</v>
      </c>
    </row>
    <row r="206" spans="1:7" x14ac:dyDescent="0.25">
      <c r="A206" t="s">
        <v>8219</v>
      </c>
      <c r="B206">
        <v>82</v>
      </c>
      <c r="F206" t="s">
        <v>8221</v>
      </c>
      <c r="G206">
        <v>1</v>
      </c>
    </row>
    <row r="207" spans="1:7" x14ac:dyDescent="0.25">
      <c r="A207" t="s">
        <v>8219</v>
      </c>
      <c r="B207">
        <v>736</v>
      </c>
      <c r="F207" t="s">
        <v>8221</v>
      </c>
      <c r="G207">
        <v>0</v>
      </c>
    </row>
    <row r="208" spans="1:7" x14ac:dyDescent="0.25">
      <c r="A208" t="s">
        <v>8219</v>
      </c>
      <c r="B208">
        <v>1151</v>
      </c>
      <c r="F208" t="s">
        <v>8221</v>
      </c>
      <c r="G208">
        <v>1</v>
      </c>
    </row>
    <row r="209" spans="1:7" x14ac:dyDescent="0.25">
      <c r="A209" t="s">
        <v>8219</v>
      </c>
      <c r="B209">
        <v>34</v>
      </c>
      <c r="F209" t="s">
        <v>8221</v>
      </c>
      <c r="G209">
        <v>0</v>
      </c>
    </row>
    <row r="210" spans="1:7" x14ac:dyDescent="0.25">
      <c r="A210" t="s">
        <v>8219</v>
      </c>
      <c r="B210">
        <v>498</v>
      </c>
      <c r="F210" t="s">
        <v>8221</v>
      </c>
      <c r="G210">
        <v>5</v>
      </c>
    </row>
    <row r="211" spans="1:7" x14ac:dyDescent="0.25">
      <c r="A211" t="s">
        <v>8219</v>
      </c>
      <c r="B211">
        <v>167</v>
      </c>
      <c r="F211" t="s">
        <v>8221</v>
      </c>
      <c r="G211">
        <v>1</v>
      </c>
    </row>
    <row r="212" spans="1:7" x14ac:dyDescent="0.25">
      <c r="A212" t="s">
        <v>8219</v>
      </c>
      <c r="B212">
        <v>340</v>
      </c>
      <c r="F212" t="s">
        <v>8221</v>
      </c>
      <c r="G212">
        <v>1</v>
      </c>
    </row>
    <row r="213" spans="1:7" x14ac:dyDescent="0.25">
      <c r="A213" t="s">
        <v>8219</v>
      </c>
      <c r="B213">
        <v>438</v>
      </c>
      <c r="F213" t="s">
        <v>8221</v>
      </c>
      <c r="G213">
        <v>2</v>
      </c>
    </row>
    <row r="214" spans="1:7" x14ac:dyDescent="0.25">
      <c r="A214" t="s">
        <v>8219</v>
      </c>
      <c r="B214">
        <v>555</v>
      </c>
      <c r="F214" t="s">
        <v>8221</v>
      </c>
      <c r="G214">
        <v>0</v>
      </c>
    </row>
    <row r="215" spans="1:7" x14ac:dyDescent="0.25">
      <c r="A215" t="s">
        <v>8219</v>
      </c>
      <c r="B215">
        <v>266</v>
      </c>
      <c r="F215" t="s">
        <v>8221</v>
      </c>
      <c r="G215">
        <v>9</v>
      </c>
    </row>
    <row r="216" spans="1:7" x14ac:dyDescent="0.25">
      <c r="A216" t="s">
        <v>8219</v>
      </c>
      <c r="B216">
        <v>69</v>
      </c>
      <c r="F216" t="s">
        <v>8221</v>
      </c>
      <c r="G216">
        <v>4</v>
      </c>
    </row>
    <row r="217" spans="1:7" x14ac:dyDescent="0.25">
      <c r="A217" t="s">
        <v>8219</v>
      </c>
      <c r="B217">
        <v>80</v>
      </c>
      <c r="F217" t="s">
        <v>8221</v>
      </c>
      <c r="G217">
        <v>4</v>
      </c>
    </row>
    <row r="218" spans="1:7" x14ac:dyDescent="0.25">
      <c r="A218" t="s">
        <v>8219</v>
      </c>
      <c r="B218">
        <v>493</v>
      </c>
      <c r="F218" t="s">
        <v>8221</v>
      </c>
      <c r="G218">
        <v>1</v>
      </c>
    </row>
    <row r="219" spans="1:7" x14ac:dyDescent="0.25">
      <c r="A219" t="s">
        <v>8219</v>
      </c>
      <c r="B219">
        <v>31</v>
      </c>
      <c r="F219" t="s">
        <v>8221</v>
      </c>
      <c r="G219">
        <v>1</v>
      </c>
    </row>
    <row r="220" spans="1:7" x14ac:dyDescent="0.25">
      <c r="A220" t="s">
        <v>8219</v>
      </c>
      <c r="B220">
        <v>236</v>
      </c>
      <c r="F220" t="s">
        <v>8221</v>
      </c>
      <c r="G220">
        <v>7</v>
      </c>
    </row>
    <row r="221" spans="1:7" x14ac:dyDescent="0.25">
      <c r="A221" t="s">
        <v>8219</v>
      </c>
      <c r="B221">
        <v>89</v>
      </c>
      <c r="F221" t="s">
        <v>8221</v>
      </c>
      <c r="G221">
        <v>5</v>
      </c>
    </row>
    <row r="222" spans="1:7" x14ac:dyDescent="0.25">
      <c r="A222" t="s">
        <v>8219</v>
      </c>
      <c r="B222">
        <v>299</v>
      </c>
      <c r="F222" t="s">
        <v>8221</v>
      </c>
      <c r="G222">
        <v>1</v>
      </c>
    </row>
    <row r="223" spans="1:7" x14ac:dyDescent="0.25">
      <c r="A223" t="s">
        <v>8219</v>
      </c>
      <c r="B223">
        <v>55</v>
      </c>
      <c r="F223" t="s">
        <v>8221</v>
      </c>
      <c r="G223">
        <v>0</v>
      </c>
    </row>
    <row r="224" spans="1:7" x14ac:dyDescent="0.25">
      <c r="A224" t="s">
        <v>8219</v>
      </c>
      <c r="B224">
        <v>325</v>
      </c>
      <c r="F224" t="s">
        <v>8221</v>
      </c>
      <c r="G224">
        <v>0</v>
      </c>
    </row>
    <row r="225" spans="1:7" x14ac:dyDescent="0.25">
      <c r="A225" t="s">
        <v>8219</v>
      </c>
      <c r="B225">
        <v>524</v>
      </c>
      <c r="F225" t="s">
        <v>8221</v>
      </c>
      <c r="G225">
        <v>1</v>
      </c>
    </row>
    <row r="226" spans="1:7" x14ac:dyDescent="0.25">
      <c r="A226" t="s">
        <v>8219</v>
      </c>
      <c r="B226">
        <v>285</v>
      </c>
      <c r="F226" t="s">
        <v>8221</v>
      </c>
      <c r="G226">
        <v>2</v>
      </c>
    </row>
    <row r="227" spans="1:7" x14ac:dyDescent="0.25">
      <c r="A227" t="s">
        <v>8219</v>
      </c>
      <c r="B227">
        <v>179</v>
      </c>
      <c r="F227" t="s">
        <v>8221</v>
      </c>
      <c r="G227">
        <v>0</v>
      </c>
    </row>
    <row r="228" spans="1:7" x14ac:dyDescent="0.25">
      <c r="A228" t="s">
        <v>8219</v>
      </c>
      <c r="B228">
        <v>188</v>
      </c>
      <c r="F228" t="s">
        <v>8221</v>
      </c>
      <c r="G228">
        <v>4</v>
      </c>
    </row>
    <row r="229" spans="1:7" x14ac:dyDescent="0.25">
      <c r="A229" t="s">
        <v>8219</v>
      </c>
      <c r="B229">
        <v>379</v>
      </c>
      <c r="F229" t="s">
        <v>8221</v>
      </c>
      <c r="G229">
        <v>7</v>
      </c>
    </row>
    <row r="230" spans="1:7" x14ac:dyDescent="0.25">
      <c r="A230" t="s">
        <v>8219</v>
      </c>
      <c r="B230">
        <v>119</v>
      </c>
      <c r="F230" t="s">
        <v>8221</v>
      </c>
      <c r="G230">
        <v>2</v>
      </c>
    </row>
    <row r="231" spans="1:7" x14ac:dyDescent="0.25">
      <c r="A231" t="s">
        <v>8219</v>
      </c>
      <c r="B231">
        <v>167</v>
      </c>
      <c r="F231" t="s">
        <v>8221</v>
      </c>
      <c r="G231">
        <v>1</v>
      </c>
    </row>
    <row r="232" spans="1:7" x14ac:dyDescent="0.25">
      <c r="A232" t="s">
        <v>8219</v>
      </c>
      <c r="B232">
        <v>221</v>
      </c>
      <c r="F232" t="s">
        <v>8221</v>
      </c>
      <c r="G232">
        <v>9</v>
      </c>
    </row>
    <row r="233" spans="1:7" x14ac:dyDescent="0.25">
      <c r="A233" t="s">
        <v>8219</v>
      </c>
      <c r="B233">
        <v>964</v>
      </c>
      <c r="F233" t="s">
        <v>8221</v>
      </c>
      <c r="G233">
        <v>2</v>
      </c>
    </row>
    <row r="234" spans="1:7" x14ac:dyDescent="0.25">
      <c r="A234" t="s">
        <v>8219</v>
      </c>
      <c r="B234">
        <v>286</v>
      </c>
      <c r="F234" t="s">
        <v>8221</v>
      </c>
      <c r="G234">
        <v>1</v>
      </c>
    </row>
    <row r="235" spans="1:7" x14ac:dyDescent="0.25">
      <c r="A235" t="s">
        <v>8219</v>
      </c>
      <c r="B235">
        <v>613</v>
      </c>
      <c r="F235" t="s">
        <v>8221</v>
      </c>
      <c r="G235">
        <v>7</v>
      </c>
    </row>
    <row r="236" spans="1:7" x14ac:dyDescent="0.25">
      <c r="A236" t="s">
        <v>8219</v>
      </c>
      <c r="B236">
        <v>29</v>
      </c>
      <c r="F236" t="s">
        <v>8221</v>
      </c>
      <c r="G236">
        <v>2</v>
      </c>
    </row>
    <row r="237" spans="1:7" x14ac:dyDescent="0.25">
      <c r="A237" t="s">
        <v>8219</v>
      </c>
      <c r="B237">
        <v>165</v>
      </c>
      <c r="F237" t="s">
        <v>8221</v>
      </c>
      <c r="G237">
        <v>8</v>
      </c>
    </row>
    <row r="238" spans="1:7" x14ac:dyDescent="0.25">
      <c r="A238" t="s">
        <v>8219</v>
      </c>
      <c r="B238">
        <v>97</v>
      </c>
      <c r="F238" t="s">
        <v>8221</v>
      </c>
      <c r="G238">
        <v>2</v>
      </c>
    </row>
    <row r="239" spans="1:7" x14ac:dyDescent="0.25">
      <c r="A239" t="s">
        <v>8219</v>
      </c>
      <c r="B239">
        <v>303</v>
      </c>
      <c r="F239" t="s">
        <v>8221</v>
      </c>
      <c r="G239">
        <v>2</v>
      </c>
    </row>
    <row r="240" spans="1:7" x14ac:dyDescent="0.25">
      <c r="A240" t="s">
        <v>8219</v>
      </c>
      <c r="B240">
        <v>267</v>
      </c>
      <c r="F240" t="s">
        <v>8221</v>
      </c>
      <c r="G240">
        <v>7</v>
      </c>
    </row>
    <row r="241" spans="1:7" x14ac:dyDescent="0.25">
      <c r="A241" t="s">
        <v>8219</v>
      </c>
      <c r="B241">
        <v>302</v>
      </c>
      <c r="F241" t="s">
        <v>8221</v>
      </c>
      <c r="G241">
        <v>2</v>
      </c>
    </row>
    <row r="242" spans="1:7" x14ac:dyDescent="0.25">
      <c r="A242" t="s">
        <v>8219</v>
      </c>
      <c r="B242">
        <v>87</v>
      </c>
      <c r="F242" t="s">
        <v>8221</v>
      </c>
      <c r="G242">
        <v>18</v>
      </c>
    </row>
    <row r="243" spans="1:7" x14ac:dyDescent="0.25">
      <c r="A243" t="s">
        <v>8219</v>
      </c>
      <c r="B243">
        <v>354</v>
      </c>
      <c r="F243" t="s">
        <v>8221</v>
      </c>
      <c r="G243">
        <v>9</v>
      </c>
    </row>
    <row r="244" spans="1:7" x14ac:dyDescent="0.25">
      <c r="A244" t="s">
        <v>8219</v>
      </c>
      <c r="B244">
        <v>86</v>
      </c>
      <c r="F244" t="s">
        <v>8221</v>
      </c>
      <c r="G244">
        <v>4</v>
      </c>
    </row>
    <row r="245" spans="1:7" x14ac:dyDescent="0.25">
      <c r="A245" t="s">
        <v>8219</v>
      </c>
      <c r="B245">
        <v>26</v>
      </c>
      <c r="F245" t="s">
        <v>8221</v>
      </c>
      <c r="G245">
        <v>7</v>
      </c>
    </row>
    <row r="246" spans="1:7" x14ac:dyDescent="0.25">
      <c r="A246" t="s">
        <v>8219</v>
      </c>
      <c r="B246">
        <v>113</v>
      </c>
      <c r="F246" t="s">
        <v>8221</v>
      </c>
      <c r="G246">
        <v>29</v>
      </c>
    </row>
    <row r="247" spans="1:7" x14ac:dyDescent="0.25">
      <c r="A247" t="s">
        <v>8219</v>
      </c>
      <c r="B247">
        <v>65</v>
      </c>
      <c r="F247" t="s">
        <v>8221</v>
      </c>
      <c r="G247">
        <v>12</v>
      </c>
    </row>
    <row r="248" spans="1:7" x14ac:dyDescent="0.25">
      <c r="A248" t="s">
        <v>8219</v>
      </c>
      <c r="B248">
        <v>134</v>
      </c>
      <c r="F248" t="s">
        <v>8221</v>
      </c>
      <c r="G248">
        <v>4</v>
      </c>
    </row>
    <row r="249" spans="1:7" x14ac:dyDescent="0.25">
      <c r="A249" t="s">
        <v>8219</v>
      </c>
      <c r="B249">
        <v>119</v>
      </c>
      <c r="F249" t="s">
        <v>8221</v>
      </c>
      <c r="G249">
        <v>28</v>
      </c>
    </row>
    <row r="250" spans="1:7" x14ac:dyDescent="0.25">
      <c r="A250" t="s">
        <v>8219</v>
      </c>
      <c r="B250">
        <v>159</v>
      </c>
      <c r="F250" t="s">
        <v>8221</v>
      </c>
      <c r="G250">
        <v>25</v>
      </c>
    </row>
    <row r="251" spans="1:7" x14ac:dyDescent="0.25">
      <c r="A251" t="s">
        <v>8219</v>
      </c>
      <c r="B251">
        <v>167</v>
      </c>
      <c r="F251" t="s">
        <v>8221</v>
      </c>
      <c r="G251">
        <v>28</v>
      </c>
    </row>
    <row r="252" spans="1:7" x14ac:dyDescent="0.25">
      <c r="A252" t="s">
        <v>8219</v>
      </c>
      <c r="B252">
        <v>43</v>
      </c>
      <c r="F252" t="s">
        <v>8221</v>
      </c>
      <c r="G252">
        <v>310</v>
      </c>
    </row>
    <row r="253" spans="1:7" x14ac:dyDescent="0.25">
      <c r="A253" t="s">
        <v>8219</v>
      </c>
      <c r="B253">
        <v>1062</v>
      </c>
      <c r="F253" t="s">
        <v>8221</v>
      </c>
      <c r="G253">
        <v>15</v>
      </c>
    </row>
    <row r="254" spans="1:7" x14ac:dyDescent="0.25">
      <c r="A254" t="s">
        <v>8219</v>
      </c>
      <c r="B254">
        <v>9</v>
      </c>
      <c r="F254" t="s">
        <v>8221</v>
      </c>
      <c r="G254">
        <v>215</v>
      </c>
    </row>
    <row r="255" spans="1:7" x14ac:dyDescent="0.25">
      <c r="A255" t="s">
        <v>8219</v>
      </c>
      <c r="B255">
        <v>89</v>
      </c>
      <c r="F255" t="s">
        <v>8221</v>
      </c>
      <c r="G255">
        <v>3</v>
      </c>
    </row>
    <row r="256" spans="1:7" x14ac:dyDescent="0.25">
      <c r="A256" t="s">
        <v>8219</v>
      </c>
      <c r="B256">
        <v>174</v>
      </c>
      <c r="F256" t="s">
        <v>8221</v>
      </c>
      <c r="G256">
        <v>2</v>
      </c>
    </row>
    <row r="257" spans="1:7" x14ac:dyDescent="0.25">
      <c r="A257" t="s">
        <v>8219</v>
      </c>
      <c r="B257">
        <v>14</v>
      </c>
      <c r="F257" t="s">
        <v>8221</v>
      </c>
      <c r="G257">
        <v>26</v>
      </c>
    </row>
    <row r="258" spans="1:7" x14ac:dyDescent="0.25">
      <c r="A258" t="s">
        <v>8219</v>
      </c>
      <c r="B258">
        <v>48</v>
      </c>
      <c r="F258" t="s">
        <v>8221</v>
      </c>
      <c r="G258">
        <v>24</v>
      </c>
    </row>
    <row r="259" spans="1:7" x14ac:dyDescent="0.25">
      <c r="A259" t="s">
        <v>8219</v>
      </c>
      <c r="B259">
        <v>133</v>
      </c>
      <c r="F259" t="s">
        <v>8221</v>
      </c>
      <c r="G259">
        <v>96</v>
      </c>
    </row>
    <row r="260" spans="1:7" x14ac:dyDescent="0.25">
      <c r="A260" t="s">
        <v>8219</v>
      </c>
      <c r="B260">
        <v>83</v>
      </c>
      <c r="F260" t="s">
        <v>8221</v>
      </c>
      <c r="G260">
        <v>17</v>
      </c>
    </row>
    <row r="261" spans="1:7" x14ac:dyDescent="0.25">
      <c r="A261" t="s">
        <v>8219</v>
      </c>
      <c r="B261">
        <v>149</v>
      </c>
      <c r="F261" t="s">
        <v>8221</v>
      </c>
      <c r="G261">
        <v>94</v>
      </c>
    </row>
    <row r="262" spans="1:7" x14ac:dyDescent="0.25">
      <c r="A262" t="s">
        <v>8219</v>
      </c>
      <c r="B262">
        <v>49</v>
      </c>
      <c r="F262" t="s">
        <v>8221</v>
      </c>
      <c r="G262">
        <v>129</v>
      </c>
    </row>
    <row r="263" spans="1:7" x14ac:dyDescent="0.25">
      <c r="A263" t="s">
        <v>8219</v>
      </c>
      <c r="B263">
        <v>251</v>
      </c>
      <c r="F263" t="s">
        <v>8221</v>
      </c>
      <c r="G263">
        <v>1</v>
      </c>
    </row>
    <row r="264" spans="1:7" x14ac:dyDescent="0.25">
      <c r="A264" t="s">
        <v>8219</v>
      </c>
      <c r="B264">
        <v>22</v>
      </c>
      <c r="F264" t="s">
        <v>8221</v>
      </c>
      <c r="G264">
        <v>4</v>
      </c>
    </row>
    <row r="265" spans="1:7" x14ac:dyDescent="0.25">
      <c r="A265" t="s">
        <v>8219</v>
      </c>
      <c r="B265">
        <v>48</v>
      </c>
      <c r="F265" t="s">
        <v>8221</v>
      </c>
      <c r="G265">
        <v>3</v>
      </c>
    </row>
    <row r="266" spans="1:7" x14ac:dyDescent="0.25">
      <c r="A266" t="s">
        <v>8219</v>
      </c>
      <c r="B266">
        <v>383</v>
      </c>
      <c r="F266" t="s">
        <v>8221</v>
      </c>
      <c r="G266">
        <v>135</v>
      </c>
    </row>
    <row r="267" spans="1:7" x14ac:dyDescent="0.25">
      <c r="A267" t="s">
        <v>8219</v>
      </c>
      <c r="B267">
        <v>237</v>
      </c>
      <c r="F267" t="s">
        <v>8221</v>
      </c>
      <c r="G267">
        <v>10</v>
      </c>
    </row>
    <row r="268" spans="1:7" x14ac:dyDescent="0.25">
      <c r="A268" t="s">
        <v>8219</v>
      </c>
      <c r="B268">
        <v>13</v>
      </c>
      <c r="F268" t="s">
        <v>8221</v>
      </c>
      <c r="G268">
        <v>0</v>
      </c>
    </row>
    <row r="269" spans="1:7" x14ac:dyDescent="0.25">
      <c r="A269" t="s">
        <v>8219</v>
      </c>
      <c r="B269">
        <v>562</v>
      </c>
      <c r="F269" t="s">
        <v>8221</v>
      </c>
      <c r="G269">
        <v>6</v>
      </c>
    </row>
    <row r="270" spans="1:7" x14ac:dyDescent="0.25">
      <c r="A270" t="s">
        <v>8219</v>
      </c>
      <c r="B270">
        <v>71</v>
      </c>
      <c r="F270" t="s">
        <v>8221</v>
      </c>
      <c r="G270">
        <v>36</v>
      </c>
    </row>
    <row r="271" spans="1:7" x14ac:dyDescent="0.25">
      <c r="A271" t="s">
        <v>8219</v>
      </c>
      <c r="B271">
        <v>1510</v>
      </c>
      <c r="F271" t="s">
        <v>8221</v>
      </c>
      <c r="G271">
        <v>336</v>
      </c>
    </row>
    <row r="272" spans="1:7" x14ac:dyDescent="0.25">
      <c r="A272" t="s">
        <v>8219</v>
      </c>
      <c r="B272">
        <v>14</v>
      </c>
      <c r="F272" t="s">
        <v>8221</v>
      </c>
      <c r="G272">
        <v>34</v>
      </c>
    </row>
    <row r="273" spans="1:7" x14ac:dyDescent="0.25">
      <c r="A273" t="s">
        <v>8219</v>
      </c>
      <c r="B273">
        <v>193</v>
      </c>
      <c r="F273" t="s">
        <v>8221</v>
      </c>
      <c r="G273">
        <v>10</v>
      </c>
    </row>
    <row r="274" spans="1:7" x14ac:dyDescent="0.25">
      <c r="A274" t="s">
        <v>8219</v>
      </c>
      <c r="B274">
        <v>206</v>
      </c>
      <c r="F274" t="s">
        <v>8221</v>
      </c>
      <c r="G274">
        <v>201</v>
      </c>
    </row>
    <row r="275" spans="1:7" x14ac:dyDescent="0.25">
      <c r="A275" t="s">
        <v>8219</v>
      </c>
      <c r="B275">
        <v>351</v>
      </c>
      <c r="F275" t="s">
        <v>8221</v>
      </c>
      <c r="G275">
        <v>296</v>
      </c>
    </row>
    <row r="276" spans="1:7" x14ac:dyDescent="0.25">
      <c r="A276" t="s">
        <v>8219</v>
      </c>
      <c r="B276">
        <v>50</v>
      </c>
      <c r="F276" t="s">
        <v>8221</v>
      </c>
      <c r="G276">
        <v>7</v>
      </c>
    </row>
    <row r="277" spans="1:7" x14ac:dyDescent="0.25">
      <c r="A277" t="s">
        <v>8219</v>
      </c>
      <c r="B277">
        <v>184</v>
      </c>
      <c r="F277" t="s">
        <v>8221</v>
      </c>
      <c r="G277">
        <v>7</v>
      </c>
    </row>
    <row r="278" spans="1:7" x14ac:dyDescent="0.25">
      <c r="A278" t="s">
        <v>8219</v>
      </c>
      <c r="B278">
        <v>196</v>
      </c>
      <c r="F278" t="s">
        <v>8221</v>
      </c>
      <c r="G278">
        <v>1</v>
      </c>
    </row>
    <row r="279" spans="1:7" x14ac:dyDescent="0.25">
      <c r="A279" t="s">
        <v>8219</v>
      </c>
      <c r="B279">
        <v>229</v>
      </c>
      <c r="F279" t="s">
        <v>8221</v>
      </c>
      <c r="G279">
        <v>114</v>
      </c>
    </row>
    <row r="280" spans="1:7" x14ac:dyDescent="0.25">
      <c r="A280" t="s">
        <v>8219</v>
      </c>
      <c r="B280">
        <v>67</v>
      </c>
      <c r="F280" t="s">
        <v>8221</v>
      </c>
      <c r="G280">
        <v>29</v>
      </c>
    </row>
    <row r="281" spans="1:7" x14ac:dyDescent="0.25">
      <c r="A281" t="s">
        <v>8219</v>
      </c>
      <c r="B281">
        <v>95</v>
      </c>
      <c r="F281" t="s">
        <v>8221</v>
      </c>
      <c r="G281">
        <v>890</v>
      </c>
    </row>
    <row r="282" spans="1:7" x14ac:dyDescent="0.25">
      <c r="A282" t="s">
        <v>8219</v>
      </c>
      <c r="B282">
        <v>62</v>
      </c>
      <c r="F282" t="s">
        <v>8221</v>
      </c>
      <c r="G282">
        <v>31</v>
      </c>
    </row>
    <row r="283" spans="1:7" x14ac:dyDescent="0.25">
      <c r="A283" t="s">
        <v>8219</v>
      </c>
      <c r="B283">
        <v>73</v>
      </c>
      <c r="F283" t="s">
        <v>8221</v>
      </c>
      <c r="G283">
        <v>21</v>
      </c>
    </row>
    <row r="284" spans="1:7" x14ac:dyDescent="0.25">
      <c r="A284" t="s">
        <v>8219</v>
      </c>
      <c r="B284">
        <v>43</v>
      </c>
      <c r="F284" t="s">
        <v>8221</v>
      </c>
      <c r="G284">
        <v>37</v>
      </c>
    </row>
    <row r="285" spans="1:7" x14ac:dyDescent="0.25">
      <c r="A285" t="s">
        <v>8219</v>
      </c>
      <c r="B285">
        <v>70</v>
      </c>
      <c r="F285" t="s">
        <v>8221</v>
      </c>
      <c r="G285">
        <v>7</v>
      </c>
    </row>
    <row r="286" spans="1:7" x14ac:dyDescent="0.25">
      <c r="A286" t="s">
        <v>8219</v>
      </c>
      <c r="B286">
        <v>271</v>
      </c>
      <c r="F286" t="s">
        <v>8221</v>
      </c>
      <c r="G286">
        <v>4</v>
      </c>
    </row>
    <row r="287" spans="1:7" x14ac:dyDescent="0.25">
      <c r="A287" t="s">
        <v>8219</v>
      </c>
      <c r="B287">
        <v>55</v>
      </c>
      <c r="F287" t="s">
        <v>8221</v>
      </c>
      <c r="G287">
        <v>5</v>
      </c>
    </row>
    <row r="288" spans="1:7" x14ac:dyDescent="0.25">
      <c r="A288" t="s">
        <v>8219</v>
      </c>
      <c r="B288">
        <v>35</v>
      </c>
      <c r="F288" t="s">
        <v>8221</v>
      </c>
      <c r="G288">
        <v>0</v>
      </c>
    </row>
    <row r="289" spans="1:7" x14ac:dyDescent="0.25">
      <c r="A289" t="s">
        <v>8219</v>
      </c>
      <c r="B289">
        <v>22</v>
      </c>
      <c r="F289" t="s">
        <v>8221</v>
      </c>
      <c r="G289">
        <v>456</v>
      </c>
    </row>
    <row r="290" spans="1:7" x14ac:dyDescent="0.25">
      <c r="A290" t="s">
        <v>8219</v>
      </c>
      <c r="B290">
        <v>38</v>
      </c>
      <c r="F290" t="s">
        <v>8221</v>
      </c>
      <c r="G290">
        <v>369</v>
      </c>
    </row>
    <row r="291" spans="1:7" x14ac:dyDescent="0.25">
      <c r="A291" t="s">
        <v>8219</v>
      </c>
      <c r="B291">
        <v>15</v>
      </c>
      <c r="F291" t="s">
        <v>8221</v>
      </c>
      <c r="G291">
        <v>2</v>
      </c>
    </row>
    <row r="292" spans="1:7" x14ac:dyDescent="0.25">
      <c r="A292" t="s">
        <v>8219</v>
      </c>
      <c r="B292">
        <v>7</v>
      </c>
      <c r="F292" t="s">
        <v>8221</v>
      </c>
      <c r="G292">
        <v>0</v>
      </c>
    </row>
    <row r="293" spans="1:7" x14ac:dyDescent="0.25">
      <c r="A293" t="s">
        <v>8219</v>
      </c>
      <c r="B293">
        <v>241</v>
      </c>
      <c r="F293" t="s">
        <v>8221</v>
      </c>
      <c r="G293">
        <v>338</v>
      </c>
    </row>
    <row r="294" spans="1:7" x14ac:dyDescent="0.25">
      <c r="A294" t="s">
        <v>8219</v>
      </c>
      <c r="B294">
        <v>55</v>
      </c>
      <c r="F294" t="s">
        <v>8221</v>
      </c>
      <c r="G294">
        <v>4</v>
      </c>
    </row>
    <row r="295" spans="1:7" x14ac:dyDescent="0.25">
      <c r="A295" t="s">
        <v>8219</v>
      </c>
      <c r="B295">
        <v>171</v>
      </c>
      <c r="F295" t="s">
        <v>8221</v>
      </c>
      <c r="G295">
        <v>1</v>
      </c>
    </row>
    <row r="296" spans="1:7" x14ac:dyDescent="0.25">
      <c r="A296" t="s">
        <v>8219</v>
      </c>
      <c r="B296">
        <v>208</v>
      </c>
      <c r="F296" t="s">
        <v>8221</v>
      </c>
      <c r="G296">
        <v>28</v>
      </c>
    </row>
    <row r="297" spans="1:7" x14ac:dyDescent="0.25">
      <c r="A297" t="s">
        <v>8219</v>
      </c>
      <c r="B297">
        <v>21</v>
      </c>
      <c r="F297" t="s">
        <v>8221</v>
      </c>
      <c r="G297">
        <v>12</v>
      </c>
    </row>
    <row r="298" spans="1:7" x14ac:dyDescent="0.25">
      <c r="A298" t="s">
        <v>8219</v>
      </c>
      <c r="B298">
        <v>25</v>
      </c>
      <c r="F298" t="s">
        <v>8221</v>
      </c>
      <c r="G298">
        <v>16</v>
      </c>
    </row>
    <row r="299" spans="1:7" x14ac:dyDescent="0.25">
      <c r="A299" t="s">
        <v>8219</v>
      </c>
      <c r="B299">
        <v>52</v>
      </c>
      <c r="F299" t="s">
        <v>8221</v>
      </c>
      <c r="G299">
        <v>4</v>
      </c>
    </row>
    <row r="300" spans="1:7" x14ac:dyDescent="0.25">
      <c r="A300" t="s">
        <v>8219</v>
      </c>
      <c r="B300">
        <v>104</v>
      </c>
      <c r="F300" t="s">
        <v>8221</v>
      </c>
      <c r="G300">
        <v>4</v>
      </c>
    </row>
    <row r="301" spans="1:7" x14ac:dyDescent="0.25">
      <c r="A301" t="s">
        <v>8219</v>
      </c>
      <c r="B301">
        <v>73</v>
      </c>
      <c r="F301" t="s">
        <v>8221</v>
      </c>
      <c r="G301">
        <v>10</v>
      </c>
    </row>
    <row r="302" spans="1:7" x14ac:dyDescent="0.25">
      <c r="A302" t="s">
        <v>8219</v>
      </c>
      <c r="B302">
        <v>34</v>
      </c>
      <c r="F302" t="s">
        <v>8221</v>
      </c>
      <c r="G302">
        <v>0</v>
      </c>
    </row>
    <row r="303" spans="1:7" x14ac:dyDescent="0.25">
      <c r="A303" t="s">
        <v>8219</v>
      </c>
      <c r="B303">
        <v>56</v>
      </c>
      <c r="F303" t="s">
        <v>8221</v>
      </c>
      <c r="G303">
        <v>6</v>
      </c>
    </row>
    <row r="304" spans="1:7" x14ac:dyDescent="0.25">
      <c r="A304" t="s">
        <v>8219</v>
      </c>
      <c r="B304">
        <v>31</v>
      </c>
      <c r="F304" t="s">
        <v>8221</v>
      </c>
      <c r="G304">
        <v>0</v>
      </c>
    </row>
    <row r="305" spans="1:7" x14ac:dyDescent="0.25">
      <c r="A305" t="s">
        <v>8219</v>
      </c>
      <c r="B305">
        <v>84</v>
      </c>
      <c r="F305" t="s">
        <v>8221</v>
      </c>
      <c r="G305">
        <v>1</v>
      </c>
    </row>
    <row r="306" spans="1:7" x14ac:dyDescent="0.25">
      <c r="A306" t="s">
        <v>8219</v>
      </c>
      <c r="B306">
        <v>130</v>
      </c>
      <c r="F306" t="s">
        <v>8221</v>
      </c>
      <c r="G306">
        <v>0</v>
      </c>
    </row>
    <row r="307" spans="1:7" x14ac:dyDescent="0.25">
      <c r="A307" t="s">
        <v>8219</v>
      </c>
      <c r="B307">
        <v>12</v>
      </c>
      <c r="F307" t="s">
        <v>8221</v>
      </c>
      <c r="G307">
        <v>44</v>
      </c>
    </row>
    <row r="308" spans="1:7" x14ac:dyDescent="0.25">
      <c r="A308" t="s">
        <v>8219</v>
      </c>
      <c r="B308">
        <v>23</v>
      </c>
      <c r="F308" t="s">
        <v>8221</v>
      </c>
      <c r="G308">
        <v>0</v>
      </c>
    </row>
    <row r="309" spans="1:7" x14ac:dyDescent="0.25">
      <c r="A309" t="s">
        <v>8219</v>
      </c>
      <c r="B309">
        <v>158</v>
      </c>
      <c r="F309" t="s">
        <v>8221</v>
      </c>
      <c r="G309">
        <v>3</v>
      </c>
    </row>
    <row r="310" spans="1:7" x14ac:dyDescent="0.25">
      <c r="A310" t="s">
        <v>8219</v>
      </c>
      <c r="B310">
        <v>30</v>
      </c>
      <c r="F310" t="s">
        <v>8221</v>
      </c>
      <c r="G310">
        <v>0</v>
      </c>
    </row>
    <row r="311" spans="1:7" x14ac:dyDescent="0.25">
      <c r="A311" t="s">
        <v>8219</v>
      </c>
      <c r="B311">
        <v>18</v>
      </c>
      <c r="F311" t="s">
        <v>8221</v>
      </c>
      <c r="G311">
        <v>52</v>
      </c>
    </row>
    <row r="312" spans="1:7" x14ac:dyDescent="0.25">
      <c r="A312" t="s">
        <v>8219</v>
      </c>
      <c r="B312">
        <v>29</v>
      </c>
      <c r="F312" t="s">
        <v>8221</v>
      </c>
      <c r="G312">
        <v>0</v>
      </c>
    </row>
    <row r="313" spans="1:7" x14ac:dyDescent="0.25">
      <c r="A313" t="s">
        <v>8219</v>
      </c>
      <c r="B313">
        <v>31</v>
      </c>
      <c r="F313" t="s">
        <v>8221</v>
      </c>
      <c r="G313">
        <v>1</v>
      </c>
    </row>
    <row r="314" spans="1:7" x14ac:dyDescent="0.25">
      <c r="A314" t="s">
        <v>8219</v>
      </c>
      <c r="B314">
        <v>173</v>
      </c>
      <c r="F314" t="s">
        <v>8221</v>
      </c>
      <c r="G314">
        <v>1</v>
      </c>
    </row>
    <row r="315" spans="1:7" x14ac:dyDescent="0.25">
      <c r="A315" t="s">
        <v>8219</v>
      </c>
      <c r="B315">
        <v>17</v>
      </c>
      <c r="F315" t="s">
        <v>8221</v>
      </c>
      <c r="G315">
        <v>2</v>
      </c>
    </row>
    <row r="316" spans="1:7" x14ac:dyDescent="0.25">
      <c r="A316" t="s">
        <v>8219</v>
      </c>
      <c r="B316">
        <v>48</v>
      </c>
      <c r="F316" t="s">
        <v>8221</v>
      </c>
      <c r="G316">
        <v>9</v>
      </c>
    </row>
    <row r="317" spans="1:7" x14ac:dyDescent="0.25">
      <c r="A317" t="s">
        <v>8219</v>
      </c>
      <c r="B317">
        <v>59</v>
      </c>
      <c r="F317" t="s">
        <v>8221</v>
      </c>
      <c r="G317">
        <v>5</v>
      </c>
    </row>
    <row r="318" spans="1:7" x14ac:dyDescent="0.25">
      <c r="A318" t="s">
        <v>8219</v>
      </c>
      <c r="B318">
        <v>39</v>
      </c>
      <c r="F318" t="s">
        <v>8221</v>
      </c>
      <c r="G318">
        <v>57</v>
      </c>
    </row>
    <row r="319" spans="1:7" x14ac:dyDescent="0.25">
      <c r="A319" t="s">
        <v>8219</v>
      </c>
      <c r="B319">
        <v>59</v>
      </c>
      <c r="F319" t="s">
        <v>8221</v>
      </c>
      <c r="G319">
        <v>3</v>
      </c>
    </row>
    <row r="320" spans="1:7" x14ac:dyDescent="0.25">
      <c r="A320" t="s">
        <v>8219</v>
      </c>
      <c r="B320">
        <v>60</v>
      </c>
      <c r="F320" t="s">
        <v>8221</v>
      </c>
      <c r="G320">
        <v>1</v>
      </c>
    </row>
    <row r="321" spans="1:7" x14ac:dyDescent="0.25">
      <c r="A321" t="s">
        <v>8219</v>
      </c>
      <c r="B321">
        <v>20</v>
      </c>
      <c r="F321" t="s">
        <v>8221</v>
      </c>
      <c r="G321">
        <v>6</v>
      </c>
    </row>
    <row r="322" spans="1:7" x14ac:dyDescent="0.25">
      <c r="A322" t="s">
        <v>8219</v>
      </c>
      <c r="B322">
        <v>2</v>
      </c>
      <c r="F322" t="s">
        <v>8221</v>
      </c>
      <c r="G322">
        <v>48</v>
      </c>
    </row>
    <row r="323" spans="1:7" x14ac:dyDescent="0.25">
      <c r="A323" t="s">
        <v>8219</v>
      </c>
      <c r="B323">
        <v>315</v>
      </c>
      <c r="F323" t="s">
        <v>8221</v>
      </c>
      <c r="G323">
        <v>2</v>
      </c>
    </row>
    <row r="324" spans="1:7" x14ac:dyDescent="0.25">
      <c r="A324" t="s">
        <v>8219</v>
      </c>
      <c r="B324">
        <v>2174</v>
      </c>
      <c r="F324" t="s">
        <v>8221</v>
      </c>
      <c r="G324">
        <v>4</v>
      </c>
    </row>
    <row r="325" spans="1:7" x14ac:dyDescent="0.25">
      <c r="A325" t="s">
        <v>8219</v>
      </c>
      <c r="B325">
        <v>152</v>
      </c>
      <c r="F325" t="s">
        <v>8221</v>
      </c>
      <c r="G325">
        <v>5</v>
      </c>
    </row>
    <row r="326" spans="1:7" x14ac:dyDescent="0.25">
      <c r="A326" t="s">
        <v>8219</v>
      </c>
      <c r="B326">
        <v>1021</v>
      </c>
      <c r="F326" t="s">
        <v>8221</v>
      </c>
      <c r="G326">
        <v>79</v>
      </c>
    </row>
    <row r="327" spans="1:7" x14ac:dyDescent="0.25">
      <c r="A327" t="s">
        <v>8219</v>
      </c>
      <c r="B327">
        <v>237</v>
      </c>
      <c r="F327" t="s">
        <v>8221</v>
      </c>
      <c r="G327">
        <v>2</v>
      </c>
    </row>
    <row r="328" spans="1:7" x14ac:dyDescent="0.25">
      <c r="A328" t="s">
        <v>8219</v>
      </c>
      <c r="B328">
        <v>27</v>
      </c>
      <c r="F328" t="s">
        <v>8221</v>
      </c>
      <c r="G328">
        <v>11</v>
      </c>
    </row>
    <row r="329" spans="1:7" x14ac:dyDescent="0.25">
      <c r="A329" t="s">
        <v>8219</v>
      </c>
      <c r="B329">
        <v>17</v>
      </c>
      <c r="F329" t="s">
        <v>8221</v>
      </c>
      <c r="G329">
        <v>11</v>
      </c>
    </row>
    <row r="330" spans="1:7" x14ac:dyDescent="0.25">
      <c r="A330" t="s">
        <v>8219</v>
      </c>
      <c r="B330">
        <v>27</v>
      </c>
      <c r="F330" t="s">
        <v>8221</v>
      </c>
      <c r="G330">
        <v>1</v>
      </c>
    </row>
    <row r="331" spans="1:7" x14ac:dyDescent="0.25">
      <c r="A331" t="s">
        <v>8219</v>
      </c>
      <c r="B331">
        <v>82</v>
      </c>
      <c r="F331" t="s">
        <v>8221</v>
      </c>
      <c r="G331">
        <v>3</v>
      </c>
    </row>
    <row r="332" spans="1:7" x14ac:dyDescent="0.25">
      <c r="A332" t="s">
        <v>8219</v>
      </c>
      <c r="B332">
        <v>48</v>
      </c>
      <c r="F332" t="s">
        <v>8221</v>
      </c>
      <c r="G332">
        <v>5</v>
      </c>
    </row>
    <row r="333" spans="1:7" x14ac:dyDescent="0.25">
      <c r="A333" t="s">
        <v>8219</v>
      </c>
      <c r="B333">
        <v>105</v>
      </c>
      <c r="F333" t="s">
        <v>8221</v>
      </c>
      <c r="G333">
        <v>12</v>
      </c>
    </row>
    <row r="334" spans="1:7" x14ac:dyDescent="0.25">
      <c r="A334" t="s">
        <v>8219</v>
      </c>
      <c r="B334">
        <v>28</v>
      </c>
      <c r="F334" t="s">
        <v>8221</v>
      </c>
      <c r="G334">
        <v>2</v>
      </c>
    </row>
    <row r="335" spans="1:7" x14ac:dyDescent="0.25">
      <c r="A335" t="s">
        <v>8219</v>
      </c>
      <c r="B335">
        <v>1107</v>
      </c>
      <c r="F335" t="s">
        <v>8221</v>
      </c>
      <c r="G335">
        <v>5</v>
      </c>
    </row>
    <row r="336" spans="1:7" x14ac:dyDescent="0.25">
      <c r="A336" t="s">
        <v>8219</v>
      </c>
      <c r="B336">
        <v>1013</v>
      </c>
      <c r="F336" t="s">
        <v>8221</v>
      </c>
      <c r="G336">
        <v>21</v>
      </c>
    </row>
    <row r="337" spans="1:7" x14ac:dyDescent="0.25">
      <c r="A337" t="s">
        <v>8219</v>
      </c>
      <c r="B337">
        <v>274</v>
      </c>
      <c r="F337" t="s">
        <v>8221</v>
      </c>
      <c r="G337">
        <v>0</v>
      </c>
    </row>
    <row r="338" spans="1:7" x14ac:dyDescent="0.25">
      <c r="A338" t="s">
        <v>8219</v>
      </c>
      <c r="B338">
        <v>87</v>
      </c>
      <c r="F338" t="s">
        <v>8221</v>
      </c>
      <c r="G338">
        <v>45</v>
      </c>
    </row>
    <row r="339" spans="1:7" x14ac:dyDescent="0.25">
      <c r="A339" t="s">
        <v>8219</v>
      </c>
      <c r="B339">
        <v>99</v>
      </c>
      <c r="F339" t="s">
        <v>8221</v>
      </c>
      <c r="G339">
        <v>29</v>
      </c>
    </row>
    <row r="340" spans="1:7" x14ac:dyDescent="0.25">
      <c r="A340" t="s">
        <v>8219</v>
      </c>
      <c r="B340">
        <v>276</v>
      </c>
      <c r="F340" t="s">
        <v>8221</v>
      </c>
      <c r="G340">
        <v>2</v>
      </c>
    </row>
    <row r="341" spans="1:7" x14ac:dyDescent="0.25">
      <c r="A341" t="s">
        <v>8219</v>
      </c>
      <c r="B341">
        <v>21</v>
      </c>
      <c r="F341" t="s">
        <v>8221</v>
      </c>
      <c r="G341">
        <v>30</v>
      </c>
    </row>
    <row r="342" spans="1:7" x14ac:dyDescent="0.25">
      <c r="A342" t="s">
        <v>8219</v>
      </c>
      <c r="B342">
        <v>41</v>
      </c>
      <c r="F342" t="s">
        <v>8221</v>
      </c>
      <c r="G342">
        <v>8</v>
      </c>
    </row>
    <row r="343" spans="1:7" x14ac:dyDescent="0.25">
      <c r="A343" t="s">
        <v>8219</v>
      </c>
      <c r="B343">
        <v>119</v>
      </c>
      <c r="F343" t="s">
        <v>8221</v>
      </c>
      <c r="G343">
        <v>1</v>
      </c>
    </row>
    <row r="344" spans="1:7" x14ac:dyDescent="0.25">
      <c r="A344" t="s">
        <v>8219</v>
      </c>
      <c r="B344">
        <v>153</v>
      </c>
      <c r="F344" t="s">
        <v>8221</v>
      </c>
      <c r="G344">
        <v>14</v>
      </c>
    </row>
    <row r="345" spans="1:7" x14ac:dyDescent="0.25">
      <c r="A345" t="s">
        <v>8219</v>
      </c>
      <c r="B345">
        <v>100</v>
      </c>
      <c r="F345" t="s">
        <v>8221</v>
      </c>
      <c r="G345">
        <v>24</v>
      </c>
    </row>
    <row r="346" spans="1:7" x14ac:dyDescent="0.25">
      <c r="A346" t="s">
        <v>8219</v>
      </c>
      <c r="B346">
        <v>143</v>
      </c>
      <c r="F346" t="s">
        <v>8221</v>
      </c>
      <c r="G346">
        <v>2</v>
      </c>
    </row>
    <row r="347" spans="1:7" x14ac:dyDescent="0.25">
      <c r="A347" t="s">
        <v>8219</v>
      </c>
      <c r="B347">
        <v>140</v>
      </c>
      <c r="F347" t="s">
        <v>8221</v>
      </c>
      <c r="G347">
        <v>21</v>
      </c>
    </row>
    <row r="348" spans="1:7" x14ac:dyDescent="0.25">
      <c r="A348" t="s">
        <v>8219</v>
      </c>
      <c r="B348">
        <v>35</v>
      </c>
      <c r="F348" t="s">
        <v>8221</v>
      </c>
      <c r="G348">
        <v>7</v>
      </c>
    </row>
    <row r="349" spans="1:7" x14ac:dyDescent="0.25">
      <c r="A349" t="s">
        <v>8219</v>
      </c>
      <c r="B349">
        <v>149</v>
      </c>
      <c r="F349" t="s">
        <v>8221</v>
      </c>
      <c r="G349">
        <v>0</v>
      </c>
    </row>
    <row r="350" spans="1:7" x14ac:dyDescent="0.25">
      <c r="A350" t="s">
        <v>8219</v>
      </c>
      <c r="B350">
        <v>130</v>
      </c>
      <c r="F350" t="s">
        <v>8221</v>
      </c>
      <c r="G350">
        <v>4</v>
      </c>
    </row>
    <row r="351" spans="1:7" x14ac:dyDescent="0.25">
      <c r="A351" t="s">
        <v>8219</v>
      </c>
      <c r="B351">
        <v>120</v>
      </c>
      <c r="F351" t="s">
        <v>8221</v>
      </c>
      <c r="G351">
        <v>32</v>
      </c>
    </row>
    <row r="352" spans="1:7" x14ac:dyDescent="0.25">
      <c r="A352" t="s">
        <v>8219</v>
      </c>
      <c r="B352">
        <v>265</v>
      </c>
      <c r="F352" t="s">
        <v>8221</v>
      </c>
      <c r="G352">
        <v>4</v>
      </c>
    </row>
    <row r="353" spans="1:7" x14ac:dyDescent="0.25">
      <c r="A353" t="s">
        <v>8219</v>
      </c>
      <c r="B353">
        <v>71</v>
      </c>
      <c r="F353" t="s">
        <v>8221</v>
      </c>
      <c r="G353">
        <v>9</v>
      </c>
    </row>
    <row r="354" spans="1:7" x14ac:dyDescent="0.25">
      <c r="A354" t="s">
        <v>8219</v>
      </c>
      <c r="B354">
        <v>13</v>
      </c>
      <c r="F354" t="s">
        <v>8221</v>
      </c>
      <c r="G354">
        <v>17</v>
      </c>
    </row>
    <row r="355" spans="1:7" x14ac:dyDescent="0.25">
      <c r="A355" t="s">
        <v>8219</v>
      </c>
      <c r="B355">
        <v>169</v>
      </c>
      <c r="F355" t="s">
        <v>8221</v>
      </c>
      <c r="G355">
        <v>5</v>
      </c>
    </row>
    <row r="356" spans="1:7" x14ac:dyDescent="0.25">
      <c r="A356" t="s">
        <v>8219</v>
      </c>
      <c r="B356">
        <v>57</v>
      </c>
      <c r="F356" t="s">
        <v>8221</v>
      </c>
      <c r="G356">
        <v>53</v>
      </c>
    </row>
    <row r="357" spans="1:7" x14ac:dyDescent="0.25">
      <c r="A357" t="s">
        <v>8219</v>
      </c>
      <c r="B357">
        <v>229</v>
      </c>
      <c r="F357" t="s">
        <v>8221</v>
      </c>
      <c r="G357">
        <v>7</v>
      </c>
    </row>
    <row r="358" spans="1:7" x14ac:dyDescent="0.25">
      <c r="A358" t="s">
        <v>8219</v>
      </c>
      <c r="B358">
        <v>108</v>
      </c>
      <c r="F358" t="s">
        <v>8221</v>
      </c>
      <c r="G358">
        <v>72</v>
      </c>
    </row>
    <row r="359" spans="1:7" x14ac:dyDescent="0.25">
      <c r="A359" t="s">
        <v>8219</v>
      </c>
      <c r="B359">
        <v>108</v>
      </c>
      <c r="F359" t="s">
        <v>8221</v>
      </c>
      <c r="G359">
        <v>0</v>
      </c>
    </row>
    <row r="360" spans="1:7" x14ac:dyDescent="0.25">
      <c r="A360" t="s">
        <v>8219</v>
      </c>
      <c r="B360">
        <v>41</v>
      </c>
      <c r="F360" t="s">
        <v>8221</v>
      </c>
      <c r="G360">
        <v>2</v>
      </c>
    </row>
    <row r="361" spans="1:7" x14ac:dyDescent="0.25">
      <c r="A361" t="s">
        <v>8219</v>
      </c>
      <c r="B361">
        <v>139</v>
      </c>
      <c r="F361" t="s">
        <v>8221</v>
      </c>
      <c r="G361">
        <v>8</v>
      </c>
    </row>
    <row r="362" spans="1:7" x14ac:dyDescent="0.25">
      <c r="A362" t="s">
        <v>8219</v>
      </c>
      <c r="B362">
        <v>19</v>
      </c>
      <c r="F362" t="s">
        <v>8221</v>
      </c>
      <c r="G362">
        <v>2</v>
      </c>
    </row>
    <row r="363" spans="1:7" x14ac:dyDescent="0.25">
      <c r="A363" t="s">
        <v>8219</v>
      </c>
      <c r="B363">
        <v>94</v>
      </c>
      <c r="F363" t="s">
        <v>8221</v>
      </c>
      <c r="G363">
        <v>0</v>
      </c>
    </row>
    <row r="364" spans="1:7" x14ac:dyDescent="0.25">
      <c r="A364" t="s">
        <v>8219</v>
      </c>
      <c r="B364">
        <v>23</v>
      </c>
      <c r="F364" t="s">
        <v>8221</v>
      </c>
      <c r="G364">
        <v>3</v>
      </c>
    </row>
    <row r="365" spans="1:7" x14ac:dyDescent="0.25">
      <c r="A365" t="s">
        <v>8219</v>
      </c>
      <c r="B365">
        <v>15</v>
      </c>
      <c r="F365" t="s">
        <v>8221</v>
      </c>
      <c r="G365">
        <v>4</v>
      </c>
    </row>
    <row r="366" spans="1:7" x14ac:dyDescent="0.25">
      <c r="A366" t="s">
        <v>8219</v>
      </c>
      <c r="B366">
        <v>62</v>
      </c>
      <c r="F366" t="s">
        <v>8221</v>
      </c>
      <c r="G366">
        <v>3</v>
      </c>
    </row>
    <row r="367" spans="1:7" x14ac:dyDescent="0.25">
      <c r="A367" t="s">
        <v>8219</v>
      </c>
      <c r="B367">
        <v>74</v>
      </c>
      <c r="F367" t="s">
        <v>8221</v>
      </c>
      <c r="G367">
        <v>6</v>
      </c>
    </row>
    <row r="368" spans="1:7" x14ac:dyDescent="0.25">
      <c r="A368" t="s">
        <v>8219</v>
      </c>
      <c r="B368">
        <v>97</v>
      </c>
      <c r="F368" t="s">
        <v>8221</v>
      </c>
      <c r="G368">
        <v>0</v>
      </c>
    </row>
    <row r="369" spans="1:7" x14ac:dyDescent="0.25">
      <c r="A369" t="s">
        <v>8219</v>
      </c>
      <c r="B369">
        <v>55</v>
      </c>
      <c r="F369" t="s">
        <v>8221</v>
      </c>
      <c r="G369">
        <v>0</v>
      </c>
    </row>
    <row r="370" spans="1:7" x14ac:dyDescent="0.25">
      <c r="A370" t="s">
        <v>8219</v>
      </c>
      <c r="B370">
        <v>44</v>
      </c>
      <c r="F370" t="s">
        <v>8221</v>
      </c>
      <c r="G370">
        <v>0</v>
      </c>
    </row>
    <row r="371" spans="1:7" x14ac:dyDescent="0.25">
      <c r="A371" t="s">
        <v>8219</v>
      </c>
      <c r="B371">
        <v>110</v>
      </c>
      <c r="F371" t="s">
        <v>8221</v>
      </c>
      <c r="G371">
        <v>8</v>
      </c>
    </row>
    <row r="372" spans="1:7" x14ac:dyDescent="0.25">
      <c r="A372" t="s">
        <v>8219</v>
      </c>
      <c r="B372">
        <v>59</v>
      </c>
      <c r="F372" t="s">
        <v>8221</v>
      </c>
      <c r="G372">
        <v>5</v>
      </c>
    </row>
    <row r="373" spans="1:7" x14ac:dyDescent="0.25">
      <c r="A373" t="s">
        <v>8219</v>
      </c>
      <c r="B373">
        <v>62</v>
      </c>
      <c r="F373" t="s">
        <v>8221</v>
      </c>
      <c r="G373">
        <v>0</v>
      </c>
    </row>
    <row r="374" spans="1:7" x14ac:dyDescent="0.25">
      <c r="A374" t="s">
        <v>8219</v>
      </c>
      <c r="B374">
        <v>105</v>
      </c>
      <c r="F374" t="s">
        <v>8221</v>
      </c>
      <c r="G374">
        <v>2</v>
      </c>
    </row>
    <row r="375" spans="1:7" x14ac:dyDescent="0.25">
      <c r="A375" t="s">
        <v>8219</v>
      </c>
      <c r="B375">
        <v>26</v>
      </c>
      <c r="F375" t="s">
        <v>8221</v>
      </c>
      <c r="G375">
        <v>24</v>
      </c>
    </row>
    <row r="376" spans="1:7" x14ac:dyDescent="0.25">
      <c r="A376" t="s">
        <v>8219</v>
      </c>
      <c r="B376">
        <v>49</v>
      </c>
      <c r="F376" t="s">
        <v>8221</v>
      </c>
      <c r="G376">
        <v>0</v>
      </c>
    </row>
    <row r="377" spans="1:7" x14ac:dyDescent="0.25">
      <c r="A377" t="s">
        <v>8219</v>
      </c>
      <c r="B377">
        <v>68</v>
      </c>
      <c r="F377" t="s">
        <v>8221</v>
      </c>
      <c r="G377">
        <v>9</v>
      </c>
    </row>
    <row r="378" spans="1:7" x14ac:dyDescent="0.25">
      <c r="A378" t="s">
        <v>8219</v>
      </c>
      <c r="B378">
        <v>22</v>
      </c>
      <c r="F378" t="s">
        <v>8221</v>
      </c>
      <c r="G378">
        <v>0</v>
      </c>
    </row>
    <row r="379" spans="1:7" x14ac:dyDescent="0.25">
      <c r="A379" t="s">
        <v>8219</v>
      </c>
      <c r="B379">
        <v>18</v>
      </c>
      <c r="F379" t="s">
        <v>8221</v>
      </c>
      <c r="G379">
        <v>1</v>
      </c>
    </row>
    <row r="380" spans="1:7" x14ac:dyDescent="0.25">
      <c r="A380" t="s">
        <v>8219</v>
      </c>
      <c r="B380">
        <v>19</v>
      </c>
      <c r="F380" t="s">
        <v>8221</v>
      </c>
      <c r="G380">
        <v>10</v>
      </c>
    </row>
    <row r="381" spans="1:7" x14ac:dyDescent="0.25">
      <c r="A381" t="s">
        <v>8219</v>
      </c>
      <c r="B381">
        <v>99</v>
      </c>
      <c r="F381" t="s">
        <v>8221</v>
      </c>
      <c r="G381">
        <v>1</v>
      </c>
    </row>
    <row r="382" spans="1:7" x14ac:dyDescent="0.25">
      <c r="A382" t="s">
        <v>8219</v>
      </c>
      <c r="B382">
        <v>27</v>
      </c>
      <c r="F382" t="s">
        <v>8221</v>
      </c>
      <c r="G382">
        <v>0</v>
      </c>
    </row>
    <row r="383" spans="1:7" x14ac:dyDescent="0.25">
      <c r="A383" t="s">
        <v>8219</v>
      </c>
      <c r="B383">
        <v>25</v>
      </c>
      <c r="F383" t="s">
        <v>8221</v>
      </c>
      <c r="G383">
        <v>20</v>
      </c>
    </row>
    <row r="384" spans="1:7" x14ac:dyDescent="0.25">
      <c r="A384" t="s">
        <v>8219</v>
      </c>
      <c r="B384">
        <v>14</v>
      </c>
      <c r="F384" t="s">
        <v>8221</v>
      </c>
      <c r="G384">
        <v>30</v>
      </c>
    </row>
    <row r="385" spans="1:7" x14ac:dyDescent="0.25">
      <c r="A385" t="s">
        <v>8219</v>
      </c>
      <c r="B385">
        <v>35</v>
      </c>
      <c r="F385" t="s">
        <v>8221</v>
      </c>
      <c r="G385">
        <v>6</v>
      </c>
    </row>
    <row r="386" spans="1:7" x14ac:dyDescent="0.25">
      <c r="A386" t="s">
        <v>8219</v>
      </c>
      <c r="B386">
        <v>10</v>
      </c>
      <c r="F386" t="s">
        <v>8221</v>
      </c>
      <c r="G386">
        <v>15</v>
      </c>
    </row>
    <row r="387" spans="1:7" x14ac:dyDescent="0.25">
      <c r="A387" t="s">
        <v>8219</v>
      </c>
      <c r="B387">
        <v>29</v>
      </c>
      <c r="F387" t="s">
        <v>8221</v>
      </c>
      <c r="G387">
        <v>5</v>
      </c>
    </row>
    <row r="388" spans="1:7" x14ac:dyDescent="0.25">
      <c r="A388" t="s">
        <v>8219</v>
      </c>
      <c r="B388">
        <v>44</v>
      </c>
      <c r="F388" t="s">
        <v>8221</v>
      </c>
      <c r="G388">
        <v>0</v>
      </c>
    </row>
    <row r="389" spans="1:7" x14ac:dyDescent="0.25">
      <c r="A389" t="s">
        <v>8219</v>
      </c>
      <c r="B389">
        <v>17</v>
      </c>
      <c r="F389" t="s">
        <v>8221</v>
      </c>
      <c r="G389">
        <v>0</v>
      </c>
    </row>
    <row r="390" spans="1:7" x14ac:dyDescent="0.25">
      <c r="A390" t="s">
        <v>8219</v>
      </c>
      <c r="B390">
        <v>34</v>
      </c>
      <c r="F390" t="s">
        <v>8221</v>
      </c>
      <c r="G390">
        <v>28</v>
      </c>
    </row>
    <row r="391" spans="1:7" x14ac:dyDescent="0.25">
      <c r="A391" t="s">
        <v>8219</v>
      </c>
      <c r="B391">
        <v>14</v>
      </c>
      <c r="F391" t="s">
        <v>8221</v>
      </c>
      <c r="G391">
        <v>0</v>
      </c>
    </row>
    <row r="392" spans="1:7" x14ac:dyDescent="0.25">
      <c r="A392" t="s">
        <v>8219</v>
      </c>
      <c r="B392">
        <v>156</v>
      </c>
      <c r="F392" t="s">
        <v>8221</v>
      </c>
      <c r="G392">
        <v>5</v>
      </c>
    </row>
    <row r="393" spans="1:7" x14ac:dyDescent="0.25">
      <c r="A393" t="s">
        <v>8219</v>
      </c>
      <c r="B393">
        <v>128</v>
      </c>
      <c r="F393" t="s">
        <v>8221</v>
      </c>
      <c r="G393">
        <v>7</v>
      </c>
    </row>
    <row r="394" spans="1:7" x14ac:dyDescent="0.25">
      <c r="A394" t="s">
        <v>8219</v>
      </c>
      <c r="B394">
        <v>60</v>
      </c>
      <c r="F394" t="s">
        <v>8221</v>
      </c>
      <c r="G394">
        <v>30</v>
      </c>
    </row>
    <row r="395" spans="1:7" x14ac:dyDescent="0.25">
      <c r="A395" t="s">
        <v>8219</v>
      </c>
      <c r="B395">
        <v>32</v>
      </c>
      <c r="F395" t="s">
        <v>8221</v>
      </c>
      <c r="G395">
        <v>2</v>
      </c>
    </row>
    <row r="396" spans="1:7" x14ac:dyDescent="0.25">
      <c r="A396" t="s">
        <v>8219</v>
      </c>
      <c r="B396">
        <v>53</v>
      </c>
      <c r="F396" t="s">
        <v>8221</v>
      </c>
      <c r="G396">
        <v>30</v>
      </c>
    </row>
    <row r="397" spans="1:7" x14ac:dyDescent="0.25">
      <c r="A397" t="s">
        <v>8219</v>
      </c>
      <c r="B397">
        <v>184</v>
      </c>
      <c r="F397" t="s">
        <v>8221</v>
      </c>
      <c r="G397">
        <v>2</v>
      </c>
    </row>
    <row r="398" spans="1:7" x14ac:dyDescent="0.25">
      <c r="A398" t="s">
        <v>8219</v>
      </c>
      <c r="B398">
        <v>90</v>
      </c>
      <c r="F398" t="s">
        <v>8221</v>
      </c>
      <c r="G398">
        <v>0</v>
      </c>
    </row>
    <row r="399" spans="1:7" x14ac:dyDescent="0.25">
      <c r="A399" t="s">
        <v>8219</v>
      </c>
      <c r="B399">
        <v>71</v>
      </c>
      <c r="F399" t="s">
        <v>8221</v>
      </c>
      <c r="G399">
        <v>2</v>
      </c>
    </row>
    <row r="400" spans="1:7" x14ac:dyDescent="0.25">
      <c r="A400" t="s">
        <v>8219</v>
      </c>
      <c r="B400">
        <v>87</v>
      </c>
      <c r="F400" t="s">
        <v>8221</v>
      </c>
      <c r="G400">
        <v>1</v>
      </c>
    </row>
    <row r="401" spans="1:7" x14ac:dyDescent="0.25">
      <c r="A401" t="s">
        <v>8219</v>
      </c>
      <c r="B401">
        <v>28</v>
      </c>
      <c r="F401" t="s">
        <v>8221</v>
      </c>
      <c r="G401">
        <v>2</v>
      </c>
    </row>
    <row r="402" spans="1:7" x14ac:dyDescent="0.25">
      <c r="A402" t="s">
        <v>8219</v>
      </c>
      <c r="B402">
        <v>56</v>
      </c>
      <c r="F402" t="s">
        <v>8221</v>
      </c>
      <c r="G402">
        <v>14</v>
      </c>
    </row>
    <row r="403" spans="1:7" x14ac:dyDescent="0.25">
      <c r="A403" t="s">
        <v>8219</v>
      </c>
      <c r="B403">
        <v>51</v>
      </c>
      <c r="F403" t="s">
        <v>8221</v>
      </c>
      <c r="G403">
        <v>31</v>
      </c>
    </row>
    <row r="404" spans="1:7" x14ac:dyDescent="0.25">
      <c r="A404" t="s">
        <v>8219</v>
      </c>
      <c r="B404">
        <v>75</v>
      </c>
      <c r="F404" t="s">
        <v>8221</v>
      </c>
      <c r="G404">
        <v>16</v>
      </c>
    </row>
    <row r="405" spans="1:7" x14ac:dyDescent="0.25">
      <c r="A405" t="s">
        <v>8219</v>
      </c>
      <c r="B405">
        <v>38</v>
      </c>
      <c r="F405" t="s">
        <v>8221</v>
      </c>
      <c r="G405">
        <v>12</v>
      </c>
    </row>
    <row r="406" spans="1:7" x14ac:dyDescent="0.25">
      <c r="A406" t="s">
        <v>8219</v>
      </c>
      <c r="B406">
        <v>18</v>
      </c>
      <c r="F406" t="s">
        <v>8221</v>
      </c>
      <c r="G406">
        <v>96</v>
      </c>
    </row>
    <row r="407" spans="1:7" x14ac:dyDescent="0.25">
      <c r="A407" t="s">
        <v>8219</v>
      </c>
      <c r="B407">
        <v>54</v>
      </c>
      <c r="F407" t="s">
        <v>8221</v>
      </c>
      <c r="G407">
        <v>16</v>
      </c>
    </row>
    <row r="408" spans="1:7" x14ac:dyDescent="0.25">
      <c r="A408" t="s">
        <v>8219</v>
      </c>
      <c r="B408">
        <v>71</v>
      </c>
      <c r="F408" t="s">
        <v>8221</v>
      </c>
      <c r="G408">
        <v>5</v>
      </c>
    </row>
    <row r="409" spans="1:7" x14ac:dyDescent="0.25">
      <c r="A409" t="s">
        <v>8219</v>
      </c>
      <c r="B409">
        <v>57</v>
      </c>
      <c r="F409" t="s">
        <v>8221</v>
      </c>
      <c r="G409">
        <v>0</v>
      </c>
    </row>
    <row r="410" spans="1:7" x14ac:dyDescent="0.25">
      <c r="A410" t="s">
        <v>8219</v>
      </c>
      <c r="B410">
        <v>43</v>
      </c>
      <c r="F410" t="s">
        <v>8221</v>
      </c>
      <c r="G410">
        <v>8</v>
      </c>
    </row>
    <row r="411" spans="1:7" x14ac:dyDescent="0.25">
      <c r="A411" t="s">
        <v>8219</v>
      </c>
      <c r="B411">
        <v>52</v>
      </c>
      <c r="F411" t="s">
        <v>8221</v>
      </c>
      <c r="G411">
        <v>7</v>
      </c>
    </row>
    <row r="412" spans="1:7" x14ac:dyDescent="0.25">
      <c r="A412" t="s">
        <v>8219</v>
      </c>
      <c r="B412">
        <v>27</v>
      </c>
      <c r="F412" t="s">
        <v>8221</v>
      </c>
      <c r="G412">
        <v>24</v>
      </c>
    </row>
    <row r="413" spans="1:7" x14ac:dyDescent="0.25">
      <c r="A413" t="s">
        <v>8219</v>
      </c>
      <c r="B413">
        <v>12</v>
      </c>
      <c r="F413" t="s">
        <v>8221</v>
      </c>
      <c r="G413">
        <v>121</v>
      </c>
    </row>
    <row r="414" spans="1:7" x14ac:dyDescent="0.25">
      <c r="A414" t="s">
        <v>8219</v>
      </c>
      <c r="B414">
        <v>33</v>
      </c>
      <c r="F414" t="s">
        <v>8221</v>
      </c>
      <c r="G414">
        <v>196</v>
      </c>
    </row>
    <row r="415" spans="1:7" x14ac:dyDescent="0.25">
      <c r="A415" t="s">
        <v>8219</v>
      </c>
      <c r="B415">
        <v>96</v>
      </c>
      <c r="F415" t="s">
        <v>8221</v>
      </c>
      <c r="G415">
        <v>5</v>
      </c>
    </row>
    <row r="416" spans="1:7" x14ac:dyDescent="0.25">
      <c r="A416" t="s">
        <v>8219</v>
      </c>
      <c r="B416">
        <v>28</v>
      </c>
      <c r="F416" t="s">
        <v>8221</v>
      </c>
      <c r="G416">
        <v>73</v>
      </c>
    </row>
    <row r="417" spans="1:7" x14ac:dyDescent="0.25">
      <c r="A417" t="s">
        <v>8219</v>
      </c>
      <c r="B417">
        <v>43</v>
      </c>
      <c r="F417" t="s">
        <v>8221</v>
      </c>
      <c r="G417">
        <v>93</v>
      </c>
    </row>
    <row r="418" spans="1:7" x14ac:dyDescent="0.25">
      <c r="A418" t="s">
        <v>8219</v>
      </c>
      <c r="B418">
        <v>205</v>
      </c>
      <c r="F418" t="s">
        <v>8221</v>
      </c>
      <c r="G418">
        <v>17</v>
      </c>
    </row>
    <row r="419" spans="1:7" x14ac:dyDescent="0.25">
      <c r="A419" t="s">
        <v>8219</v>
      </c>
      <c r="B419">
        <v>23</v>
      </c>
      <c r="F419" t="s">
        <v>8221</v>
      </c>
      <c r="G419">
        <v>7</v>
      </c>
    </row>
    <row r="420" spans="1:7" x14ac:dyDescent="0.25">
      <c r="A420" t="s">
        <v>8219</v>
      </c>
      <c r="B420">
        <v>19</v>
      </c>
      <c r="F420" t="s">
        <v>8221</v>
      </c>
      <c r="G420">
        <v>17</v>
      </c>
    </row>
    <row r="421" spans="1:7" x14ac:dyDescent="0.25">
      <c r="A421" t="s">
        <v>8219</v>
      </c>
      <c r="B421">
        <v>14</v>
      </c>
      <c r="F421" t="s">
        <v>8221</v>
      </c>
      <c r="G421">
        <v>171</v>
      </c>
    </row>
    <row r="422" spans="1:7" x14ac:dyDescent="0.25">
      <c r="A422" t="s">
        <v>8219</v>
      </c>
      <c r="B422">
        <v>38</v>
      </c>
      <c r="F422" t="s">
        <v>8221</v>
      </c>
      <c r="G422">
        <v>188</v>
      </c>
    </row>
    <row r="423" spans="1:7" x14ac:dyDescent="0.25">
      <c r="A423" t="s">
        <v>8219</v>
      </c>
      <c r="B423">
        <v>78</v>
      </c>
      <c r="F423" t="s">
        <v>8221</v>
      </c>
      <c r="G423">
        <v>110</v>
      </c>
    </row>
    <row r="424" spans="1:7" x14ac:dyDescent="0.25">
      <c r="A424" t="s">
        <v>8219</v>
      </c>
      <c r="B424">
        <v>69</v>
      </c>
      <c r="F424" t="s">
        <v>8221</v>
      </c>
      <c r="G424">
        <v>37</v>
      </c>
    </row>
    <row r="425" spans="1:7" x14ac:dyDescent="0.25">
      <c r="A425" t="s">
        <v>8219</v>
      </c>
      <c r="B425">
        <v>33</v>
      </c>
      <c r="F425" t="s">
        <v>8221</v>
      </c>
      <c r="G425">
        <v>9</v>
      </c>
    </row>
    <row r="426" spans="1:7" x14ac:dyDescent="0.25">
      <c r="A426" t="s">
        <v>8219</v>
      </c>
      <c r="B426">
        <v>54</v>
      </c>
      <c r="F426" t="s">
        <v>8221</v>
      </c>
      <c r="G426">
        <v>29</v>
      </c>
    </row>
    <row r="427" spans="1:7" x14ac:dyDescent="0.25">
      <c r="A427" t="s">
        <v>8219</v>
      </c>
      <c r="B427">
        <v>99</v>
      </c>
      <c r="F427" t="s">
        <v>8221</v>
      </c>
      <c r="G427">
        <v>6</v>
      </c>
    </row>
    <row r="428" spans="1:7" x14ac:dyDescent="0.25">
      <c r="A428" t="s">
        <v>8219</v>
      </c>
      <c r="B428">
        <v>49</v>
      </c>
      <c r="F428" t="s">
        <v>8221</v>
      </c>
      <c r="G428">
        <v>30</v>
      </c>
    </row>
    <row r="429" spans="1:7" x14ac:dyDescent="0.25">
      <c r="A429" t="s">
        <v>8219</v>
      </c>
      <c r="B429">
        <v>11</v>
      </c>
      <c r="F429" t="s">
        <v>8221</v>
      </c>
      <c r="G429">
        <v>81</v>
      </c>
    </row>
    <row r="430" spans="1:7" x14ac:dyDescent="0.25">
      <c r="A430" t="s">
        <v>8219</v>
      </c>
      <c r="B430">
        <v>38</v>
      </c>
      <c r="F430" t="s">
        <v>8221</v>
      </c>
      <c r="G430">
        <v>4</v>
      </c>
    </row>
    <row r="431" spans="1:7" x14ac:dyDescent="0.25">
      <c r="A431" t="s">
        <v>8219</v>
      </c>
      <c r="B431">
        <v>16</v>
      </c>
      <c r="F431" t="s">
        <v>8221</v>
      </c>
      <c r="G431">
        <v>11</v>
      </c>
    </row>
    <row r="432" spans="1:7" x14ac:dyDescent="0.25">
      <c r="A432" t="s">
        <v>8219</v>
      </c>
      <c r="B432">
        <v>32</v>
      </c>
      <c r="F432" t="s">
        <v>8221</v>
      </c>
      <c r="G432">
        <v>14</v>
      </c>
    </row>
    <row r="433" spans="1:7" x14ac:dyDescent="0.25">
      <c r="A433" t="s">
        <v>8219</v>
      </c>
      <c r="B433">
        <v>20</v>
      </c>
      <c r="F433" t="s">
        <v>8221</v>
      </c>
      <c r="G433">
        <v>5</v>
      </c>
    </row>
    <row r="434" spans="1:7" x14ac:dyDescent="0.25">
      <c r="A434" t="s">
        <v>8219</v>
      </c>
      <c r="B434">
        <v>154</v>
      </c>
      <c r="F434" t="s">
        <v>8221</v>
      </c>
      <c r="G434">
        <v>45</v>
      </c>
    </row>
    <row r="435" spans="1:7" x14ac:dyDescent="0.25">
      <c r="A435" t="s">
        <v>8219</v>
      </c>
      <c r="B435">
        <v>41</v>
      </c>
      <c r="F435" t="s">
        <v>8221</v>
      </c>
      <c r="G435">
        <v>8</v>
      </c>
    </row>
    <row r="436" spans="1:7" x14ac:dyDescent="0.25">
      <c r="A436" t="s">
        <v>8219</v>
      </c>
      <c r="B436">
        <v>75</v>
      </c>
      <c r="F436" t="s">
        <v>8221</v>
      </c>
      <c r="G436">
        <v>3</v>
      </c>
    </row>
    <row r="437" spans="1:7" x14ac:dyDescent="0.25">
      <c r="A437" t="s">
        <v>8219</v>
      </c>
      <c r="B437">
        <v>40</v>
      </c>
      <c r="F437" t="s">
        <v>8221</v>
      </c>
      <c r="G437">
        <v>24</v>
      </c>
    </row>
    <row r="438" spans="1:7" x14ac:dyDescent="0.25">
      <c r="A438" t="s">
        <v>8219</v>
      </c>
      <c r="B438">
        <v>46</v>
      </c>
      <c r="F438" t="s">
        <v>8221</v>
      </c>
      <c r="G438">
        <v>18</v>
      </c>
    </row>
    <row r="439" spans="1:7" x14ac:dyDescent="0.25">
      <c r="A439" t="s">
        <v>8219</v>
      </c>
      <c r="B439">
        <v>62</v>
      </c>
      <c r="F439" t="s">
        <v>8221</v>
      </c>
      <c r="G439">
        <v>12</v>
      </c>
    </row>
    <row r="440" spans="1:7" x14ac:dyDescent="0.25">
      <c r="A440" t="s">
        <v>8219</v>
      </c>
      <c r="B440">
        <v>61</v>
      </c>
      <c r="F440" t="s">
        <v>8221</v>
      </c>
      <c r="G440">
        <v>123</v>
      </c>
    </row>
    <row r="441" spans="1:7" x14ac:dyDescent="0.25">
      <c r="A441" t="s">
        <v>8219</v>
      </c>
      <c r="B441">
        <v>96</v>
      </c>
      <c r="F441" t="s">
        <v>8221</v>
      </c>
      <c r="G441">
        <v>96</v>
      </c>
    </row>
    <row r="442" spans="1:7" x14ac:dyDescent="0.25">
      <c r="A442" t="s">
        <v>8219</v>
      </c>
      <c r="B442">
        <v>190</v>
      </c>
      <c r="F442" t="s">
        <v>8221</v>
      </c>
      <c r="G442">
        <v>31</v>
      </c>
    </row>
    <row r="443" spans="1:7" x14ac:dyDescent="0.25">
      <c r="A443" t="s">
        <v>8219</v>
      </c>
      <c r="B443">
        <v>94</v>
      </c>
      <c r="F443" t="s">
        <v>8221</v>
      </c>
      <c r="G443">
        <v>4</v>
      </c>
    </row>
    <row r="444" spans="1:7" x14ac:dyDescent="0.25">
      <c r="A444" t="s">
        <v>8219</v>
      </c>
      <c r="B444">
        <v>39</v>
      </c>
      <c r="F444" t="s">
        <v>8221</v>
      </c>
      <c r="G444">
        <v>3</v>
      </c>
    </row>
    <row r="445" spans="1:7" x14ac:dyDescent="0.25">
      <c r="A445" t="s">
        <v>8219</v>
      </c>
      <c r="B445">
        <v>127</v>
      </c>
      <c r="F445" t="s">
        <v>8221</v>
      </c>
      <c r="G445">
        <v>179</v>
      </c>
    </row>
    <row r="446" spans="1:7" x14ac:dyDescent="0.25">
      <c r="A446" t="s">
        <v>8219</v>
      </c>
      <c r="B446">
        <v>159</v>
      </c>
      <c r="F446" t="s">
        <v>8221</v>
      </c>
      <c r="G446">
        <v>3</v>
      </c>
    </row>
    <row r="447" spans="1:7" x14ac:dyDescent="0.25">
      <c r="A447" t="s">
        <v>8219</v>
      </c>
      <c r="B447">
        <v>177</v>
      </c>
      <c r="F447" t="s">
        <v>8221</v>
      </c>
      <c r="G447">
        <v>23</v>
      </c>
    </row>
    <row r="448" spans="1:7" x14ac:dyDescent="0.25">
      <c r="A448" t="s">
        <v>8219</v>
      </c>
      <c r="B448">
        <v>47</v>
      </c>
      <c r="F448" t="s">
        <v>8221</v>
      </c>
      <c r="G448">
        <v>23</v>
      </c>
    </row>
    <row r="449" spans="1:7" x14ac:dyDescent="0.25">
      <c r="A449" t="s">
        <v>8219</v>
      </c>
      <c r="B449">
        <v>1</v>
      </c>
      <c r="F449" t="s">
        <v>8221</v>
      </c>
      <c r="G449">
        <v>41</v>
      </c>
    </row>
    <row r="450" spans="1:7" x14ac:dyDescent="0.25">
      <c r="A450" t="s">
        <v>8219</v>
      </c>
      <c r="B450">
        <v>16</v>
      </c>
      <c r="F450" t="s">
        <v>8221</v>
      </c>
      <c r="G450">
        <v>0</v>
      </c>
    </row>
    <row r="451" spans="1:7" x14ac:dyDescent="0.25">
      <c r="A451" t="s">
        <v>8219</v>
      </c>
      <c r="B451">
        <v>115</v>
      </c>
      <c r="F451" t="s">
        <v>8221</v>
      </c>
      <c r="G451">
        <v>32</v>
      </c>
    </row>
    <row r="452" spans="1:7" x14ac:dyDescent="0.25">
      <c r="A452" t="s">
        <v>8219</v>
      </c>
      <c r="B452">
        <v>133</v>
      </c>
      <c r="F452" t="s">
        <v>8221</v>
      </c>
      <c r="G452">
        <v>2</v>
      </c>
    </row>
    <row r="453" spans="1:7" x14ac:dyDescent="0.25">
      <c r="A453" t="s">
        <v>8219</v>
      </c>
      <c r="B453">
        <v>70</v>
      </c>
      <c r="F453" t="s">
        <v>8221</v>
      </c>
      <c r="G453">
        <v>7</v>
      </c>
    </row>
    <row r="454" spans="1:7" x14ac:dyDescent="0.25">
      <c r="A454" t="s">
        <v>8219</v>
      </c>
      <c r="B454">
        <v>62</v>
      </c>
      <c r="F454" t="s">
        <v>8221</v>
      </c>
      <c r="G454">
        <v>4</v>
      </c>
    </row>
    <row r="455" spans="1:7" x14ac:dyDescent="0.25">
      <c r="A455" t="s">
        <v>8219</v>
      </c>
      <c r="B455">
        <v>10</v>
      </c>
      <c r="F455" t="s">
        <v>8221</v>
      </c>
      <c r="G455">
        <v>196</v>
      </c>
    </row>
    <row r="456" spans="1:7" x14ac:dyDescent="0.25">
      <c r="A456" t="s">
        <v>8219</v>
      </c>
      <c r="B456">
        <v>499</v>
      </c>
      <c r="F456" t="s">
        <v>8221</v>
      </c>
      <c r="G456">
        <v>11</v>
      </c>
    </row>
    <row r="457" spans="1:7" x14ac:dyDescent="0.25">
      <c r="A457" t="s">
        <v>8219</v>
      </c>
      <c r="B457">
        <v>47</v>
      </c>
      <c r="F457" t="s">
        <v>8221</v>
      </c>
      <c r="G457">
        <v>9</v>
      </c>
    </row>
    <row r="458" spans="1:7" x14ac:dyDescent="0.25">
      <c r="A458" t="s">
        <v>8219</v>
      </c>
      <c r="B458">
        <v>28</v>
      </c>
      <c r="F458" t="s">
        <v>8221</v>
      </c>
      <c r="G458">
        <v>5</v>
      </c>
    </row>
    <row r="459" spans="1:7" x14ac:dyDescent="0.25">
      <c r="A459" t="s">
        <v>8219</v>
      </c>
      <c r="B459">
        <v>24</v>
      </c>
      <c r="F459" t="s">
        <v>8221</v>
      </c>
      <c r="G459">
        <v>8</v>
      </c>
    </row>
    <row r="460" spans="1:7" x14ac:dyDescent="0.25">
      <c r="A460" t="s">
        <v>8219</v>
      </c>
      <c r="B460">
        <v>76</v>
      </c>
      <c r="F460" t="s">
        <v>8221</v>
      </c>
      <c r="G460">
        <v>229</v>
      </c>
    </row>
    <row r="461" spans="1:7" x14ac:dyDescent="0.25">
      <c r="A461" t="s">
        <v>8219</v>
      </c>
      <c r="B461">
        <v>98</v>
      </c>
      <c r="F461" t="s">
        <v>8221</v>
      </c>
      <c r="G461">
        <v>40</v>
      </c>
    </row>
    <row r="462" spans="1:7" x14ac:dyDescent="0.25">
      <c r="A462" t="s">
        <v>8219</v>
      </c>
      <c r="B462">
        <v>30</v>
      </c>
      <c r="F462" t="s">
        <v>8221</v>
      </c>
      <c r="G462">
        <v>123</v>
      </c>
    </row>
    <row r="463" spans="1:7" x14ac:dyDescent="0.25">
      <c r="A463" t="s">
        <v>8219</v>
      </c>
      <c r="B463">
        <v>478</v>
      </c>
      <c r="F463" t="s">
        <v>8221</v>
      </c>
      <c r="G463">
        <v>5</v>
      </c>
    </row>
    <row r="464" spans="1:7" x14ac:dyDescent="0.25">
      <c r="A464" t="s">
        <v>8219</v>
      </c>
      <c r="B464">
        <v>74</v>
      </c>
      <c r="F464" t="s">
        <v>8221</v>
      </c>
      <c r="G464">
        <v>148</v>
      </c>
    </row>
    <row r="465" spans="1:7" x14ac:dyDescent="0.25">
      <c r="A465" t="s">
        <v>8219</v>
      </c>
      <c r="B465">
        <v>131</v>
      </c>
      <c r="F465" t="s">
        <v>8221</v>
      </c>
      <c r="G465">
        <v>10</v>
      </c>
    </row>
    <row r="466" spans="1:7" x14ac:dyDescent="0.25">
      <c r="A466" t="s">
        <v>8219</v>
      </c>
      <c r="B466">
        <v>61</v>
      </c>
      <c r="F466" t="s">
        <v>8221</v>
      </c>
      <c r="G466">
        <v>4</v>
      </c>
    </row>
    <row r="467" spans="1:7" x14ac:dyDescent="0.25">
      <c r="A467" t="s">
        <v>8219</v>
      </c>
      <c r="B467">
        <v>1071</v>
      </c>
      <c r="F467" t="s">
        <v>8221</v>
      </c>
      <c r="G467">
        <v>21</v>
      </c>
    </row>
    <row r="468" spans="1:7" x14ac:dyDescent="0.25">
      <c r="A468" t="s">
        <v>8219</v>
      </c>
      <c r="B468">
        <v>122</v>
      </c>
      <c r="F468" t="s">
        <v>8221</v>
      </c>
      <c r="G468">
        <v>2</v>
      </c>
    </row>
    <row r="469" spans="1:7" x14ac:dyDescent="0.25">
      <c r="A469" t="s">
        <v>8219</v>
      </c>
      <c r="B469">
        <v>111</v>
      </c>
      <c r="F469" t="s">
        <v>8221</v>
      </c>
      <c r="G469">
        <v>0</v>
      </c>
    </row>
    <row r="470" spans="1:7" x14ac:dyDescent="0.25">
      <c r="A470" t="s">
        <v>8219</v>
      </c>
      <c r="B470">
        <v>255</v>
      </c>
      <c r="F470" t="s">
        <v>8221</v>
      </c>
      <c r="G470">
        <v>4</v>
      </c>
    </row>
    <row r="471" spans="1:7" x14ac:dyDescent="0.25">
      <c r="A471" t="s">
        <v>8219</v>
      </c>
      <c r="B471">
        <v>141</v>
      </c>
      <c r="F471" t="s">
        <v>8221</v>
      </c>
      <c r="G471">
        <v>1</v>
      </c>
    </row>
    <row r="472" spans="1:7" x14ac:dyDescent="0.25">
      <c r="A472" t="s">
        <v>8219</v>
      </c>
      <c r="B472">
        <v>159</v>
      </c>
      <c r="F472" t="s">
        <v>8221</v>
      </c>
      <c r="G472">
        <v>30</v>
      </c>
    </row>
    <row r="473" spans="1:7" x14ac:dyDescent="0.25">
      <c r="A473" t="s">
        <v>8219</v>
      </c>
      <c r="B473">
        <v>99</v>
      </c>
      <c r="F473" t="s">
        <v>8221</v>
      </c>
      <c r="G473">
        <v>3</v>
      </c>
    </row>
    <row r="474" spans="1:7" x14ac:dyDescent="0.25">
      <c r="A474" t="s">
        <v>8219</v>
      </c>
      <c r="B474">
        <v>96</v>
      </c>
      <c r="F474" t="s">
        <v>8221</v>
      </c>
      <c r="G474">
        <v>975</v>
      </c>
    </row>
    <row r="475" spans="1:7" x14ac:dyDescent="0.25">
      <c r="A475" t="s">
        <v>8219</v>
      </c>
      <c r="B475">
        <v>27</v>
      </c>
      <c r="F475" t="s">
        <v>8221</v>
      </c>
      <c r="G475">
        <v>167</v>
      </c>
    </row>
    <row r="476" spans="1:7" x14ac:dyDescent="0.25">
      <c r="A476" t="s">
        <v>8219</v>
      </c>
      <c r="B476">
        <v>166</v>
      </c>
      <c r="F476" t="s">
        <v>8221</v>
      </c>
      <c r="G476">
        <v>5</v>
      </c>
    </row>
    <row r="477" spans="1:7" x14ac:dyDescent="0.25">
      <c r="A477" t="s">
        <v>8219</v>
      </c>
      <c r="B477">
        <v>76</v>
      </c>
      <c r="F477" t="s">
        <v>8221</v>
      </c>
      <c r="G477">
        <v>18</v>
      </c>
    </row>
    <row r="478" spans="1:7" x14ac:dyDescent="0.25">
      <c r="A478" t="s">
        <v>8219</v>
      </c>
      <c r="B478">
        <v>211</v>
      </c>
      <c r="F478" t="s">
        <v>8221</v>
      </c>
      <c r="G478">
        <v>98</v>
      </c>
    </row>
    <row r="479" spans="1:7" x14ac:dyDescent="0.25">
      <c r="A479" t="s">
        <v>8219</v>
      </c>
      <c r="B479">
        <v>21</v>
      </c>
      <c r="F479" t="s">
        <v>8221</v>
      </c>
      <c r="G479">
        <v>4</v>
      </c>
    </row>
    <row r="480" spans="1:7" x14ac:dyDescent="0.25">
      <c r="A480" t="s">
        <v>8219</v>
      </c>
      <c r="B480">
        <v>61</v>
      </c>
      <c r="F480" t="s">
        <v>8221</v>
      </c>
      <c r="G480">
        <v>3</v>
      </c>
    </row>
    <row r="481" spans="1:7" x14ac:dyDescent="0.25">
      <c r="A481" t="s">
        <v>8219</v>
      </c>
      <c r="B481">
        <v>30</v>
      </c>
      <c r="F481" t="s">
        <v>8221</v>
      </c>
      <c r="G481">
        <v>1</v>
      </c>
    </row>
    <row r="482" spans="1:7" x14ac:dyDescent="0.25">
      <c r="A482" t="s">
        <v>8219</v>
      </c>
      <c r="B482">
        <v>375</v>
      </c>
      <c r="F482" t="s">
        <v>8221</v>
      </c>
      <c r="G482">
        <v>0</v>
      </c>
    </row>
    <row r="483" spans="1:7" x14ac:dyDescent="0.25">
      <c r="A483" t="s">
        <v>8219</v>
      </c>
      <c r="B483">
        <v>111</v>
      </c>
      <c r="F483" t="s">
        <v>8221</v>
      </c>
      <c r="G483">
        <v>9</v>
      </c>
    </row>
    <row r="484" spans="1:7" x14ac:dyDescent="0.25">
      <c r="A484" t="s">
        <v>8219</v>
      </c>
      <c r="B484">
        <v>123</v>
      </c>
      <c r="F484" t="s">
        <v>8221</v>
      </c>
      <c r="G484">
        <v>2</v>
      </c>
    </row>
    <row r="485" spans="1:7" x14ac:dyDescent="0.25">
      <c r="A485" t="s">
        <v>8219</v>
      </c>
      <c r="B485">
        <v>70</v>
      </c>
      <c r="F485" t="s">
        <v>8221</v>
      </c>
      <c r="G485">
        <v>0</v>
      </c>
    </row>
    <row r="486" spans="1:7" x14ac:dyDescent="0.25">
      <c r="A486" t="s">
        <v>8219</v>
      </c>
      <c r="B486">
        <v>85</v>
      </c>
      <c r="F486" t="s">
        <v>8221</v>
      </c>
      <c r="G486">
        <v>147</v>
      </c>
    </row>
    <row r="487" spans="1:7" x14ac:dyDescent="0.25">
      <c r="A487" t="s">
        <v>8219</v>
      </c>
      <c r="B487">
        <v>86</v>
      </c>
      <c r="F487" t="s">
        <v>8221</v>
      </c>
      <c r="G487">
        <v>49</v>
      </c>
    </row>
    <row r="488" spans="1:7" x14ac:dyDescent="0.25">
      <c r="A488" t="s">
        <v>8219</v>
      </c>
      <c r="B488">
        <v>13</v>
      </c>
      <c r="F488" t="s">
        <v>8221</v>
      </c>
      <c r="G488">
        <v>1</v>
      </c>
    </row>
    <row r="489" spans="1:7" x14ac:dyDescent="0.25">
      <c r="A489" t="s">
        <v>8219</v>
      </c>
      <c r="B489">
        <v>33</v>
      </c>
      <c r="F489" t="s">
        <v>8221</v>
      </c>
      <c r="G489">
        <v>2</v>
      </c>
    </row>
    <row r="490" spans="1:7" x14ac:dyDescent="0.25">
      <c r="A490" t="s">
        <v>8219</v>
      </c>
      <c r="B490">
        <v>15</v>
      </c>
      <c r="F490" t="s">
        <v>8221</v>
      </c>
      <c r="G490">
        <v>7</v>
      </c>
    </row>
    <row r="491" spans="1:7" x14ac:dyDescent="0.25">
      <c r="A491" t="s">
        <v>8219</v>
      </c>
      <c r="B491">
        <v>273</v>
      </c>
      <c r="F491" t="s">
        <v>8221</v>
      </c>
      <c r="G491">
        <v>4</v>
      </c>
    </row>
    <row r="492" spans="1:7" x14ac:dyDescent="0.25">
      <c r="A492" t="s">
        <v>8219</v>
      </c>
      <c r="B492">
        <v>714</v>
      </c>
      <c r="F492" t="s">
        <v>8221</v>
      </c>
      <c r="G492">
        <v>27</v>
      </c>
    </row>
    <row r="493" spans="1:7" x14ac:dyDescent="0.25">
      <c r="A493" t="s">
        <v>8219</v>
      </c>
      <c r="B493">
        <v>170</v>
      </c>
      <c r="F493" t="s">
        <v>8221</v>
      </c>
      <c r="G493">
        <v>94</v>
      </c>
    </row>
    <row r="494" spans="1:7" x14ac:dyDescent="0.25">
      <c r="A494" t="s">
        <v>8219</v>
      </c>
      <c r="B494">
        <v>512</v>
      </c>
      <c r="F494" t="s">
        <v>8221</v>
      </c>
      <c r="G494">
        <v>29</v>
      </c>
    </row>
    <row r="495" spans="1:7" x14ac:dyDescent="0.25">
      <c r="A495" t="s">
        <v>8219</v>
      </c>
      <c r="B495">
        <v>314</v>
      </c>
      <c r="F495" t="s">
        <v>8221</v>
      </c>
      <c r="G495">
        <v>7</v>
      </c>
    </row>
    <row r="496" spans="1:7" x14ac:dyDescent="0.25">
      <c r="A496" t="s">
        <v>8219</v>
      </c>
      <c r="B496">
        <v>167</v>
      </c>
      <c r="F496" t="s">
        <v>8221</v>
      </c>
      <c r="G496">
        <v>22</v>
      </c>
    </row>
    <row r="497" spans="1:7" x14ac:dyDescent="0.25">
      <c r="A497" t="s">
        <v>8219</v>
      </c>
      <c r="B497">
        <v>9</v>
      </c>
      <c r="F497" t="s">
        <v>8221</v>
      </c>
      <c r="G497">
        <v>1</v>
      </c>
    </row>
    <row r="498" spans="1:7" x14ac:dyDescent="0.25">
      <c r="A498" t="s">
        <v>8219</v>
      </c>
      <c r="B498">
        <v>103</v>
      </c>
      <c r="F498" t="s">
        <v>8221</v>
      </c>
      <c r="G498">
        <v>10</v>
      </c>
    </row>
    <row r="499" spans="1:7" x14ac:dyDescent="0.25">
      <c r="A499" t="s">
        <v>8219</v>
      </c>
      <c r="B499">
        <v>111</v>
      </c>
      <c r="F499" t="s">
        <v>8221</v>
      </c>
      <c r="G499">
        <v>6</v>
      </c>
    </row>
    <row r="500" spans="1:7" x14ac:dyDescent="0.25">
      <c r="A500" t="s">
        <v>8219</v>
      </c>
      <c r="B500">
        <v>271</v>
      </c>
      <c r="F500" t="s">
        <v>8221</v>
      </c>
      <c r="G500">
        <v>24</v>
      </c>
    </row>
    <row r="501" spans="1:7" x14ac:dyDescent="0.25">
      <c r="A501" t="s">
        <v>8219</v>
      </c>
      <c r="B501">
        <v>101</v>
      </c>
      <c r="F501" t="s">
        <v>8221</v>
      </c>
      <c r="G501">
        <v>15</v>
      </c>
    </row>
    <row r="502" spans="1:7" x14ac:dyDescent="0.25">
      <c r="A502" t="s">
        <v>8219</v>
      </c>
      <c r="B502">
        <v>57</v>
      </c>
      <c r="F502" t="s">
        <v>8221</v>
      </c>
      <c r="G502">
        <v>37</v>
      </c>
    </row>
    <row r="503" spans="1:7" x14ac:dyDescent="0.25">
      <c r="A503" t="s">
        <v>8219</v>
      </c>
      <c r="B503">
        <v>62</v>
      </c>
      <c r="F503" t="s">
        <v>8221</v>
      </c>
      <c r="G503">
        <v>20</v>
      </c>
    </row>
    <row r="504" spans="1:7" x14ac:dyDescent="0.25">
      <c r="A504" t="s">
        <v>8219</v>
      </c>
      <c r="B504">
        <v>32</v>
      </c>
      <c r="F504" t="s">
        <v>8221</v>
      </c>
      <c r="G504">
        <v>7</v>
      </c>
    </row>
    <row r="505" spans="1:7" x14ac:dyDescent="0.25">
      <c r="A505" t="s">
        <v>8219</v>
      </c>
      <c r="B505">
        <v>141</v>
      </c>
      <c r="F505" t="s">
        <v>8221</v>
      </c>
      <c r="G505">
        <v>0</v>
      </c>
    </row>
    <row r="506" spans="1:7" x14ac:dyDescent="0.25">
      <c r="A506" t="s">
        <v>8219</v>
      </c>
      <c r="B506">
        <v>75</v>
      </c>
      <c r="F506" t="s">
        <v>8221</v>
      </c>
      <c r="G506">
        <v>21</v>
      </c>
    </row>
    <row r="507" spans="1:7" x14ac:dyDescent="0.25">
      <c r="A507" t="s">
        <v>8219</v>
      </c>
      <c r="B507">
        <v>46</v>
      </c>
      <c r="F507" t="s">
        <v>8221</v>
      </c>
      <c r="G507">
        <v>3</v>
      </c>
    </row>
    <row r="508" spans="1:7" x14ac:dyDescent="0.25">
      <c r="A508" t="s">
        <v>8219</v>
      </c>
      <c r="B508">
        <v>103</v>
      </c>
      <c r="F508" t="s">
        <v>8221</v>
      </c>
      <c r="G508">
        <v>11</v>
      </c>
    </row>
    <row r="509" spans="1:7" x14ac:dyDescent="0.25">
      <c r="A509" t="s">
        <v>8219</v>
      </c>
      <c r="B509">
        <v>6</v>
      </c>
      <c r="F509" t="s">
        <v>8221</v>
      </c>
      <c r="G509">
        <v>1</v>
      </c>
    </row>
    <row r="510" spans="1:7" x14ac:dyDescent="0.25">
      <c r="A510" t="s">
        <v>8219</v>
      </c>
      <c r="B510">
        <v>83</v>
      </c>
      <c r="F510" t="s">
        <v>8221</v>
      </c>
      <c r="G510">
        <v>312</v>
      </c>
    </row>
    <row r="511" spans="1:7" x14ac:dyDescent="0.25">
      <c r="A511" t="s">
        <v>8219</v>
      </c>
      <c r="B511">
        <v>108</v>
      </c>
      <c r="F511" t="s">
        <v>8221</v>
      </c>
      <c r="G511">
        <v>1</v>
      </c>
    </row>
    <row r="512" spans="1:7" x14ac:dyDescent="0.25">
      <c r="A512" t="s">
        <v>8219</v>
      </c>
      <c r="B512">
        <v>25</v>
      </c>
      <c r="F512" t="s">
        <v>8221</v>
      </c>
      <c r="G512">
        <v>3</v>
      </c>
    </row>
    <row r="513" spans="1:7" x14ac:dyDescent="0.25">
      <c r="A513" t="s">
        <v>8219</v>
      </c>
      <c r="B513">
        <v>549</v>
      </c>
      <c r="F513" t="s">
        <v>8221</v>
      </c>
      <c r="G513">
        <v>4</v>
      </c>
    </row>
    <row r="514" spans="1:7" x14ac:dyDescent="0.25">
      <c r="A514" t="s">
        <v>8219</v>
      </c>
      <c r="B514">
        <v>222</v>
      </c>
      <c r="F514" t="s">
        <v>8221</v>
      </c>
      <c r="G514">
        <v>10</v>
      </c>
    </row>
    <row r="515" spans="1:7" x14ac:dyDescent="0.25">
      <c r="A515" t="s">
        <v>8219</v>
      </c>
      <c r="B515">
        <v>183</v>
      </c>
      <c r="F515" t="s">
        <v>8221</v>
      </c>
      <c r="G515">
        <v>8</v>
      </c>
    </row>
    <row r="516" spans="1:7" x14ac:dyDescent="0.25">
      <c r="A516" t="s">
        <v>8219</v>
      </c>
      <c r="B516">
        <v>89</v>
      </c>
      <c r="F516" t="s">
        <v>8221</v>
      </c>
      <c r="G516">
        <v>3</v>
      </c>
    </row>
    <row r="517" spans="1:7" x14ac:dyDescent="0.25">
      <c r="A517" t="s">
        <v>8219</v>
      </c>
      <c r="B517">
        <v>253</v>
      </c>
      <c r="F517" t="s">
        <v>8221</v>
      </c>
      <c r="G517">
        <v>1</v>
      </c>
    </row>
    <row r="518" spans="1:7" x14ac:dyDescent="0.25">
      <c r="A518" t="s">
        <v>8219</v>
      </c>
      <c r="B518">
        <v>140</v>
      </c>
      <c r="F518" t="s">
        <v>8221</v>
      </c>
      <c r="G518">
        <v>0</v>
      </c>
    </row>
    <row r="519" spans="1:7" x14ac:dyDescent="0.25">
      <c r="A519" t="s">
        <v>8219</v>
      </c>
      <c r="B519">
        <v>103</v>
      </c>
      <c r="F519" t="s">
        <v>8221</v>
      </c>
      <c r="G519">
        <v>5</v>
      </c>
    </row>
    <row r="520" spans="1:7" x14ac:dyDescent="0.25">
      <c r="A520" t="s">
        <v>8219</v>
      </c>
      <c r="B520">
        <v>138</v>
      </c>
      <c r="F520" t="s">
        <v>8221</v>
      </c>
      <c r="G520">
        <v>0</v>
      </c>
    </row>
    <row r="521" spans="1:7" x14ac:dyDescent="0.25">
      <c r="A521" t="s">
        <v>8219</v>
      </c>
      <c r="B521">
        <v>191</v>
      </c>
      <c r="F521" t="s">
        <v>8221</v>
      </c>
      <c r="G521">
        <v>3</v>
      </c>
    </row>
    <row r="522" spans="1:7" x14ac:dyDescent="0.25">
      <c r="A522" t="s">
        <v>8219</v>
      </c>
      <c r="B522">
        <v>45</v>
      </c>
      <c r="F522" t="s">
        <v>8221</v>
      </c>
      <c r="G522">
        <v>7</v>
      </c>
    </row>
    <row r="523" spans="1:7" x14ac:dyDescent="0.25">
      <c r="A523" t="s">
        <v>8219</v>
      </c>
      <c r="B523">
        <v>17</v>
      </c>
      <c r="F523" t="s">
        <v>8221</v>
      </c>
      <c r="G523">
        <v>0</v>
      </c>
    </row>
    <row r="524" spans="1:7" x14ac:dyDescent="0.25">
      <c r="A524" t="s">
        <v>8219</v>
      </c>
      <c r="B524">
        <v>31</v>
      </c>
      <c r="F524" t="s">
        <v>8221</v>
      </c>
      <c r="G524">
        <v>2</v>
      </c>
    </row>
    <row r="525" spans="1:7" x14ac:dyDescent="0.25">
      <c r="A525" t="s">
        <v>8219</v>
      </c>
      <c r="B525">
        <v>50</v>
      </c>
      <c r="F525" t="s">
        <v>8221</v>
      </c>
      <c r="G525">
        <v>23</v>
      </c>
    </row>
    <row r="526" spans="1:7" x14ac:dyDescent="0.25">
      <c r="A526" t="s">
        <v>8219</v>
      </c>
      <c r="B526">
        <v>59</v>
      </c>
      <c r="F526" t="s">
        <v>8221</v>
      </c>
      <c r="G526">
        <v>1</v>
      </c>
    </row>
    <row r="527" spans="1:7" x14ac:dyDescent="0.25">
      <c r="A527" t="s">
        <v>8219</v>
      </c>
      <c r="B527">
        <v>81</v>
      </c>
      <c r="F527" t="s">
        <v>8221</v>
      </c>
      <c r="G527">
        <v>2</v>
      </c>
    </row>
    <row r="528" spans="1:7" x14ac:dyDescent="0.25">
      <c r="A528" t="s">
        <v>8219</v>
      </c>
      <c r="B528">
        <v>508</v>
      </c>
      <c r="F528" t="s">
        <v>8221</v>
      </c>
      <c r="G528">
        <v>3</v>
      </c>
    </row>
    <row r="529" spans="1:7" x14ac:dyDescent="0.25">
      <c r="A529" t="s">
        <v>8219</v>
      </c>
      <c r="B529">
        <v>74</v>
      </c>
      <c r="F529" t="s">
        <v>8221</v>
      </c>
      <c r="G529">
        <v>0</v>
      </c>
    </row>
    <row r="530" spans="1:7" x14ac:dyDescent="0.25">
      <c r="A530" t="s">
        <v>8219</v>
      </c>
      <c r="B530">
        <v>141</v>
      </c>
      <c r="F530" t="s">
        <v>8221</v>
      </c>
      <c r="G530">
        <v>13</v>
      </c>
    </row>
    <row r="531" spans="1:7" x14ac:dyDescent="0.25">
      <c r="A531" t="s">
        <v>8219</v>
      </c>
      <c r="B531">
        <v>711</v>
      </c>
      <c r="F531" t="s">
        <v>8221</v>
      </c>
      <c r="G531">
        <v>1</v>
      </c>
    </row>
    <row r="532" spans="1:7" x14ac:dyDescent="0.25">
      <c r="A532" t="s">
        <v>8219</v>
      </c>
      <c r="B532">
        <v>141</v>
      </c>
      <c r="F532" t="s">
        <v>8221</v>
      </c>
      <c r="G532">
        <v>1</v>
      </c>
    </row>
    <row r="533" spans="1:7" x14ac:dyDescent="0.25">
      <c r="A533" t="s">
        <v>8219</v>
      </c>
      <c r="B533">
        <v>109</v>
      </c>
      <c r="F533" t="s">
        <v>8221</v>
      </c>
      <c r="G533">
        <v>1</v>
      </c>
    </row>
    <row r="534" spans="1:7" x14ac:dyDescent="0.25">
      <c r="A534" t="s">
        <v>8219</v>
      </c>
      <c r="B534">
        <v>361</v>
      </c>
      <c r="F534" t="s">
        <v>8221</v>
      </c>
      <c r="G534">
        <v>6</v>
      </c>
    </row>
    <row r="535" spans="1:7" x14ac:dyDescent="0.25">
      <c r="A535" t="s">
        <v>8219</v>
      </c>
      <c r="B535">
        <v>176</v>
      </c>
      <c r="F535" t="s">
        <v>8221</v>
      </c>
      <c r="G535">
        <v>39</v>
      </c>
    </row>
    <row r="536" spans="1:7" x14ac:dyDescent="0.25">
      <c r="A536" t="s">
        <v>8219</v>
      </c>
      <c r="B536">
        <v>670</v>
      </c>
      <c r="F536" t="s">
        <v>8221</v>
      </c>
      <c r="G536">
        <v>4</v>
      </c>
    </row>
    <row r="537" spans="1:7" x14ac:dyDescent="0.25">
      <c r="A537" t="s">
        <v>8219</v>
      </c>
      <c r="B537">
        <v>96</v>
      </c>
      <c r="F537" t="s">
        <v>8221</v>
      </c>
      <c r="G537">
        <v>1</v>
      </c>
    </row>
    <row r="538" spans="1:7" x14ac:dyDescent="0.25">
      <c r="A538" t="s">
        <v>8219</v>
      </c>
      <c r="B538">
        <v>74</v>
      </c>
      <c r="F538" t="s">
        <v>8221</v>
      </c>
      <c r="G538">
        <v>0</v>
      </c>
    </row>
    <row r="539" spans="1:7" x14ac:dyDescent="0.25">
      <c r="A539" t="s">
        <v>8219</v>
      </c>
      <c r="B539">
        <v>52</v>
      </c>
      <c r="F539" t="s">
        <v>8221</v>
      </c>
      <c r="G539">
        <v>0</v>
      </c>
    </row>
    <row r="540" spans="1:7" x14ac:dyDescent="0.25">
      <c r="A540" t="s">
        <v>8219</v>
      </c>
      <c r="B540">
        <v>105</v>
      </c>
      <c r="F540" t="s">
        <v>8221</v>
      </c>
      <c r="G540">
        <v>0</v>
      </c>
    </row>
    <row r="541" spans="1:7" x14ac:dyDescent="0.25">
      <c r="A541" t="s">
        <v>8219</v>
      </c>
      <c r="B541">
        <v>41</v>
      </c>
      <c r="F541" t="s">
        <v>8221</v>
      </c>
      <c r="G541">
        <v>8</v>
      </c>
    </row>
    <row r="542" spans="1:7" x14ac:dyDescent="0.25">
      <c r="A542" t="s">
        <v>8219</v>
      </c>
      <c r="B542">
        <v>34</v>
      </c>
      <c r="F542" t="s">
        <v>8221</v>
      </c>
      <c r="G542">
        <v>0</v>
      </c>
    </row>
    <row r="543" spans="1:7" x14ac:dyDescent="0.25">
      <c r="A543" t="s">
        <v>8219</v>
      </c>
      <c r="B543">
        <v>66</v>
      </c>
      <c r="F543" t="s">
        <v>8221</v>
      </c>
      <c r="G543">
        <v>1</v>
      </c>
    </row>
    <row r="544" spans="1:7" x14ac:dyDescent="0.25">
      <c r="A544" t="s">
        <v>8219</v>
      </c>
      <c r="B544">
        <v>50</v>
      </c>
      <c r="F544" t="s">
        <v>8221</v>
      </c>
      <c r="G544">
        <v>12</v>
      </c>
    </row>
    <row r="545" spans="1:7" x14ac:dyDescent="0.25">
      <c r="A545" t="s">
        <v>8219</v>
      </c>
      <c r="B545">
        <v>159</v>
      </c>
      <c r="F545" t="s">
        <v>8221</v>
      </c>
      <c r="G545">
        <v>0</v>
      </c>
    </row>
    <row r="546" spans="1:7" x14ac:dyDescent="0.25">
      <c r="A546" t="s">
        <v>8219</v>
      </c>
      <c r="B546">
        <v>182</v>
      </c>
      <c r="F546" t="s">
        <v>8221</v>
      </c>
      <c r="G546">
        <v>3</v>
      </c>
    </row>
    <row r="547" spans="1:7" x14ac:dyDescent="0.25">
      <c r="A547" t="s">
        <v>8219</v>
      </c>
      <c r="B547">
        <v>206</v>
      </c>
      <c r="F547" t="s">
        <v>8221</v>
      </c>
      <c r="G547">
        <v>2</v>
      </c>
    </row>
    <row r="548" spans="1:7" x14ac:dyDescent="0.25">
      <c r="A548" t="s">
        <v>8219</v>
      </c>
      <c r="B548">
        <v>169</v>
      </c>
      <c r="F548" t="s">
        <v>8221</v>
      </c>
      <c r="G548">
        <v>6</v>
      </c>
    </row>
    <row r="549" spans="1:7" x14ac:dyDescent="0.25">
      <c r="A549" t="s">
        <v>8219</v>
      </c>
      <c r="B549">
        <v>31</v>
      </c>
      <c r="F549" t="s">
        <v>8221</v>
      </c>
      <c r="G549">
        <v>0</v>
      </c>
    </row>
    <row r="550" spans="1:7" x14ac:dyDescent="0.25">
      <c r="A550" t="s">
        <v>8219</v>
      </c>
      <c r="B550">
        <v>28</v>
      </c>
      <c r="F550" t="s">
        <v>8221</v>
      </c>
      <c r="G550">
        <v>15</v>
      </c>
    </row>
    <row r="551" spans="1:7" x14ac:dyDescent="0.25">
      <c r="A551" t="s">
        <v>8219</v>
      </c>
      <c r="B551">
        <v>54</v>
      </c>
      <c r="F551" t="s">
        <v>8221</v>
      </c>
      <c r="G551">
        <v>1</v>
      </c>
    </row>
    <row r="552" spans="1:7" x14ac:dyDescent="0.25">
      <c r="A552" t="s">
        <v>8219</v>
      </c>
      <c r="B552">
        <v>467</v>
      </c>
      <c r="F552" t="s">
        <v>8221</v>
      </c>
      <c r="G552">
        <v>3</v>
      </c>
    </row>
    <row r="553" spans="1:7" x14ac:dyDescent="0.25">
      <c r="A553" t="s">
        <v>8219</v>
      </c>
      <c r="B553">
        <v>389</v>
      </c>
      <c r="F553" t="s">
        <v>8221</v>
      </c>
      <c r="G553">
        <v>8</v>
      </c>
    </row>
    <row r="554" spans="1:7" x14ac:dyDescent="0.25">
      <c r="A554" t="s">
        <v>8219</v>
      </c>
      <c r="B554">
        <v>68</v>
      </c>
      <c r="F554" t="s">
        <v>8221</v>
      </c>
      <c r="G554">
        <v>0</v>
      </c>
    </row>
    <row r="555" spans="1:7" x14ac:dyDescent="0.25">
      <c r="A555" t="s">
        <v>8219</v>
      </c>
      <c r="B555">
        <v>413</v>
      </c>
      <c r="F555" t="s">
        <v>8221</v>
      </c>
      <c r="G555">
        <v>3</v>
      </c>
    </row>
    <row r="556" spans="1:7" x14ac:dyDescent="0.25">
      <c r="A556" t="s">
        <v>8219</v>
      </c>
      <c r="B556">
        <v>190</v>
      </c>
      <c r="F556" t="s">
        <v>8221</v>
      </c>
      <c r="G556">
        <v>3</v>
      </c>
    </row>
    <row r="557" spans="1:7" x14ac:dyDescent="0.25">
      <c r="A557" t="s">
        <v>8219</v>
      </c>
      <c r="B557">
        <v>189</v>
      </c>
      <c r="F557" t="s">
        <v>8221</v>
      </c>
      <c r="G557">
        <v>0</v>
      </c>
    </row>
    <row r="558" spans="1:7" x14ac:dyDescent="0.25">
      <c r="A558" t="s">
        <v>8219</v>
      </c>
      <c r="B558">
        <v>130</v>
      </c>
      <c r="F558" t="s">
        <v>8221</v>
      </c>
      <c r="G558">
        <v>19</v>
      </c>
    </row>
    <row r="559" spans="1:7" x14ac:dyDescent="0.25">
      <c r="A559" t="s">
        <v>8219</v>
      </c>
      <c r="B559">
        <v>74</v>
      </c>
      <c r="F559" t="s">
        <v>8221</v>
      </c>
      <c r="G559">
        <v>0</v>
      </c>
    </row>
    <row r="560" spans="1:7" x14ac:dyDescent="0.25">
      <c r="A560" t="s">
        <v>8219</v>
      </c>
      <c r="B560">
        <v>274</v>
      </c>
      <c r="F560" t="s">
        <v>8221</v>
      </c>
      <c r="G560">
        <v>2</v>
      </c>
    </row>
    <row r="561" spans="1:7" x14ac:dyDescent="0.25">
      <c r="A561" t="s">
        <v>8219</v>
      </c>
      <c r="B561">
        <v>22</v>
      </c>
      <c r="F561" t="s">
        <v>8221</v>
      </c>
      <c r="G561">
        <v>0</v>
      </c>
    </row>
    <row r="562" spans="1:7" x14ac:dyDescent="0.25">
      <c r="A562" t="s">
        <v>8219</v>
      </c>
      <c r="B562">
        <v>31</v>
      </c>
      <c r="F562" t="s">
        <v>8221</v>
      </c>
      <c r="G562">
        <v>0</v>
      </c>
    </row>
    <row r="563" spans="1:7" x14ac:dyDescent="0.25">
      <c r="A563" t="s">
        <v>8219</v>
      </c>
      <c r="B563">
        <v>63</v>
      </c>
      <c r="F563" t="s">
        <v>8221</v>
      </c>
      <c r="G563">
        <v>25</v>
      </c>
    </row>
    <row r="564" spans="1:7" x14ac:dyDescent="0.25">
      <c r="A564" t="s">
        <v>8219</v>
      </c>
      <c r="B564">
        <v>20</v>
      </c>
      <c r="F564" t="s">
        <v>8221</v>
      </c>
      <c r="G564">
        <v>8</v>
      </c>
    </row>
    <row r="565" spans="1:7" x14ac:dyDescent="0.25">
      <c r="A565" t="s">
        <v>8219</v>
      </c>
      <c r="B565">
        <v>25</v>
      </c>
      <c r="F565" t="s">
        <v>8221</v>
      </c>
      <c r="G565">
        <v>16</v>
      </c>
    </row>
    <row r="566" spans="1:7" x14ac:dyDescent="0.25">
      <c r="A566" t="s">
        <v>8219</v>
      </c>
      <c r="B566">
        <v>61</v>
      </c>
      <c r="F566" t="s">
        <v>8221</v>
      </c>
      <c r="G566">
        <v>3</v>
      </c>
    </row>
    <row r="567" spans="1:7" x14ac:dyDescent="0.25">
      <c r="A567" t="s">
        <v>8219</v>
      </c>
      <c r="B567">
        <v>52</v>
      </c>
      <c r="F567" t="s">
        <v>8221</v>
      </c>
      <c r="G567">
        <v>3</v>
      </c>
    </row>
    <row r="568" spans="1:7" x14ac:dyDescent="0.25">
      <c r="A568" t="s">
        <v>8219</v>
      </c>
      <c r="B568">
        <v>86</v>
      </c>
      <c r="F568" t="s">
        <v>8221</v>
      </c>
      <c r="G568">
        <v>2</v>
      </c>
    </row>
    <row r="569" spans="1:7" x14ac:dyDescent="0.25">
      <c r="A569" t="s">
        <v>8219</v>
      </c>
      <c r="B569">
        <v>42</v>
      </c>
      <c r="F569" t="s">
        <v>8221</v>
      </c>
      <c r="G569">
        <v>1</v>
      </c>
    </row>
    <row r="570" spans="1:7" x14ac:dyDescent="0.25">
      <c r="A570" t="s">
        <v>8219</v>
      </c>
      <c r="B570">
        <v>52</v>
      </c>
      <c r="F570" t="s">
        <v>8221</v>
      </c>
      <c r="G570">
        <v>0</v>
      </c>
    </row>
    <row r="571" spans="1:7" x14ac:dyDescent="0.25">
      <c r="A571" t="s">
        <v>8219</v>
      </c>
      <c r="B571">
        <v>120</v>
      </c>
      <c r="F571" t="s">
        <v>8221</v>
      </c>
      <c r="G571">
        <v>1</v>
      </c>
    </row>
    <row r="572" spans="1:7" x14ac:dyDescent="0.25">
      <c r="A572" t="s">
        <v>8219</v>
      </c>
      <c r="B572">
        <v>22</v>
      </c>
      <c r="F572" t="s">
        <v>8221</v>
      </c>
      <c r="G572">
        <v>19</v>
      </c>
    </row>
    <row r="573" spans="1:7" x14ac:dyDescent="0.25">
      <c r="A573" t="s">
        <v>8219</v>
      </c>
      <c r="B573">
        <v>64</v>
      </c>
      <c r="F573" t="s">
        <v>8221</v>
      </c>
      <c r="G573">
        <v>9</v>
      </c>
    </row>
    <row r="574" spans="1:7" x14ac:dyDescent="0.25">
      <c r="A574" t="s">
        <v>8219</v>
      </c>
      <c r="B574">
        <v>23</v>
      </c>
      <c r="F574" t="s">
        <v>8221</v>
      </c>
      <c r="G574">
        <v>1</v>
      </c>
    </row>
    <row r="575" spans="1:7" x14ac:dyDescent="0.25">
      <c r="A575" t="s">
        <v>8219</v>
      </c>
      <c r="B575">
        <v>238</v>
      </c>
      <c r="F575" t="s">
        <v>8221</v>
      </c>
      <c r="G575">
        <v>0</v>
      </c>
    </row>
    <row r="576" spans="1:7" x14ac:dyDescent="0.25">
      <c r="A576" t="s">
        <v>8219</v>
      </c>
      <c r="B576">
        <v>33</v>
      </c>
      <c r="F576" t="s">
        <v>8221</v>
      </c>
      <c r="G576">
        <v>1</v>
      </c>
    </row>
    <row r="577" spans="1:7" x14ac:dyDescent="0.25">
      <c r="A577" t="s">
        <v>8219</v>
      </c>
      <c r="B577">
        <v>32</v>
      </c>
      <c r="F577" t="s">
        <v>8221</v>
      </c>
      <c r="G577">
        <v>5</v>
      </c>
    </row>
    <row r="578" spans="1:7" x14ac:dyDescent="0.25">
      <c r="A578" t="s">
        <v>8219</v>
      </c>
      <c r="B578">
        <v>24</v>
      </c>
      <c r="F578" t="s">
        <v>8221</v>
      </c>
      <c r="G578">
        <v>85</v>
      </c>
    </row>
    <row r="579" spans="1:7" x14ac:dyDescent="0.25">
      <c r="A579" t="s">
        <v>8219</v>
      </c>
      <c r="B579">
        <v>29</v>
      </c>
      <c r="F579" t="s">
        <v>8221</v>
      </c>
      <c r="G579">
        <v>3</v>
      </c>
    </row>
    <row r="580" spans="1:7" x14ac:dyDescent="0.25">
      <c r="A580" t="s">
        <v>8219</v>
      </c>
      <c r="B580">
        <v>50</v>
      </c>
      <c r="F580" t="s">
        <v>8221</v>
      </c>
      <c r="G580">
        <v>4</v>
      </c>
    </row>
    <row r="581" spans="1:7" x14ac:dyDescent="0.25">
      <c r="A581" t="s">
        <v>8219</v>
      </c>
      <c r="B581">
        <v>108</v>
      </c>
      <c r="F581" t="s">
        <v>8221</v>
      </c>
      <c r="G581">
        <v>3</v>
      </c>
    </row>
    <row r="582" spans="1:7" x14ac:dyDescent="0.25">
      <c r="A582" t="s">
        <v>8219</v>
      </c>
      <c r="B582">
        <v>139</v>
      </c>
      <c r="F582" t="s">
        <v>8221</v>
      </c>
      <c r="G582">
        <v>5</v>
      </c>
    </row>
    <row r="583" spans="1:7" x14ac:dyDescent="0.25">
      <c r="A583" t="s">
        <v>8219</v>
      </c>
      <c r="B583">
        <v>7</v>
      </c>
      <c r="F583" t="s">
        <v>8221</v>
      </c>
      <c r="G583">
        <v>17</v>
      </c>
    </row>
    <row r="584" spans="1:7" x14ac:dyDescent="0.25">
      <c r="A584" t="s">
        <v>8219</v>
      </c>
      <c r="B584">
        <v>149</v>
      </c>
      <c r="F584" t="s">
        <v>8221</v>
      </c>
      <c r="G584">
        <v>3</v>
      </c>
    </row>
    <row r="585" spans="1:7" x14ac:dyDescent="0.25">
      <c r="A585" t="s">
        <v>8219</v>
      </c>
      <c r="B585">
        <v>31</v>
      </c>
      <c r="F585" t="s">
        <v>8221</v>
      </c>
      <c r="G585">
        <v>2</v>
      </c>
    </row>
    <row r="586" spans="1:7" x14ac:dyDescent="0.25">
      <c r="A586" t="s">
        <v>8219</v>
      </c>
      <c r="B586">
        <v>26</v>
      </c>
      <c r="F586" t="s">
        <v>8221</v>
      </c>
      <c r="G586">
        <v>6</v>
      </c>
    </row>
    <row r="587" spans="1:7" x14ac:dyDescent="0.25">
      <c r="A587" t="s">
        <v>8219</v>
      </c>
      <c r="B587">
        <v>172</v>
      </c>
      <c r="F587" t="s">
        <v>8221</v>
      </c>
      <c r="G587">
        <v>0</v>
      </c>
    </row>
    <row r="588" spans="1:7" x14ac:dyDescent="0.25">
      <c r="A588" t="s">
        <v>8219</v>
      </c>
      <c r="B588">
        <v>78</v>
      </c>
      <c r="F588" t="s">
        <v>8221</v>
      </c>
      <c r="G588">
        <v>1</v>
      </c>
    </row>
    <row r="589" spans="1:7" x14ac:dyDescent="0.25">
      <c r="A589" t="s">
        <v>8219</v>
      </c>
      <c r="B589">
        <v>120</v>
      </c>
      <c r="F589" t="s">
        <v>8221</v>
      </c>
      <c r="G589">
        <v>3</v>
      </c>
    </row>
    <row r="590" spans="1:7" x14ac:dyDescent="0.25">
      <c r="A590" t="s">
        <v>8219</v>
      </c>
      <c r="B590">
        <v>227</v>
      </c>
      <c r="F590" t="s">
        <v>8221</v>
      </c>
      <c r="G590">
        <v>13</v>
      </c>
    </row>
    <row r="591" spans="1:7" x14ac:dyDescent="0.25">
      <c r="A591" t="s">
        <v>8219</v>
      </c>
      <c r="B591">
        <v>42</v>
      </c>
      <c r="F591" t="s">
        <v>8221</v>
      </c>
      <c r="G591">
        <v>1</v>
      </c>
    </row>
    <row r="592" spans="1:7" x14ac:dyDescent="0.25">
      <c r="A592" t="s">
        <v>8219</v>
      </c>
      <c r="B592">
        <v>64</v>
      </c>
      <c r="F592" t="s">
        <v>8221</v>
      </c>
      <c r="G592">
        <v>1</v>
      </c>
    </row>
    <row r="593" spans="1:7" x14ac:dyDescent="0.25">
      <c r="A593" t="s">
        <v>8219</v>
      </c>
      <c r="B593">
        <v>121</v>
      </c>
      <c r="F593" t="s">
        <v>8221</v>
      </c>
      <c r="G593">
        <v>9</v>
      </c>
    </row>
    <row r="594" spans="1:7" x14ac:dyDescent="0.25">
      <c r="A594" t="s">
        <v>8219</v>
      </c>
      <c r="B594">
        <v>87</v>
      </c>
      <c r="F594" t="s">
        <v>8221</v>
      </c>
      <c r="G594">
        <v>0</v>
      </c>
    </row>
    <row r="595" spans="1:7" x14ac:dyDescent="0.25">
      <c r="A595" t="s">
        <v>8219</v>
      </c>
      <c r="B595">
        <v>65</v>
      </c>
      <c r="F595" t="s">
        <v>8221</v>
      </c>
      <c r="G595">
        <v>2</v>
      </c>
    </row>
    <row r="596" spans="1:7" x14ac:dyDescent="0.25">
      <c r="A596" t="s">
        <v>8219</v>
      </c>
      <c r="B596">
        <v>49</v>
      </c>
      <c r="F596" t="s">
        <v>8221</v>
      </c>
      <c r="G596">
        <v>1</v>
      </c>
    </row>
    <row r="597" spans="1:7" x14ac:dyDescent="0.25">
      <c r="A597" t="s">
        <v>8219</v>
      </c>
      <c r="B597">
        <v>19</v>
      </c>
      <c r="F597" t="s">
        <v>8221</v>
      </c>
      <c r="G597">
        <v>10</v>
      </c>
    </row>
    <row r="598" spans="1:7" x14ac:dyDescent="0.25">
      <c r="A598" t="s">
        <v>8219</v>
      </c>
      <c r="B598">
        <v>81</v>
      </c>
      <c r="F598" t="s">
        <v>8221</v>
      </c>
      <c r="G598">
        <v>3</v>
      </c>
    </row>
    <row r="599" spans="1:7" x14ac:dyDescent="0.25">
      <c r="A599" t="s">
        <v>8219</v>
      </c>
      <c r="B599">
        <v>264</v>
      </c>
      <c r="F599" t="s">
        <v>8221</v>
      </c>
      <c r="G599">
        <v>2</v>
      </c>
    </row>
    <row r="600" spans="1:7" x14ac:dyDescent="0.25">
      <c r="A600" t="s">
        <v>8219</v>
      </c>
      <c r="B600">
        <v>25</v>
      </c>
      <c r="F600" t="s">
        <v>8221</v>
      </c>
      <c r="G600">
        <v>2</v>
      </c>
    </row>
    <row r="601" spans="1:7" x14ac:dyDescent="0.25">
      <c r="A601" t="s">
        <v>8219</v>
      </c>
      <c r="B601">
        <v>5</v>
      </c>
      <c r="F601" t="s">
        <v>8221</v>
      </c>
      <c r="G601">
        <v>1</v>
      </c>
    </row>
    <row r="602" spans="1:7" x14ac:dyDescent="0.25">
      <c r="A602" t="s">
        <v>8219</v>
      </c>
      <c r="B602">
        <v>144</v>
      </c>
      <c r="F602" t="s">
        <v>8221</v>
      </c>
      <c r="G602">
        <v>14</v>
      </c>
    </row>
    <row r="603" spans="1:7" x14ac:dyDescent="0.25">
      <c r="A603" t="s">
        <v>8219</v>
      </c>
      <c r="B603">
        <v>92</v>
      </c>
      <c r="F603" t="s">
        <v>8221</v>
      </c>
      <c r="G603">
        <v>0</v>
      </c>
    </row>
    <row r="604" spans="1:7" x14ac:dyDescent="0.25">
      <c r="A604" t="s">
        <v>8219</v>
      </c>
      <c r="B604">
        <v>147</v>
      </c>
      <c r="F604" t="s">
        <v>8221</v>
      </c>
      <c r="G604">
        <v>0</v>
      </c>
    </row>
    <row r="605" spans="1:7" x14ac:dyDescent="0.25">
      <c r="A605" t="s">
        <v>8219</v>
      </c>
      <c r="B605">
        <v>90</v>
      </c>
      <c r="F605" t="s">
        <v>8221</v>
      </c>
      <c r="G605">
        <v>4</v>
      </c>
    </row>
    <row r="606" spans="1:7" x14ac:dyDescent="0.25">
      <c r="A606" t="s">
        <v>8219</v>
      </c>
      <c r="B606">
        <v>87</v>
      </c>
      <c r="F606" t="s">
        <v>8221</v>
      </c>
      <c r="G606">
        <v>3</v>
      </c>
    </row>
    <row r="607" spans="1:7" x14ac:dyDescent="0.25">
      <c r="A607" t="s">
        <v>8219</v>
      </c>
      <c r="B607">
        <v>406</v>
      </c>
      <c r="F607" t="s">
        <v>8221</v>
      </c>
      <c r="G607">
        <v>0</v>
      </c>
    </row>
    <row r="608" spans="1:7" x14ac:dyDescent="0.25">
      <c r="A608" t="s">
        <v>8219</v>
      </c>
      <c r="B608">
        <v>20</v>
      </c>
      <c r="F608" t="s">
        <v>8221</v>
      </c>
      <c r="G608">
        <v>5</v>
      </c>
    </row>
    <row r="609" spans="1:7" x14ac:dyDescent="0.25">
      <c r="A609" t="s">
        <v>8219</v>
      </c>
      <c r="B609">
        <v>70</v>
      </c>
      <c r="F609" t="s">
        <v>8221</v>
      </c>
      <c r="G609">
        <v>47</v>
      </c>
    </row>
    <row r="610" spans="1:7" x14ac:dyDescent="0.25">
      <c r="A610" t="s">
        <v>8219</v>
      </c>
      <c r="B610">
        <v>16</v>
      </c>
      <c r="F610" t="s">
        <v>8221</v>
      </c>
      <c r="G610">
        <v>0</v>
      </c>
    </row>
    <row r="611" spans="1:7" x14ac:dyDescent="0.25">
      <c r="A611" t="s">
        <v>8219</v>
      </c>
      <c r="B611">
        <v>52</v>
      </c>
      <c r="F611" t="s">
        <v>8221</v>
      </c>
      <c r="G611">
        <v>10</v>
      </c>
    </row>
    <row r="612" spans="1:7" x14ac:dyDescent="0.25">
      <c r="A612" t="s">
        <v>8219</v>
      </c>
      <c r="B612">
        <v>66</v>
      </c>
      <c r="F612" t="s">
        <v>8221</v>
      </c>
      <c r="G612">
        <v>11</v>
      </c>
    </row>
    <row r="613" spans="1:7" x14ac:dyDescent="0.25">
      <c r="A613" t="s">
        <v>8219</v>
      </c>
      <c r="B613">
        <v>109</v>
      </c>
      <c r="F613" t="s">
        <v>8221</v>
      </c>
      <c r="G613">
        <v>2</v>
      </c>
    </row>
    <row r="614" spans="1:7" x14ac:dyDescent="0.25">
      <c r="A614" t="s">
        <v>8219</v>
      </c>
      <c r="B614">
        <v>168</v>
      </c>
      <c r="F614" t="s">
        <v>8221</v>
      </c>
      <c r="G614">
        <v>2</v>
      </c>
    </row>
    <row r="615" spans="1:7" x14ac:dyDescent="0.25">
      <c r="A615" t="s">
        <v>8219</v>
      </c>
      <c r="B615">
        <v>31</v>
      </c>
      <c r="F615" t="s">
        <v>8221</v>
      </c>
      <c r="G615">
        <v>22</v>
      </c>
    </row>
    <row r="616" spans="1:7" x14ac:dyDescent="0.25">
      <c r="A616" t="s">
        <v>8219</v>
      </c>
      <c r="B616">
        <v>133</v>
      </c>
      <c r="F616" t="s">
        <v>8221</v>
      </c>
      <c r="G616">
        <v>8</v>
      </c>
    </row>
    <row r="617" spans="1:7" x14ac:dyDescent="0.25">
      <c r="A617" t="s">
        <v>8219</v>
      </c>
      <c r="B617">
        <v>151</v>
      </c>
      <c r="F617" t="s">
        <v>8221</v>
      </c>
      <c r="G617">
        <v>6</v>
      </c>
    </row>
    <row r="618" spans="1:7" x14ac:dyDescent="0.25">
      <c r="A618" t="s">
        <v>8219</v>
      </c>
      <c r="B618">
        <v>5</v>
      </c>
      <c r="F618" t="s">
        <v>8221</v>
      </c>
      <c r="G618">
        <v>1</v>
      </c>
    </row>
    <row r="619" spans="1:7" x14ac:dyDescent="0.25">
      <c r="A619" t="s">
        <v>8219</v>
      </c>
      <c r="B619">
        <v>73</v>
      </c>
      <c r="F619" t="s">
        <v>8221</v>
      </c>
      <c r="G619">
        <v>3</v>
      </c>
    </row>
    <row r="620" spans="1:7" x14ac:dyDescent="0.25">
      <c r="A620" t="s">
        <v>8219</v>
      </c>
      <c r="B620">
        <v>148</v>
      </c>
      <c r="F620" t="s">
        <v>8221</v>
      </c>
      <c r="G620">
        <v>0</v>
      </c>
    </row>
    <row r="621" spans="1:7" x14ac:dyDescent="0.25">
      <c r="A621" t="s">
        <v>8219</v>
      </c>
      <c r="B621">
        <v>93</v>
      </c>
      <c r="F621" t="s">
        <v>8221</v>
      </c>
      <c r="G621">
        <v>0</v>
      </c>
    </row>
    <row r="622" spans="1:7" x14ac:dyDescent="0.25">
      <c r="A622" t="s">
        <v>8219</v>
      </c>
      <c r="B622">
        <v>63</v>
      </c>
      <c r="F622" t="s">
        <v>8221</v>
      </c>
      <c r="G622">
        <v>0</v>
      </c>
    </row>
    <row r="623" spans="1:7" x14ac:dyDescent="0.25">
      <c r="A623" t="s">
        <v>8219</v>
      </c>
      <c r="B623">
        <v>134</v>
      </c>
      <c r="F623" t="s">
        <v>8221</v>
      </c>
      <c r="G623">
        <v>0</v>
      </c>
    </row>
    <row r="624" spans="1:7" x14ac:dyDescent="0.25">
      <c r="A624" t="s">
        <v>8219</v>
      </c>
      <c r="B624">
        <v>14</v>
      </c>
      <c r="F624" t="s">
        <v>8221</v>
      </c>
      <c r="G624">
        <v>0</v>
      </c>
    </row>
    <row r="625" spans="1:7" x14ac:dyDescent="0.25">
      <c r="A625" t="s">
        <v>8219</v>
      </c>
      <c r="B625">
        <v>78</v>
      </c>
      <c r="F625" t="s">
        <v>8221</v>
      </c>
      <c r="G625">
        <v>3</v>
      </c>
    </row>
    <row r="626" spans="1:7" x14ac:dyDescent="0.25">
      <c r="A626" t="s">
        <v>8219</v>
      </c>
      <c r="B626">
        <v>112</v>
      </c>
      <c r="F626" t="s">
        <v>8221</v>
      </c>
      <c r="G626">
        <v>0</v>
      </c>
    </row>
    <row r="627" spans="1:7" x14ac:dyDescent="0.25">
      <c r="A627" t="s">
        <v>8219</v>
      </c>
      <c r="B627">
        <v>34</v>
      </c>
      <c r="F627" t="s">
        <v>8221</v>
      </c>
      <c r="G627">
        <v>0</v>
      </c>
    </row>
    <row r="628" spans="1:7" x14ac:dyDescent="0.25">
      <c r="A628" t="s">
        <v>8219</v>
      </c>
      <c r="B628">
        <v>19</v>
      </c>
      <c r="F628" t="s">
        <v>8221</v>
      </c>
      <c r="G628">
        <v>1</v>
      </c>
    </row>
    <row r="629" spans="1:7" x14ac:dyDescent="0.25">
      <c r="A629" t="s">
        <v>8219</v>
      </c>
      <c r="B629">
        <v>13</v>
      </c>
      <c r="F629" t="s">
        <v>8221</v>
      </c>
      <c r="G629">
        <v>6</v>
      </c>
    </row>
    <row r="630" spans="1:7" x14ac:dyDescent="0.25">
      <c r="A630" t="s">
        <v>8219</v>
      </c>
      <c r="B630">
        <v>104</v>
      </c>
      <c r="F630" t="s">
        <v>8221</v>
      </c>
      <c r="G630">
        <v>1</v>
      </c>
    </row>
    <row r="631" spans="1:7" x14ac:dyDescent="0.25">
      <c r="A631" t="s">
        <v>8219</v>
      </c>
      <c r="B631">
        <v>52</v>
      </c>
      <c r="F631" t="s">
        <v>8221</v>
      </c>
      <c r="G631">
        <v>2</v>
      </c>
    </row>
    <row r="632" spans="1:7" x14ac:dyDescent="0.25">
      <c r="A632" t="s">
        <v>8219</v>
      </c>
      <c r="B632">
        <v>17</v>
      </c>
      <c r="F632" t="s">
        <v>8221</v>
      </c>
      <c r="G632">
        <v>0</v>
      </c>
    </row>
    <row r="633" spans="1:7" x14ac:dyDescent="0.25">
      <c r="A633" t="s">
        <v>8219</v>
      </c>
      <c r="B633">
        <v>82</v>
      </c>
      <c r="F633" t="s">
        <v>8221</v>
      </c>
      <c r="G633">
        <v>3</v>
      </c>
    </row>
    <row r="634" spans="1:7" x14ac:dyDescent="0.25">
      <c r="A634" t="s">
        <v>8219</v>
      </c>
      <c r="B634">
        <v>73</v>
      </c>
      <c r="F634" t="s">
        <v>8221</v>
      </c>
      <c r="G634">
        <v>3</v>
      </c>
    </row>
    <row r="635" spans="1:7" x14ac:dyDescent="0.25">
      <c r="A635" t="s">
        <v>8219</v>
      </c>
      <c r="B635">
        <v>158</v>
      </c>
      <c r="F635" t="s">
        <v>8221</v>
      </c>
      <c r="G635">
        <v>0</v>
      </c>
    </row>
    <row r="636" spans="1:7" x14ac:dyDescent="0.25">
      <c r="A636" t="s">
        <v>8219</v>
      </c>
      <c r="B636">
        <v>65</v>
      </c>
      <c r="F636" t="s">
        <v>8221</v>
      </c>
      <c r="G636">
        <v>6</v>
      </c>
    </row>
    <row r="637" spans="1:7" x14ac:dyDescent="0.25">
      <c r="A637" t="s">
        <v>8219</v>
      </c>
      <c r="B637">
        <v>184</v>
      </c>
      <c r="F637" t="s">
        <v>8221</v>
      </c>
      <c r="G637">
        <v>0</v>
      </c>
    </row>
    <row r="638" spans="1:7" x14ac:dyDescent="0.25">
      <c r="A638" t="s">
        <v>8219</v>
      </c>
      <c r="B638">
        <v>34</v>
      </c>
      <c r="F638" t="s">
        <v>8221</v>
      </c>
      <c r="G638">
        <v>19</v>
      </c>
    </row>
    <row r="639" spans="1:7" x14ac:dyDescent="0.25">
      <c r="A639" t="s">
        <v>8219</v>
      </c>
      <c r="B639">
        <v>240</v>
      </c>
      <c r="F639" t="s">
        <v>8221</v>
      </c>
      <c r="G639">
        <v>1</v>
      </c>
    </row>
    <row r="640" spans="1:7" x14ac:dyDescent="0.25">
      <c r="A640" t="s">
        <v>8219</v>
      </c>
      <c r="B640">
        <v>113</v>
      </c>
      <c r="F640" t="s">
        <v>8221</v>
      </c>
      <c r="G640">
        <v>2</v>
      </c>
    </row>
    <row r="641" spans="1:7" x14ac:dyDescent="0.25">
      <c r="A641" t="s">
        <v>8219</v>
      </c>
      <c r="B641">
        <v>66</v>
      </c>
      <c r="F641" t="s">
        <v>8221</v>
      </c>
      <c r="G641">
        <v>0</v>
      </c>
    </row>
    <row r="642" spans="1:7" x14ac:dyDescent="0.25">
      <c r="A642" t="s">
        <v>8219</v>
      </c>
      <c r="B642">
        <v>340</v>
      </c>
      <c r="F642" t="s">
        <v>8221</v>
      </c>
      <c r="G642">
        <v>11</v>
      </c>
    </row>
    <row r="643" spans="1:7" x14ac:dyDescent="0.25">
      <c r="A643" t="s">
        <v>8219</v>
      </c>
      <c r="B643">
        <v>150</v>
      </c>
      <c r="F643" t="s">
        <v>8221</v>
      </c>
      <c r="G643">
        <v>0</v>
      </c>
    </row>
    <row r="644" spans="1:7" x14ac:dyDescent="0.25">
      <c r="A644" t="s">
        <v>8219</v>
      </c>
      <c r="B644">
        <v>25</v>
      </c>
      <c r="F644" t="s">
        <v>8221</v>
      </c>
      <c r="G644">
        <v>0</v>
      </c>
    </row>
    <row r="645" spans="1:7" x14ac:dyDescent="0.25">
      <c r="A645" t="s">
        <v>8219</v>
      </c>
      <c r="B645">
        <v>234</v>
      </c>
      <c r="F645" t="s">
        <v>8221</v>
      </c>
      <c r="G645">
        <v>1</v>
      </c>
    </row>
    <row r="646" spans="1:7" x14ac:dyDescent="0.25">
      <c r="A646" t="s">
        <v>8219</v>
      </c>
      <c r="B646">
        <v>2602</v>
      </c>
      <c r="F646" t="s">
        <v>8221</v>
      </c>
      <c r="G646">
        <v>3</v>
      </c>
    </row>
    <row r="647" spans="1:7" x14ac:dyDescent="0.25">
      <c r="A647" t="s">
        <v>8219</v>
      </c>
      <c r="B647">
        <v>248</v>
      </c>
      <c r="F647" t="s">
        <v>8221</v>
      </c>
      <c r="G647">
        <v>1</v>
      </c>
    </row>
    <row r="648" spans="1:7" x14ac:dyDescent="0.25">
      <c r="A648" t="s">
        <v>8219</v>
      </c>
      <c r="B648">
        <v>600</v>
      </c>
      <c r="F648" t="s">
        <v>8221</v>
      </c>
      <c r="G648">
        <v>15</v>
      </c>
    </row>
    <row r="649" spans="1:7" x14ac:dyDescent="0.25">
      <c r="A649" t="s">
        <v>8219</v>
      </c>
      <c r="B649">
        <v>293</v>
      </c>
      <c r="F649" t="s">
        <v>8221</v>
      </c>
      <c r="G649">
        <v>2</v>
      </c>
    </row>
    <row r="650" spans="1:7" x14ac:dyDescent="0.25">
      <c r="A650" t="s">
        <v>8219</v>
      </c>
      <c r="B650">
        <v>321</v>
      </c>
      <c r="F650" t="s">
        <v>8221</v>
      </c>
      <c r="G650">
        <v>1</v>
      </c>
    </row>
    <row r="651" spans="1:7" x14ac:dyDescent="0.25">
      <c r="A651" t="s">
        <v>8219</v>
      </c>
      <c r="B651">
        <v>81</v>
      </c>
      <c r="F651" t="s">
        <v>8221</v>
      </c>
      <c r="G651">
        <v>1</v>
      </c>
    </row>
    <row r="652" spans="1:7" x14ac:dyDescent="0.25">
      <c r="A652" t="s">
        <v>8219</v>
      </c>
      <c r="B652">
        <v>343</v>
      </c>
      <c r="F652" t="s">
        <v>8221</v>
      </c>
      <c r="G652">
        <v>0</v>
      </c>
    </row>
    <row r="653" spans="1:7" x14ac:dyDescent="0.25">
      <c r="A653" t="s">
        <v>8219</v>
      </c>
      <c r="B653">
        <v>336</v>
      </c>
      <c r="F653" t="s">
        <v>8221</v>
      </c>
      <c r="G653">
        <v>1</v>
      </c>
    </row>
    <row r="654" spans="1:7" x14ac:dyDescent="0.25">
      <c r="A654" t="s">
        <v>8219</v>
      </c>
      <c r="B654">
        <v>47</v>
      </c>
      <c r="F654" t="s">
        <v>8221</v>
      </c>
      <c r="G654">
        <v>11</v>
      </c>
    </row>
    <row r="655" spans="1:7" x14ac:dyDescent="0.25">
      <c r="A655" t="s">
        <v>8219</v>
      </c>
      <c r="B655">
        <v>76</v>
      </c>
      <c r="F655" t="s">
        <v>8221</v>
      </c>
      <c r="G655">
        <v>0</v>
      </c>
    </row>
    <row r="656" spans="1:7" x14ac:dyDescent="0.25">
      <c r="A656" t="s">
        <v>8219</v>
      </c>
      <c r="B656">
        <v>441</v>
      </c>
      <c r="F656" t="s">
        <v>8221</v>
      </c>
      <c r="G656">
        <v>1</v>
      </c>
    </row>
    <row r="657" spans="1:7" x14ac:dyDescent="0.25">
      <c r="A657" t="s">
        <v>8219</v>
      </c>
      <c r="B657">
        <v>916</v>
      </c>
      <c r="F657" t="s">
        <v>8221</v>
      </c>
      <c r="G657">
        <v>6</v>
      </c>
    </row>
    <row r="658" spans="1:7" x14ac:dyDescent="0.25">
      <c r="A658" t="s">
        <v>8219</v>
      </c>
      <c r="B658">
        <v>369</v>
      </c>
      <c r="F658" t="s">
        <v>8221</v>
      </c>
      <c r="G658">
        <v>7</v>
      </c>
    </row>
    <row r="659" spans="1:7" x14ac:dyDescent="0.25">
      <c r="A659" t="s">
        <v>8219</v>
      </c>
      <c r="B659">
        <v>20242</v>
      </c>
      <c r="F659" t="s">
        <v>8221</v>
      </c>
      <c r="G659">
        <v>0</v>
      </c>
    </row>
    <row r="660" spans="1:7" x14ac:dyDescent="0.25">
      <c r="A660" t="s">
        <v>8219</v>
      </c>
      <c r="B660">
        <v>71</v>
      </c>
      <c r="F660" t="s">
        <v>8221</v>
      </c>
      <c r="G660">
        <v>16</v>
      </c>
    </row>
    <row r="661" spans="1:7" x14ac:dyDescent="0.25">
      <c r="A661" t="s">
        <v>8219</v>
      </c>
      <c r="B661">
        <v>635</v>
      </c>
      <c r="F661" t="s">
        <v>8221</v>
      </c>
      <c r="G661">
        <v>0</v>
      </c>
    </row>
    <row r="662" spans="1:7" x14ac:dyDescent="0.25">
      <c r="A662" t="s">
        <v>8219</v>
      </c>
      <c r="B662">
        <v>885</v>
      </c>
      <c r="F662" t="s">
        <v>8221</v>
      </c>
      <c r="G662">
        <v>0</v>
      </c>
    </row>
    <row r="663" spans="1:7" x14ac:dyDescent="0.25">
      <c r="A663" t="s">
        <v>8219</v>
      </c>
      <c r="B663">
        <v>329</v>
      </c>
      <c r="F663" t="s">
        <v>8221</v>
      </c>
      <c r="G663">
        <v>0</v>
      </c>
    </row>
    <row r="664" spans="1:7" x14ac:dyDescent="0.25">
      <c r="A664" t="s">
        <v>8219</v>
      </c>
      <c r="B664">
        <v>71</v>
      </c>
      <c r="F664" t="s">
        <v>8221</v>
      </c>
      <c r="G664">
        <v>12</v>
      </c>
    </row>
    <row r="665" spans="1:7" x14ac:dyDescent="0.25">
      <c r="A665" t="s">
        <v>8219</v>
      </c>
      <c r="B665">
        <v>269</v>
      </c>
      <c r="F665" t="s">
        <v>8221</v>
      </c>
      <c r="G665">
        <v>1</v>
      </c>
    </row>
    <row r="666" spans="1:7" x14ac:dyDescent="0.25">
      <c r="A666" t="s">
        <v>8219</v>
      </c>
      <c r="B666">
        <v>345</v>
      </c>
      <c r="F666" t="s">
        <v>8221</v>
      </c>
      <c r="G666">
        <v>3</v>
      </c>
    </row>
    <row r="667" spans="1:7" x14ac:dyDescent="0.25">
      <c r="A667" t="s">
        <v>8219</v>
      </c>
      <c r="B667">
        <v>43</v>
      </c>
      <c r="F667" t="s">
        <v>8221</v>
      </c>
      <c r="G667">
        <v>1</v>
      </c>
    </row>
    <row r="668" spans="1:7" x14ac:dyDescent="0.25">
      <c r="A668" t="s">
        <v>8219</v>
      </c>
      <c r="B668">
        <v>33</v>
      </c>
      <c r="F668" t="s">
        <v>8221</v>
      </c>
      <c r="G668">
        <v>4</v>
      </c>
    </row>
    <row r="669" spans="1:7" x14ac:dyDescent="0.25">
      <c r="A669" t="s">
        <v>8219</v>
      </c>
      <c r="B669">
        <v>211</v>
      </c>
      <c r="F669" t="s">
        <v>8221</v>
      </c>
      <c r="G669">
        <v>1</v>
      </c>
    </row>
    <row r="670" spans="1:7" x14ac:dyDescent="0.25">
      <c r="A670" t="s">
        <v>8219</v>
      </c>
      <c r="B670">
        <v>196</v>
      </c>
      <c r="F670" t="s">
        <v>8221</v>
      </c>
      <c r="G670">
        <v>3</v>
      </c>
    </row>
    <row r="671" spans="1:7" x14ac:dyDescent="0.25">
      <c r="A671" t="s">
        <v>8219</v>
      </c>
      <c r="B671">
        <v>405</v>
      </c>
      <c r="F671" t="s">
        <v>8221</v>
      </c>
      <c r="G671">
        <v>1</v>
      </c>
    </row>
    <row r="672" spans="1:7" x14ac:dyDescent="0.25">
      <c r="A672" t="s">
        <v>8219</v>
      </c>
      <c r="B672">
        <v>206</v>
      </c>
      <c r="F672" t="s">
        <v>8221</v>
      </c>
      <c r="G672">
        <v>0</v>
      </c>
    </row>
    <row r="673" spans="1:7" x14ac:dyDescent="0.25">
      <c r="A673" t="s">
        <v>8219</v>
      </c>
      <c r="B673">
        <v>335</v>
      </c>
      <c r="F673" t="s">
        <v>8221</v>
      </c>
      <c r="G673">
        <v>12</v>
      </c>
    </row>
    <row r="674" spans="1:7" x14ac:dyDescent="0.25">
      <c r="A674" t="s">
        <v>8219</v>
      </c>
      <c r="B674">
        <v>215</v>
      </c>
      <c r="F674" t="s">
        <v>8221</v>
      </c>
      <c r="G674">
        <v>0</v>
      </c>
    </row>
    <row r="675" spans="1:7" x14ac:dyDescent="0.25">
      <c r="A675" t="s">
        <v>8219</v>
      </c>
      <c r="B675">
        <v>176</v>
      </c>
      <c r="F675" t="s">
        <v>8221</v>
      </c>
      <c r="G675">
        <v>1</v>
      </c>
    </row>
    <row r="676" spans="1:7" x14ac:dyDescent="0.25">
      <c r="A676" t="s">
        <v>8219</v>
      </c>
      <c r="B676">
        <v>555</v>
      </c>
      <c r="F676" t="s">
        <v>8221</v>
      </c>
      <c r="G676">
        <v>0</v>
      </c>
    </row>
    <row r="677" spans="1:7" x14ac:dyDescent="0.25">
      <c r="A677" t="s">
        <v>8219</v>
      </c>
      <c r="B677">
        <v>116</v>
      </c>
      <c r="F677" t="s">
        <v>8221</v>
      </c>
      <c r="G677">
        <v>0</v>
      </c>
    </row>
    <row r="678" spans="1:7" x14ac:dyDescent="0.25">
      <c r="A678" t="s">
        <v>8219</v>
      </c>
      <c r="B678">
        <v>615</v>
      </c>
      <c r="F678" t="s">
        <v>8221</v>
      </c>
      <c r="G678">
        <v>2</v>
      </c>
    </row>
    <row r="679" spans="1:7" x14ac:dyDescent="0.25">
      <c r="A679" t="s">
        <v>8219</v>
      </c>
      <c r="B679">
        <v>236</v>
      </c>
      <c r="F679" t="s">
        <v>8221</v>
      </c>
      <c r="G679">
        <v>92</v>
      </c>
    </row>
    <row r="680" spans="1:7" x14ac:dyDescent="0.25">
      <c r="A680" t="s">
        <v>8219</v>
      </c>
      <c r="B680">
        <v>145</v>
      </c>
      <c r="F680" t="s">
        <v>8221</v>
      </c>
      <c r="G680">
        <v>0</v>
      </c>
    </row>
    <row r="681" spans="1:7" x14ac:dyDescent="0.25">
      <c r="A681" t="s">
        <v>8219</v>
      </c>
      <c r="B681">
        <v>167</v>
      </c>
      <c r="F681" t="s">
        <v>8221</v>
      </c>
      <c r="G681">
        <v>3</v>
      </c>
    </row>
    <row r="682" spans="1:7" x14ac:dyDescent="0.25">
      <c r="A682" t="s">
        <v>8219</v>
      </c>
      <c r="B682">
        <v>235</v>
      </c>
      <c r="F682" t="s">
        <v>8221</v>
      </c>
      <c r="G682">
        <v>10</v>
      </c>
    </row>
    <row r="683" spans="1:7" x14ac:dyDescent="0.25">
      <c r="A683" t="s">
        <v>8219</v>
      </c>
      <c r="B683">
        <v>452</v>
      </c>
      <c r="F683" t="s">
        <v>8221</v>
      </c>
      <c r="G683">
        <v>7</v>
      </c>
    </row>
    <row r="684" spans="1:7" x14ac:dyDescent="0.25">
      <c r="A684" t="s">
        <v>8219</v>
      </c>
      <c r="B684">
        <v>241</v>
      </c>
      <c r="F684" t="s">
        <v>8221</v>
      </c>
      <c r="G684">
        <v>3</v>
      </c>
    </row>
    <row r="685" spans="1:7" x14ac:dyDescent="0.25">
      <c r="A685" t="s">
        <v>8219</v>
      </c>
      <c r="B685">
        <v>28</v>
      </c>
      <c r="F685" t="s">
        <v>8221</v>
      </c>
      <c r="G685">
        <v>0</v>
      </c>
    </row>
    <row r="686" spans="1:7" x14ac:dyDescent="0.25">
      <c r="A686" t="s">
        <v>8219</v>
      </c>
      <c r="B686">
        <v>140</v>
      </c>
      <c r="F686" t="s">
        <v>8221</v>
      </c>
      <c r="G686">
        <v>1</v>
      </c>
    </row>
    <row r="687" spans="1:7" x14ac:dyDescent="0.25">
      <c r="A687" t="s">
        <v>8219</v>
      </c>
      <c r="B687">
        <v>280</v>
      </c>
      <c r="F687" t="s">
        <v>8221</v>
      </c>
      <c r="G687">
        <v>0</v>
      </c>
    </row>
    <row r="688" spans="1:7" x14ac:dyDescent="0.25">
      <c r="A688" t="s">
        <v>8219</v>
      </c>
      <c r="B688">
        <v>70</v>
      </c>
      <c r="F688" t="s">
        <v>8221</v>
      </c>
      <c r="G688">
        <v>9</v>
      </c>
    </row>
    <row r="689" spans="1:7" x14ac:dyDescent="0.25">
      <c r="A689" t="s">
        <v>8219</v>
      </c>
      <c r="B689">
        <v>160</v>
      </c>
      <c r="F689" t="s">
        <v>8221</v>
      </c>
      <c r="G689">
        <v>2</v>
      </c>
    </row>
    <row r="690" spans="1:7" x14ac:dyDescent="0.25">
      <c r="A690" t="s">
        <v>8219</v>
      </c>
      <c r="B690">
        <v>141</v>
      </c>
      <c r="F690" t="s">
        <v>8221</v>
      </c>
      <c r="G690">
        <v>1</v>
      </c>
    </row>
    <row r="691" spans="1:7" x14ac:dyDescent="0.25">
      <c r="A691" t="s">
        <v>8219</v>
      </c>
      <c r="B691">
        <v>874</v>
      </c>
      <c r="F691" t="s">
        <v>8221</v>
      </c>
      <c r="G691">
        <v>2</v>
      </c>
    </row>
    <row r="692" spans="1:7" x14ac:dyDescent="0.25">
      <c r="A692" t="s">
        <v>8219</v>
      </c>
      <c r="B692">
        <v>73</v>
      </c>
      <c r="F692" t="s">
        <v>8221</v>
      </c>
      <c r="G692">
        <v>11</v>
      </c>
    </row>
    <row r="693" spans="1:7" x14ac:dyDescent="0.25">
      <c r="A693" t="s">
        <v>8219</v>
      </c>
      <c r="B693">
        <v>294</v>
      </c>
      <c r="F693" t="s">
        <v>8221</v>
      </c>
      <c r="G693">
        <v>0</v>
      </c>
    </row>
    <row r="694" spans="1:7" x14ac:dyDescent="0.25">
      <c r="A694" t="s">
        <v>8219</v>
      </c>
      <c r="B694">
        <v>740</v>
      </c>
      <c r="F694" t="s">
        <v>8221</v>
      </c>
      <c r="G694">
        <v>0</v>
      </c>
    </row>
    <row r="695" spans="1:7" x14ac:dyDescent="0.25">
      <c r="A695" t="s">
        <v>8219</v>
      </c>
      <c r="B695">
        <v>369</v>
      </c>
      <c r="F695" t="s">
        <v>8221</v>
      </c>
      <c r="G695">
        <v>9</v>
      </c>
    </row>
    <row r="696" spans="1:7" x14ac:dyDescent="0.25">
      <c r="A696" t="s">
        <v>8219</v>
      </c>
      <c r="B696">
        <v>110</v>
      </c>
      <c r="F696" t="s">
        <v>8221</v>
      </c>
      <c r="G696">
        <v>0</v>
      </c>
    </row>
    <row r="697" spans="1:7" x14ac:dyDescent="0.25">
      <c r="A697" t="s">
        <v>8219</v>
      </c>
      <c r="B697">
        <v>455</v>
      </c>
      <c r="F697" t="s">
        <v>8221</v>
      </c>
      <c r="G697">
        <v>4</v>
      </c>
    </row>
    <row r="698" spans="1:7" x14ac:dyDescent="0.25">
      <c r="A698" t="s">
        <v>8219</v>
      </c>
      <c r="B698">
        <v>224</v>
      </c>
      <c r="F698" t="s">
        <v>8221</v>
      </c>
      <c r="G698">
        <v>1</v>
      </c>
    </row>
    <row r="699" spans="1:7" x14ac:dyDescent="0.25">
      <c r="A699" t="s">
        <v>8219</v>
      </c>
      <c r="B699">
        <v>46</v>
      </c>
      <c r="F699" t="s">
        <v>8221</v>
      </c>
      <c r="G699">
        <v>2</v>
      </c>
    </row>
    <row r="700" spans="1:7" x14ac:dyDescent="0.25">
      <c r="A700" t="s">
        <v>8219</v>
      </c>
      <c r="B700">
        <v>284</v>
      </c>
      <c r="F700" t="s">
        <v>8221</v>
      </c>
      <c r="G700">
        <v>0</v>
      </c>
    </row>
    <row r="701" spans="1:7" x14ac:dyDescent="0.25">
      <c r="A701" t="s">
        <v>8219</v>
      </c>
      <c r="B701">
        <v>98</v>
      </c>
      <c r="F701" t="s">
        <v>8221</v>
      </c>
      <c r="G701">
        <v>1</v>
      </c>
    </row>
    <row r="702" spans="1:7" x14ac:dyDescent="0.25">
      <c r="A702" t="s">
        <v>8219</v>
      </c>
      <c r="B702">
        <v>56</v>
      </c>
      <c r="F702" t="s">
        <v>8221</v>
      </c>
      <c r="G702">
        <v>17</v>
      </c>
    </row>
    <row r="703" spans="1:7" x14ac:dyDescent="0.25">
      <c r="A703" t="s">
        <v>8219</v>
      </c>
      <c r="B703">
        <v>32</v>
      </c>
      <c r="F703" t="s">
        <v>8221</v>
      </c>
      <c r="G703">
        <v>2</v>
      </c>
    </row>
    <row r="704" spans="1:7" x14ac:dyDescent="0.25">
      <c r="A704" t="s">
        <v>8219</v>
      </c>
      <c r="B704">
        <v>30</v>
      </c>
      <c r="F704" t="s">
        <v>8221</v>
      </c>
      <c r="G704">
        <v>3</v>
      </c>
    </row>
    <row r="705" spans="1:7" x14ac:dyDescent="0.25">
      <c r="A705" t="s">
        <v>8219</v>
      </c>
      <c r="B705">
        <v>70</v>
      </c>
      <c r="F705" t="s">
        <v>8221</v>
      </c>
      <c r="G705">
        <v>41</v>
      </c>
    </row>
    <row r="706" spans="1:7" x14ac:dyDescent="0.25">
      <c r="A706" t="s">
        <v>8219</v>
      </c>
      <c r="B706">
        <v>44</v>
      </c>
      <c r="F706" t="s">
        <v>8221</v>
      </c>
      <c r="G706">
        <v>2</v>
      </c>
    </row>
    <row r="707" spans="1:7" x14ac:dyDescent="0.25">
      <c r="A707" t="s">
        <v>8219</v>
      </c>
      <c r="B707">
        <v>92</v>
      </c>
      <c r="F707" t="s">
        <v>8221</v>
      </c>
      <c r="G707">
        <v>3</v>
      </c>
    </row>
    <row r="708" spans="1:7" x14ac:dyDescent="0.25">
      <c r="A708" t="s">
        <v>8219</v>
      </c>
      <c r="B708">
        <v>205</v>
      </c>
      <c r="F708" t="s">
        <v>8221</v>
      </c>
      <c r="G708">
        <v>8</v>
      </c>
    </row>
    <row r="709" spans="1:7" x14ac:dyDescent="0.25">
      <c r="A709" t="s">
        <v>8219</v>
      </c>
      <c r="B709">
        <v>23</v>
      </c>
      <c r="F709" t="s">
        <v>8221</v>
      </c>
      <c r="G709">
        <v>0</v>
      </c>
    </row>
    <row r="710" spans="1:7" x14ac:dyDescent="0.25">
      <c r="A710" t="s">
        <v>8219</v>
      </c>
      <c r="B710">
        <v>4</v>
      </c>
      <c r="F710" t="s">
        <v>8221</v>
      </c>
      <c r="G710">
        <v>1</v>
      </c>
    </row>
    <row r="711" spans="1:7" x14ac:dyDescent="0.25">
      <c r="A711" t="s">
        <v>8219</v>
      </c>
      <c r="B711">
        <v>112</v>
      </c>
      <c r="F711" t="s">
        <v>8221</v>
      </c>
      <c r="G711">
        <v>3</v>
      </c>
    </row>
    <row r="712" spans="1:7" x14ac:dyDescent="0.25">
      <c r="A712" t="s">
        <v>8219</v>
      </c>
      <c r="B712">
        <v>27</v>
      </c>
      <c r="F712" t="s">
        <v>8221</v>
      </c>
      <c r="G712">
        <v>4</v>
      </c>
    </row>
    <row r="713" spans="1:7" x14ac:dyDescent="0.25">
      <c r="A713" t="s">
        <v>8219</v>
      </c>
      <c r="B713">
        <v>11</v>
      </c>
      <c r="F713" t="s">
        <v>8221</v>
      </c>
      <c r="G713">
        <v>9</v>
      </c>
    </row>
    <row r="714" spans="1:7" x14ac:dyDescent="0.25">
      <c r="A714" t="s">
        <v>8219</v>
      </c>
      <c r="B714">
        <v>26</v>
      </c>
      <c r="F714" t="s">
        <v>8221</v>
      </c>
      <c r="G714">
        <v>16</v>
      </c>
    </row>
    <row r="715" spans="1:7" x14ac:dyDescent="0.25">
      <c r="A715" t="s">
        <v>8219</v>
      </c>
      <c r="B715">
        <v>77</v>
      </c>
      <c r="F715" t="s">
        <v>8221</v>
      </c>
      <c r="G715">
        <v>1</v>
      </c>
    </row>
    <row r="716" spans="1:7" x14ac:dyDescent="0.25">
      <c r="A716" t="s">
        <v>8219</v>
      </c>
      <c r="B716">
        <v>136</v>
      </c>
      <c r="F716" t="s">
        <v>8221</v>
      </c>
      <c r="G716">
        <v>7</v>
      </c>
    </row>
    <row r="717" spans="1:7" x14ac:dyDescent="0.25">
      <c r="A717" t="s">
        <v>8219</v>
      </c>
      <c r="B717">
        <v>157</v>
      </c>
      <c r="F717" t="s">
        <v>8221</v>
      </c>
      <c r="G717">
        <v>0</v>
      </c>
    </row>
    <row r="718" spans="1:7" x14ac:dyDescent="0.25">
      <c r="A718" t="s">
        <v>8219</v>
      </c>
      <c r="B718">
        <v>158</v>
      </c>
      <c r="F718" t="s">
        <v>8221</v>
      </c>
      <c r="G718">
        <v>0</v>
      </c>
    </row>
    <row r="719" spans="1:7" x14ac:dyDescent="0.25">
      <c r="A719" t="s">
        <v>8219</v>
      </c>
      <c r="B719">
        <v>27</v>
      </c>
      <c r="F719" t="s">
        <v>8221</v>
      </c>
      <c r="G719">
        <v>0</v>
      </c>
    </row>
    <row r="720" spans="1:7" x14ac:dyDescent="0.25">
      <c r="A720" t="s">
        <v>8219</v>
      </c>
      <c r="B720">
        <v>23</v>
      </c>
      <c r="F720" t="s">
        <v>8221</v>
      </c>
      <c r="G720">
        <v>0</v>
      </c>
    </row>
    <row r="721" spans="1:7" x14ac:dyDescent="0.25">
      <c r="A721" t="s">
        <v>8219</v>
      </c>
      <c r="B721">
        <v>17</v>
      </c>
      <c r="F721" t="s">
        <v>8221</v>
      </c>
      <c r="G721">
        <v>0</v>
      </c>
    </row>
    <row r="722" spans="1:7" x14ac:dyDescent="0.25">
      <c r="A722" t="s">
        <v>8219</v>
      </c>
      <c r="B722">
        <v>37</v>
      </c>
      <c r="F722" t="s">
        <v>8221</v>
      </c>
      <c r="G722">
        <v>1</v>
      </c>
    </row>
    <row r="723" spans="1:7" x14ac:dyDescent="0.25">
      <c r="A723" t="s">
        <v>8219</v>
      </c>
      <c r="B723">
        <v>65</v>
      </c>
      <c r="F723" t="s">
        <v>8221</v>
      </c>
      <c r="G723">
        <v>2</v>
      </c>
    </row>
    <row r="724" spans="1:7" x14ac:dyDescent="0.25">
      <c r="A724" t="s">
        <v>8219</v>
      </c>
      <c r="B724">
        <v>18</v>
      </c>
      <c r="F724" t="s">
        <v>8221</v>
      </c>
      <c r="G724">
        <v>1</v>
      </c>
    </row>
    <row r="725" spans="1:7" x14ac:dyDescent="0.25">
      <c r="A725" t="s">
        <v>8219</v>
      </c>
      <c r="B725">
        <v>25</v>
      </c>
      <c r="F725" t="s">
        <v>8221</v>
      </c>
      <c r="G725">
        <v>15</v>
      </c>
    </row>
    <row r="726" spans="1:7" x14ac:dyDescent="0.25">
      <c r="A726" t="s">
        <v>8219</v>
      </c>
      <c r="B726">
        <v>104</v>
      </c>
      <c r="F726" t="s">
        <v>8221</v>
      </c>
      <c r="G726">
        <v>1</v>
      </c>
    </row>
    <row r="727" spans="1:7" x14ac:dyDescent="0.25">
      <c r="A727" t="s">
        <v>8219</v>
      </c>
      <c r="B727">
        <v>108</v>
      </c>
      <c r="F727" t="s">
        <v>8221</v>
      </c>
      <c r="G727">
        <v>1</v>
      </c>
    </row>
    <row r="728" spans="1:7" x14ac:dyDescent="0.25">
      <c r="A728" t="s">
        <v>8219</v>
      </c>
      <c r="B728">
        <v>38</v>
      </c>
      <c r="F728" t="s">
        <v>8221</v>
      </c>
      <c r="G728">
        <v>0</v>
      </c>
    </row>
    <row r="729" spans="1:7" x14ac:dyDescent="0.25">
      <c r="A729" t="s">
        <v>8219</v>
      </c>
      <c r="B729">
        <v>88</v>
      </c>
      <c r="F729" t="s">
        <v>8221</v>
      </c>
      <c r="G729">
        <v>39</v>
      </c>
    </row>
    <row r="730" spans="1:7" x14ac:dyDescent="0.25">
      <c r="A730" t="s">
        <v>8219</v>
      </c>
      <c r="B730">
        <v>82</v>
      </c>
      <c r="F730" t="s">
        <v>8221</v>
      </c>
      <c r="G730">
        <v>103</v>
      </c>
    </row>
    <row r="731" spans="1:7" x14ac:dyDescent="0.25">
      <c r="A731" t="s">
        <v>8219</v>
      </c>
      <c r="B731">
        <v>126</v>
      </c>
      <c r="F731" t="s">
        <v>8221</v>
      </c>
      <c r="G731">
        <v>0</v>
      </c>
    </row>
    <row r="732" spans="1:7" x14ac:dyDescent="0.25">
      <c r="A732" t="s">
        <v>8219</v>
      </c>
      <c r="B732">
        <v>133</v>
      </c>
      <c r="F732" t="s">
        <v>8221</v>
      </c>
      <c r="G732">
        <v>39</v>
      </c>
    </row>
    <row r="733" spans="1:7" x14ac:dyDescent="0.25">
      <c r="A733" t="s">
        <v>8219</v>
      </c>
      <c r="B733">
        <v>47</v>
      </c>
      <c r="F733" t="s">
        <v>8221</v>
      </c>
      <c r="G733">
        <v>15</v>
      </c>
    </row>
    <row r="734" spans="1:7" x14ac:dyDescent="0.25">
      <c r="A734" t="s">
        <v>8219</v>
      </c>
      <c r="B734">
        <v>58</v>
      </c>
      <c r="F734" t="s">
        <v>8221</v>
      </c>
      <c r="G734">
        <v>22</v>
      </c>
    </row>
    <row r="735" spans="1:7" x14ac:dyDescent="0.25">
      <c r="A735" t="s">
        <v>8219</v>
      </c>
      <c r="B735">
        <v>32</v>
      </c>
      <c r="F735" t="s">
        <v>8221</v>
      </c>
      <c r="G735">
        <v>92</v>
      </c>
    </row>
    <row r="736" spans="1:7" x14ac:dyDescent="0.25">
      <c r="A736" t="s">
        <v>8219</v>
      </c>
      <c r="B736">
        <v>37</v>
      </c>
      <c r="F736" t="s">
        <v>8221</v>
      </c>
      <c r="G736">
        <v>25</v>
      </c>
    </row>
    <row r="737" spans="1:7" x14ac:dyDescent="0.25">
      <c r="A737" t="s">
        <v>8219</v>
      </c>
      <c r="B737">
        <v>87</v>
      </c>
      <c r="F737" t="s">
        <v>8221</v>
      </c>
      <c r="G737">
        <v>19</v>
      </c>
    </row>
    <row r="738" spans="1:7" x14ac:dyDescent="0.25">
      <c r="A738" t="s">
        <v>8219</v>
      </c>
      <c r="B738">
        <v>15</v>
      </c>
      <c r="F738" t="s">
        <v>8221</v>
      </c>
      <c r="G738">
        <v>19</v>
      </c>
    </row>
    <row r="739" spans="1:7" x14ac:dyDescent="0.25">
      <c r="A739" t="s">
        <v>8219</v>
      </c>
      <c r="B739">
        <v>27</v>
      </c>
      <c r="F739" t="s">
        <v>8221</v>
      </c>
      <c r="G739">
        <v>13</v>
      </c>
    </row>
    <row r="740" spans="1:7" x14ac:dyDescent="0.25">
      <c r="A740" t="s">
        <v>8219</v>
      </c>
      <c r="B740">
        <v>19</v>
      </c>
      <c r="F740" t="s">
        <v>8221</v>
      </c>
      <c r="G740">
        <v>124</v>
      </c>
    </row>
    <row r="741" spans="1:7" x14ac:dyDescent="0.25">
      <c r="A741" t="s">
        <v>8219</v>
      </c>
      <c r="B741">
        <v>17</v>
      </c>
      <c r="F741" t="s">
        <v>8221</v>
      </c>
      <c r="G741">
        <v>4</v>
      </c>
    </row>
    <row r="742" spans="1:7" x14ac:dyDescent="0.25">
      <c r="A742" t="s">
        <v>8219</v>
      </c>
      <c r="B742">
        <v>26</v>
      </c>
      <c r="F742" t="s">
        <v>8221</v>
      </c>
      <c r="G742">
        <v>10</v>
      </c>
    </row>
    <row r="743" spans="1:7" x14ac:dyDescent="0.25">
      <c r="A743" t="s">
        <v>8219</v>
      </c>
      <c r="B743">
        <v>28</v>
      </c>
      <c r="F743" t="s">
        <v>8221</v>
      </c>
      <c r="G743">
        <v>15</v>
      </c>
    </row>
    <row r="744" spans="1:7" x14ac:dyDescent="0.25">
      <c r="A744" t="s">
        <v>8219</v>
      </c>
      <c r="B744">
        <v>37</v>
      </c>
      <c r="F744" t="s">
        <v>8221</v>
      </c>
      <c r="G744">
        <v>38</v>
      </c>
    </row>
    <row r="745" spans="1:7" x14ac:dyDescent="0.25">
      <c r="A745" t="s">
        <v>8219</v>
      </c>
      <c r="B745">
        <v>128</v>
      </c>
      <c r="F745" t="s">
        <v>8221</v>
      </c>
      <c r="G745">
        <v>152</v>
      </c>
    </row>
    <row r="746" spans="1:7" x14ac:dyDescent="0.25">
      <c r="A746" t="s">
        <v>8219</v>
      </c>
      <c r="B746">
        <v>10</v>
      </c>
      <c r="F746" t="s">
        <v>8221</v>
      </c>
      <c r="G746">
        <v>24</v>
      </c>
    </row>
    <row r="747" spans="1:7" x14ac:dyDescent="0.25">
      <c r="A747" t="s">
        <v>8219</v>
      </c>
      <c r="B747">
        <v>83</v>
      </c>
      <c r="F747" t="s">
        <v>8221</v>
      </c>
      <c r="G747">
        <v>76</v>
      </c>
    </row>
    <row r="748" spans="1:7" x14ac:dyDescent="0.25">
      <c r="A748" t="s">
        <v>8219</v>
      </c>
      <c r="B748">
        <v>46</v>
      </c>
      <c r="F748" t="s">
        <v>8221</v>
      </c>
      <c r="G748">
        <v>185</v>
      </c>
    </row>
    <row r="749" spans="1:7" x14ac:dyDescent="0.25">
      <c r="A749" t="s">
        <v>8219</v>
      </c>
      <c r="B749">
        <v>90</v>
      </c>
      <c r="F749" t="s">
        <v>8221</v>
      </c>
      <c r="G749">
        <v>33</v>
      </c>
    </row>
    <row r="750" spans="1:7" x14ac:dyDescent="0.25">
      <c r="A750" t="s">
        <v>8219</v>
      </c>
      <c r="B750">
        <v>81</v>
      </c>
      <c r="F750" t="s">
        <v>8221</v>
      </c>
      <c r="G750">
        <v>108</v>
      </c>
    </row>
    <row r="751" spans="1:7" x14ac:dyDescent="0.25">
      <c r="A751" t="s">
        <v>8219</v>
      </c>
      <c r="B751">
        <v>32</v>
      </c>
      <c r="F751" t="s">
        <v>8221</v>
      </c>
      <c r="G751">
        <v>29</v>
      </c>
    </row>
    <row r="752" spans="1:7" x14ac:dyDescent="0.25">
      <c r="A752" t="s">
        <v>8219</v>
      </c>
      <c r="B752">
        <v>20</v>
      </c>
      <c r="F752" t="s">
        <v>8221</v>
      </c>
      <c r="G752">
        <v>24</v>
      </c>
    </row>
    <row r="753" spans="1:7" x14ac:dyDescent="0.25">
      <c r="A753" t="s">
        <v>8219</v>
      </c>
      <c r="B753">
        <v>70</v>
      </c>
      <c r="F753" t="s">
        <v>8221</v>
      </c>
      <c r="G753">
        <v>4</v>
      </c>
    </row>
    <row r="754" spans="1:7" x14ac:dyDescent="0.25">
      <c r="A754" t="s">
        <v>8219</v>
      </c>
      <c r="B754">
        <v>168</v>
      </c>
      <c r="F754" t="s">
        <v>8221</v>
      </c>
      <c r="G754">
        <v>4</v>
      </c>
    </row>
    <row r="755" spans="1:7" x14ac:dyDescent="0.25">
      <c r="A755" t="s">
        <v>8219</v>
      </c>
      <c r="B755">
        <v>34</v>
      </c>
      <c r="F755" t="s">
        <v>8221</v>
      </c>
      <c r="G755">
        <v>15</v>
      </c>
    </row>
    <row r="756" spans="1:7" x14ac:dyDescent="0.25">
      <c r="A756" t="s">
        <v>8219</v>
      </c>
      <c r="B756">
        <v>48</v>
      </c>
      <c r="F756" t="s">
        <v>8221</v>
      </c>
      <c r="G756">
        <v>4</v>
      </c>
    </row>
    <row r="757" spans="1:7" x14ac:dyDescent="0.25">
      <c r="A757" t="s">
        <v>8219</v>
      </c>
      <c r="B757">
        <v>48</v>
      </c>
      <c r="F757" t="s">
        <v>8221</v>
      </c>
      <c r="G757">
        <v>139</v>
      </c>
    </row>
    <row r="758" spans="1:7" x14ac:dyDescent="0.25">
      <c r="A758" t="s">
        <v>8219</v>
      </c>
      <c r="B758">
        <v>221</v>
      </c>
      <c r="F758" t="s">
        <v>8221</v>
      </c>
      <c r="G758">
        <v>2</v>
      </c>
    </row>
    <row r="759" spans="1:7" x14ac:dyDescent="0.25">
      <c r="A759" t="s">
        <v>8219</v>
      </c>
      <c r="B759">
        <v>107</v>
      </c>
      <c r="F759" t="s">
        <v>8221</v>
      </c>
      <c r="G759">
        <v>18</v>
      </c>
    </row>
    <row r="760" spans="1:7" x14ac:dyDescent="0.25">
      <c r="A760" t="s">
        <v>8219</v>
      </c>
      <c r="B760">
        <v>45</v>
      </c>
      <c r="F760" t="s">
        <v>8221</v>
      </c>
      <c r="G760">
        <v>81</v>
      </c>
    </row>
    <row r="761" spans="1:7" x14ac:dyDescent="0.25">
      <c r="A761" t="s">
        <v>8219</v>
      </c>
      <c r="B761">
        <v>36</v>
      </c>
      <c r="F761" t="s">
        <v>8221</v>
      </c>
      <c r="G761">
        <v>86</v>
      </c>
    </row>
    <row r="762" spans="1:7" x14ac:dyDescent="0.25">
      <c r="A762" t="s">
        <v>8219</v>
      </c>
      <c r="B762">
        <v>101</v>
      </c>
      <c r="F762" t="s">
        <v>8221</v>
      </c>
      <c r="G762">
        <v>140</v>
      </c>
    </row>
    <row r="763" spans="1:7" x14ac:dyDescent="0.25">
      <c r="A763" t="s">
        <v>8219</v>
      </c>
      <c r="B763">
        <v>62</v>
      </c>
      <c r="F763" t="s">
        <v>8221</v>
      </c>
      <c r="G763">
        <v>37</v>
      </c>
    </row>
    <row r="764" spans="1:7" x14ac:dyDescent="0.25">
      <c r="A764" t="s">
        <v>8219</v>
      </c>
      <c r="B764">
        <v>32</v>
      </c>
      <c r="F764" t="s">
        <v>8221</v>
      </c>
      <c r="G764">
        <v>6</v>
      </c>
    </row>
    <row r="765" spans="1:7" x14ac:dyDescent="0.25">
      <c r="A765" t="s">
        <v>8219</v>
      </c>
      <c r="B765">
        <v>89</v>
      </c>
      <c r="F765" t="s">
        <v>8221</v>
      </c>
      <c r="G765">
        <v>113</v>
      </c>
    </row>
    <row r="766" spans="1:7" x14ac:dyDescent="0.25">
      <c r="A766" t="s">
        <v>8219</v>
      </c>
      <c r="B766">
        <v>93</v>
      </c>
      <c r="F766" t="s">
        <v>8221</v>
      </c>
      <c r="G766">
        <v>37</v>
      </c>
    </row>
    <row r="767" spans="1:7" x14ac:dyDescent="0.25">
      <c r="A767" t="s">
        <v>8219</v>
      </c>
      <c r="B767">
        <v>98</v>
      </c>
      <c r="F767" t="s">
        <v>8221</v>
      </c>
      <c r="G767">
        <v>18</v>
      </c>
    </row>
    <row r="768" spans="1:7" x14ac:dyDescent="0.25">
      <c r="A768" t="s">
        <v>8219</v>
      </c>
      <c r="B768">
        <v>82</v>
      </c>
      <c r="F768" t="s">
        <v>8221</v>
      </c>
      <c r="G768">
        <v>75</v>
      </c>
    </row>
    <row r="769" spans="1:7" x14ac:dyDescent="0.25">
      <c r="A769" t="s">
        <v>8219</v>
      </c>
      <c r="B769">
        <v>116</v>
      </c>
      <c r="F769" t="s">
        <v>8221</v>
      </c>
      <c r="G769">
        <v>52</v>
      </c>
    </row>
    <row r="770" spans="1:7" x14ac:dyDescent="0.25">
      <c r="A770" t="s">
        <v>8219</v>
      </c>
      <c r="B770">
        <v>52</v>
      </c>
      <c r="F770" t="s">
        <v>8221</v>
      </c>
      <c r="G770">
        <v>122</v>
      </c>
    </row>
    <row r="771" spans="1:7" x14ac:dyDescent="0.25">
      <c r="A771" t="s">
        <v>8219</v>
      </c>
      <c r="B771">
        <v>23</v>
      </c>
      <c r="F771" t="s">
        <v>8221</v>
      </c>
      <c r="G771">
        <v>8</v>
      </c>
    </row>
    <row r="772" spans="1:7" x14ac:dyDescent="0.25">
      <c r="A772" t="s">
        <v>8219</v>
      </c>
      <c r="B772">
        <v>77</v>
      </c>
      <c r="F772" t="s">
        <v>8221</v>
      </c>
      <c r="G772">
        <v>8</v>
      </c>
    </row>
    <row r="773" spans="1:7" x14ac:dyDescent="0.25">
      <c r="A773" t="s">
        <v>8219</v>
      </c>
      <c r="B773">
        <v>49</v>
      </c>
      <c r="F773" t="s">
        <v>8221</v>
      </c>
      <c r="G773">
        <v>96</v>
      </c>
    </row>
    <row r="774" spans="1:7" x14ac:dyDescent="0.25">
      <c r="A774" t="s">
        <v>8219</v>
      </c>
      <c r="B774">
        <v>59</v>
      </c>
      <c r="F774" t="s">
        <v>8221</v>
      </c>
      <c r="G774">
        <v>9</v>
      </c>
    </row>
    <row r="775" spans="1:7" x14ac:dyDescent="0.25">
      <c r="A775" t="s">
        <v>8219</v>
      </c>
      <c r="B775">
        <v>113</v>
      </c>
      <c r="F775" t="s">
        <v>8221</v>
      </c>
      <c r="G775">
        <v>2</v>
      </c>
    </row>
    <row r="776" spans="1:7" x14ac:dyDescent="0.25">
      <c r="A776" t="s">
        <v>8219</v>
      </c>
      <c r="B776">
        <v>34</v>
      </c>
      <c r="F776" t="s">
        <v>8221</v>
      </c>
      <c r="G776">
        <v>26</v>
      </c>
    </row>
    <row r="777" spans="1:7" x14ac:dyDescent="0.25">
      <c r="A777" t="s">
        <v>8219</v>
      </c>
      <c r="B777">
        <v>42</v>
      </c>
      <c r="F777" t="s">
        <v>8221</v>
      </c>
      <c r="G777">
        <v>23</v>
      </c>
    </row>
    <row r="778" spans="1:7" x14ac:dyDescent="0.25">
      <c r="A778" t="s">
        <v>8219</v>
      </c>
      <c r="B778">
        <v>42</v>
      </c>
      <c r="F778" t="s">
        <v>8221</v>
      </c>
      <c r="G778">
        <v>0</v>
      </c>
    </row>
    <row r="779" spans="1:7" x14ac:dyDescent="0.25">
      <c r="A779" t="s">
        <v>8219</v>
      </c>
      <c r="B779">
        <v>49</v>
      </c>
      <c r="F779" t="s">
        <v>8221</v>
      </c>
      <c r="G779">
        <v>140</v>
      </c>
    </row>
    <row r="780" spans="1:7" x14ac:dyDescent="0.25">
      <c r="A780" t="s">
        <v>8219</v>
      </c>
      <c r="B780">
        <v>56</v>
      </c>
      <c r="F780" t="s">
        <v>8221</v>
      </c>
      <c r="G780">
        <v>0</v>
      </c>
    </row>
    <row r="781" spans="1:7" x14ac:dyDescent="0.25">
      <c r="A781" t="s">
        <v>8219</v>
      </c>
      <c r="B781">
        <v>25</v>
      </c>
      <c r="F781" t="s">
        <v>8221</v>
      </c>
      <c r="G781">
        <v>6</v>
      </c>
    </row>
    <row r="782" spans="1:7" x14ac:dyDescent="0.25">
      <c r="A782" t="s">
        <v>8219</v>
      </c>
      <c r="B782">
        <v>52</v>
      </c>
      <c r="F782" t="s">
        <v>8221</v>
      </c>
      <c r="G782">
        <v>100</v>
      </c>
    </row>
    <row r="783" spans="1:7" x14ac:dyDescent="0.25">
      <c r="A783" t="s">
        <v>8219</v>
      </c>
      <c r="B783">
        <v>34</v>
      </c>
      <c r="F783" t="s">
        <v>8221</v>
      </c>
      <c r="G783">
        <v>0</v>
      </c>
    </row>
    <row r="784" spans="1:7" x14ac:dyDescent="0.25">
      <c r="A784" t="s">
        <v>8219</v>
      </c>
      <c r="B784">
        <v>67</v>
      </c>
      <c r="F784" t="s">
        <v>8221</v>
      </c>
      <c r="G784">
        <v>4</v>
      </c>
    </row>
    <row r="785" spans="1:7" x14ac:dyDescent="0.25">
      <c r="A785" t="s">
        <v>8219</v>
      </c>
      <c r="B785">
        <v>70</v>
      </c>
      <c r="F785" t="s">
        <v>8221</v>
      </c>
      <c r="G785">
        <v>8</v>
      </c>
    </row>
    <row r="786" spans="1:7" x14ac:dyDescent="0.25">
      <c r="A786" t="s">
        <v>8219</v>
      </c>
      <c r="B786">
        <v>89</v>
      </c>
      <c r="F786" t="s">
        <v>8221</v>
      </c>
      <c r="G786">
        <v>0</v>
      </c>
    </row>
    <row r="787" spans="1:7" x14ac:dyDescent="0.25">
      <c r="A787" t="s">
        <v>8219</v>
      </c>
      <c r="B787">
        <v>107</v>
      </c>
      <c r="F787" t="s">
        <v>8221</v>
      </c>
      <c r="G787">
        <v>16</v>
      </c>
    </row>
    <row r="788" spans="1:7" x14ac:dyDescent="0.25">
      <c r="A788" t="s">
        <v>8219</v>
      </c>
      <c r="B788">
        <v>159</v>
      </c>
      <c r="F788" t="s">
        <v>8221</v>
      </c>
      <c r="G788">
        <v>2</v>
      </c>
    </row>
    <row r="789" spans="1:7" x14ac:dyDescent="0.25">
      <c r="A789" t="s">
        <v>8219</v>
      </c>
      <c r="B789">
        <v>181</v>
      </c>
      <c r="F789" t="s">
        <v>8221</v>
      </c>
      <c r="G789">
        <v>48</v>
      </c>
    </row>
    <row r="790" spans="1:7" x14ac:dyDescent="0.25">
      <c r="A790" t="s">
        <v>8219</v>
      </c>
      <c r="B790">
        <v>131</v>
      </c>
      <c r="F790" t="s">
        <v>8221</v>
      </c>
      <c r="G790">
        <v>2</v>
      </c>
    </row>
    <row r="791" spans="1:7" x14ac:dyDescent="0.25">
      <c r="A791" t="s">
        <v>8219</v>
      </c>
      <c r="B791">
        <v>125</v>
      </c>
      <c r="F791" t="s">
        <v>8221</v>
      </c>
      <c r="G791">
        <v>2</v>
      </c>
    </row>
    <row r="792" spans="1:7" x14ac:dyDescent="0.25">
      <c r="A792" t="s">
        <v>8219</v>
      </c>
      <c r="B792">
        <v>61</v>
      </c>
      <c r="F792" t="s">
        <v>8221</v>
      </c>
      <c r="G792">
        <v>1</v>
      </c>
    </row>
    <row r="793" spans="1:7" x14ac:dyDescent="0.25">
      <c r="A793" t="s">
        <v>8219</v>
      </c>
      <c r="B793">
        <v>90</v>
      </c>
      <c r="F793" t="s">
        <v>8221</v>
      </c>
      <c r="G793">
        <v>17</v>
      </c>
    </row>
    <row r="794" spans="1:7" x14ac:dyDescent="0.25">
      <c r="A794" t="s">
        <v>8219</v>
      </c>
      <c r="B794">
        <v>35</v>
      </c>
      <c r="F794" t="s">
        <v>8221</v>
      </c>
      <c r="G794">
        <v>0</v>
      </c>
    </row>
    <row r="795" spans="1:7" x14ac:dyDescent="0.25">
      <c r="A795" t="s">
        <v>8219</v>
      </c>
      <c r="B795">
        <v>90</v>
      </c>
      <c r="F795" t="s">
        <v>8221</v>
      </c>
      <c r="G795">
        <v>11</v>
      </c>
    </row>
    <row r="796" spans="1:7" x14ac:dyDescent="0.25">
      <c r="A796" t="s">
        <v>8219</v>
      </c>
      <c r="B796">
        <v>4</v>
      </c>
      <c r="F796" t="s">
        <v>8221</v>
      </c>
      <c r="G796">
        <v>95</v>
      </c>
    </row>
    <row r="797" spans="1:7" x14ac:dyDescent="0.25">
      <c r="A797" t="s">
        <v>8219</v>
      </c>
      <c r="B797">
        <v>120</v>
      </c>
      <c r="F797" t="s">
        <v>8221</v>
      </c>
      <c r="G797">
        <v>13</v>
      </c>
    </row>
    <row r="798" spans="1:7" x14ac:dyDescent="0.25">
      <c r="A798" t="s">
        <v>8219</v>
      </c>
      <c r="B798">
        <v>14</v>
      </c>
      <c r="F798" t="s">
        <v>8221</v>
      </c>
      <c r="G798">
        <v>2</v>
      </c>
    </row>
    <row r="799" spans="1:7" x14ac:dyDescent="0.25">
      <c r="A799" t="s">
        <v>8219</v>
      </c>
      <c r="B799">
        <v>27</v>
      </c>
      <c r="F799" t="s">
        <v>8221</v>
      </c>
      <c r="G799">
        <v>2</v>
      </c>
    </row>
    <row r="800" spans="1:7" x14ac:dyDescent="0.25">
      <c r="A800" t="s">
        <v>8219</v>
      </c>
      <c r="B800">
        <v>49</v>
      </c>
      <c r="F800" t="s">
        <v>8221</v>
      </c>
      <c r="G800">
        <v>3</v>
      </c>
    </row>
    <row r="801" spans="1:7" x14ac:dyDescent="0.25">
      <c r="A801" t="s">
        <v>8219</v>
      </c>
      <c r="B801">
        <v>102</v>
      </c>
      <c r="F801" t="s">
        <v>8221</v>
      </c>
      <c r="G801">
        <v>0</v>
      </c>
    </row>
    <row r="802" spans="1:7" x14ac:dyDescent="0.25">
      <c r="A802" t="s">
        <v>8219</v>
      </c>
      <c r="B802">
        <v>3</v>
      </c>
      <c r="F802" t="s">
        <v>8221</v>
      </c>
      <c r="G802">
        <v>0</v>
      </c>
    </row>
    <row r="803" spans="1:7" x14ac:dyDescent="0.25">
      <c r="A803" t="s">
        <v>8219</v>
      </c>
      <c r="B803">
        <v>25</v>
      </c>
      <c r="F803" t="s">
        <v>8221</v>
      </c>
      <c r="G803">
        <v>0</v>
      </c>
    </row>
    <row r="804" spans="1:7" x14ac:dyDescent="0.25">
      <c r="A804" t="s">
        <v>8219</v>
      </c>
      <c r="B804">
        <v>118</v>
      </c>
      <c r="F804" t="s">
        <v>8221</v>
      </c>
      <c r="G804">
        <v>2</v>
      </c>
    </row>
    <row r="805" spans="1:7" x14ac:dyDescent="0.25">
      <c r="A805" t="s">
        <v>8219</v>
      </c>
      <c r="B805">
        <v>57</v>
      </c>
      <c r="F805" t="s">
        <v>8221</v>
      </c>
      <c r="G805">
        <v>24</v>
      </c>
    </row>
    <row r="806" spans="1:7" x14ac:dyDescent="0.25">
      <c r="A806" t="s">
        <v>8219</v>
      </c>
      <c r="B806">
        <v>11</v>
      </c>
      <c r="F806" t="s">
        <v>8221</v>
      </c>
      <c r="G806">
        <v>25</v>
      </c>
    </row>
    <row r="807" spans="1:7" x14ac:dyDescent="0.25">
      <c r="A807" t="s">
        <v>8219</v>
      </c>
      <c r="B807">
        <v>33</v>
      </c>
      <c r="F807" t="s">
        <v>8221</v>
      </c>
      <c r="G807">
        <v>3</v>
      </c>
    </row>
    <row r="808" spans="1:7" x14ac:dyDescent="0.25">
      <c r="A808" t="s">
        <v>8219</v>
      </c>
      <c r="B808">
        <v>40</v>
      </c>
      <c r="F808" t="s">
        <v>8221</v>
      </c>
      <c r="G808">
        <v>41</v>
      </c>
    </row>
    <row r="809" spans="1:7" x14ac:dyDescent="0.25">
      <c r="A809" t="s">
        <v>8219</v>
      </c>
      <c r="B809">
        <v>50</v>
      </c>
      <c r="F809" t="s">
        <v>8221</v>
      </c>
      <c r="G809">
        <v>2</v>
      </c>
    </row>
    <row r="810" spans="1:7" x14ac:dyDescent="0.25">
      <c r="A810" t="s">
        <v>8219</v>
      </c>
      <c r="B810">
        <v>38</v>
      </c>
      <c r="F810" t="s">
        <v>8221</v>
      </c>
      <c r="G810">
        <v>4</v>
      </c>
    </row>
    <row r="811" spans="1:7" x14ac:dyDescent="0.25">
      <c r="A811" t="s">
        <v>8219</v>
      </c>
      <c r="B811">
        <v>96</v>
      </c>
      <c r="F811" t="s">
        <v>8221</v>
      </c>
      <c r="G811">
        <v>99</v>
      </c>
    </row>
    <row r="812" spans="1:7" x14ac:dyDescent="0.25">
      <c r="A812" t="s">
        <v>8219</v>
      </c>
      <c r="B812">
        <v>48</v>
      </c>
      <c r="F812" t="s">
        <v>8221</v>
      </c>
      <c r="G812">
        <v>4</v>
      </c>
    </row>
    <row r="813" spans="1:7" x14ac:dyDescent="0.25">
      <c r="A813" t="s">
        <v>8219</v>
      </c>
      <c r="B813">
        <v>33</v>
      </c>
      <c r="F813" t="s">
        <v>8221</v>
      </c>
      <c r="G813">
        <v>4</v>
      </c>
    </row>
    <row r="814" spans="1:7" x14ac:dyDescent="0.25">
      <c r="A814" t="s">
        <v>8219</v>
      </c>
      <c r="B814">
        <v>226</v>
      </c>
      <c r="F814" t="s">
        <v>8221</v>
      </c>
      <c r="G814">
        <v>38</v>
      </c>
    </row>
    <row r="815" spans="1:7" x14ac:dyDescent="0.25">
      <c r="A815" t="s">
        <v>8219</v>
      </c>
      <c r="B815">
        <v>14</v>
      </c>
      <c r="F815" t="s">
        <v>8221</v>
      </c>
      <c r="G815">
        <v>285</v>
      </c>
    </row>
    <row r="816" spans="1:7" x14ac:dyDescent="0.25">
      <c r="A816" t="s">
        <v>8219</v>
      </c>
      <c r="B816">
        <v>20</v>
      </c>
      <c r="F816" t="s">
        <v>8221</v>
      </c>
      <c r="G816">
        <v>1</v>
      </c>
    </row>
    <row r="817" spans="1:7" x14ac:dyDescent="0.25">
      <c r="A817" t="s">
        <v>8219</v>
      </c>
      <c r="B817">
        <v>25</v>
      </c>
      <c r="F817" t="s">
        <v>8221</v>
      </c>
      <c r="G817">
        <v>42</v>
      </c>
    </row>
    <row r="818" spans="1:7" x14ac:dyDescent="0.25">
      <c r="A818" t="s">
        <v>8219</v>
      </c>
      <c r="B818">
        <v>90</v>
      </c>
      <c r="F818" t="s">
        <v>8221</v>
      </c>
      <c r="G818">
        <v>26</v>
      </c>
    </row>
    <row r="819" spans="1:7" x14ac:dyDescent="0.25">
      <c r="A819" t="s">
        <v>8219</v>
      </c>
      <c r="B819">
        <v>11</v>
      </c>
      <c r="F819" t="s">
        <v>8221</v>
      </c>
      <c r="G819">
        <v>2</v>
      </c>
    </row>
    <row r="820" spans="1:7" x14ac:dyDescent="0.25">
      <c r="A820" t="s">
        <v>8219</v>
      </c>
      <c r="B820">
        <v>55</v>
      </c>
      <c r="F820" t="s">
        <v>8221</v>
      </c>
      <c r="G820">
        <v>4</v>
      </c>
    </row>
    <row r="821" spans="1:7" x14ac:dyDescent="0.25">
      <c r="A821" t="s">
        <v>8219</v>
      </c>
      <c r="B821">
        <v>30</v>
      </c>
      <c r="F821" t="s">
        <v>8221</v>
      </c>
      <c r="G821">
        <v>6</v>
      </c>
    </row>
    <row r="822" spans="1:7" x14ac:dyDescent="0.25">
      <c r="A822" t="s">
        <v>8219</v>
      </c>
      <c r="B822">
        <v>28</v>
      </c>
      <c r="F822" t="s">
        <v>8221</v>
      </c>
      <c r="G822">
        <v>70</v>
      </c>
    </row>
    <row r="823" spans="1:7" x14ac:dyDescent="0.25">
      <c r="A823" t="s">
        <v>8219</v>
      </c>
      <c r="B823">
        <v>45</v>
      </c>
      <c r="F823" t="s">
        <v>8221</v>
      </c>
      <c r="G823">
        <v>9</v>
      </c>
    </row>
    <row r="824" spans="1:7" x14ac:dyDescent="0.25">
      <c r="A824" t="s">
        <v>8219</v>
      </c>
      <c r="B824">
        <v>13</v>
      </c>
      <c r="F824" t="s">
        <v>8221</v>
      </c>
      <c r="G824">
        <v>8</v>
      </c>
    </row>
    <row r="825" spans="1:7" x14ac:dyDescent="0.25">
      <c r="A825" t="s">
        <v>8219</v>
      </c>
      <c r="B825">
        <v>40</v>
      </c>
      <c r="F825" t="s">
        <v>8221</v>
      </c>
      <c r="G825">
        <v>105</v>
      </c>
    </row>
    <row r="826" spans="1:7" x14ac:dyDescent="0.25">
      <c r="A826" t="s">
        <v>8219</v>
      </c>
      <c r="B826">
        <v>21</v>
      </c>
      <c r="F826" t="s">
        <v>8221</v>
      </c>
      <c r="G826">
        <v>12</v>
      </c>
    </row>
    <row r="827" spans="1:7" x14ac:dyDescent="0.25">
      <c r="A827" t="s">
        <v>8219</v>
      </c>
      <c r="B827">
        <v>134</v>
      </c>
      <c r="F827" t="s">
        <v>8221</v>
      </c>
      <c r="G827">
        <v>0</v>
      </c>
    </row>
    <row r="828" spans="1:7" x14ac:dyDescent="0.25">
      <c r="A828" t="s">
        <v>8219</v>
      </c>
      <c r="B828">
        <v>20</v>
      </c>
      <c r="F828" t="s">
        <v>8221</v>
      </c>
      <c r="G828">
        <v>16</v>
      </c>
    </row>
    <row r="829" spans="1:7" x14ac:dyDescent="0.25">
      <c r="A829" t="s">
        <v>8219</v>
      </c>
      <c r="B829">
        <v>19</v>
      </c>
      <c r="F829" t="s">
        <v>8221</v>
      </c>
      <c r="G829">
        <v>7</v>
      </c>
    </row>
    <row r="830" spans="1:7" x14ac:dyDescent="0.25">
      <c r="A830" t="s">
        <v>8219</v>
      </c>
      <c r="B830">
        <v>209</v>
      </c>
      <c r="F830" t="s">
        <v>8221</v>
      </c>
      <c r="G830">
        <v>4</v>
      </c>
    </row>
    <row r="831" spans="1:7" x14ac:dyDescent="0.25">
      <c r="A831" t="s">
        <v>8219</v>
      </c>
      <c r="B831">
        <v>38</v>
      </c>
      <c r="F831" t="s">
        <v>8221</v>
      </c>
      <c r="G831">
        <v>1</v>
      </c>
    </row>
    <row r="832" spans="1:7" x14ac:dyDescent="0.25">
      <c r="A832" t="s">
        <v>8219</v>
      </c>
      <c r="B832">
        <v>24</v>
      </c>
      <c r="F832" t="s">
        <v>8221</v>
      </c>
      <c r="G832">
        <v>28</v>
      </c>
    </row>
    <row r="833" spans="1:7" x14ac:dyDescent="0.25">
      <c r="A833" t="s">
        <v>8219</v>
      </c>
      <c r="B833">
        <v>8</v>
      </c>
      <c r="F833" t="s">
        <v>8221</v>
      </c>
      <c r="G833">
        <v>1</v>
      </c>
    </row>
    <row r="834" spans="1:7" x14ac:dyDescent="0.25">
      <c r="A834" t="s">
        <v>8219</v>
      </c>
      <c r="B834">
        <v>179</v>
      </c>
      <c r="F834" t="s">
        <v>8221</v>
      </c>
      <c r="G834">
        <v>1</v>
      </c>
    </row>
    <row r="835" spans="1:7" x14ac:dyDescent="0.25">
      <c r="A835" t="s">
        <v>8219</v>
      </c>
      <c r="B835">
        <v>26</v>
      </c>
      <c r="F835" t="s">
        <v>8221</v>
      </c>
      <c r="G835">
        <v>5</v>
      </c>
    </row>
    <row r="836" spans="1:7" x14ac:dyDescent="0.25">
      <c r="A836" t="s">
        <v>8219</v>
      </c>
      <c r="B836">
        <v>131</v>
      </c>
      <c r="F836" t="s">
        <v>8221</v>
      </c>
      <c r="G836">
        <v>3</v>
      </c>
    </row>
    <row r="837" spans="1:7" x14ac:dyDescent="0.25">
      <c r="A837" t="s">
        <v>8219</v>
      </c>
      <c r="B837">
        <v>14</v>
      </c>
      <c r="F837" t="s">
        <v>8221</v>
      </c>
      <c r="G837">
        <v>2</v>
      </c>
    </row>
    <row r="838" spans="1:7" x14ac:dyDescent="0.25">
      <c r="A838" t="s">
        <v>8219</v>
      </c>
      <c r="B838">
        <v>174</v>
      </c>
      <c r="F838" t="s">
        <v>8221</v>
      </c>
      <c r="G838">
        <v>0</v>
      </c>
    </row>
    <row r="839" spans="1:7" x14ac:dyDescent="0.25">
      <c r="A839" t="s">
        <v>8219</v>
      </c>
      <c r="B839">
        <v>191</v>
      </c>
      <c r="F839" t="s">
        <v>8221</v>
      </c>
      <c r="G839">
        <v>0</v>
      </c>
    </row>
    <row r="840" spans="1:7" x14ac:dyDescent="0.25">
      <c r="A840" t="s">
        <v>8219</v>
      </c>
      <c r="B840">
        <v>38</v>
      </c>
      <c r="F840" t="s">
        <v>8221</v>
      </c>
      <c r="G840">
        <v>3</v>
      </c>
    </row>
    <row r="841" spans="1:7" x14ac:dyDescent="0.25">
      <c r="A841" t="s">
        <v>8219</v>
      </c>
      <c r="B841">
        <v>22</v>
      </c>
      <c r="F841" t="s">
        <v>8221</v>
      </c>
      <c r="G841">
        <v>0</v>
      </c>
    </row>
    <row r="842" spans="1:7" x14ac:dyDescent="0.25">
      <c r="A842" t="s">
        <v>8219</v>
      </c>
      <c r="B842">
        <v>149</v>
      </c>
      <c r="F842" t="s">
        <v>8221</v>
      </c>
      <c r="G842">
        <v>0</v>
      </c>
    </row>
    <row r="843" spans="1:7" x14ac:dyDescent="0.25">
      <c r="A843" t="s">
        <v>8219</v>
      </c>
      <c r="B843">
        <v>56</v>
      </c>
      <c r="F843" t="s">
        <v>8221</v>
      </c>
      <c r="G843">
        <v>3</v>
      </c>
    </row>
    <row r="844" spans="1:7" x14ac:dyDescent="0.25">
      <c r="A844" t="s">
        <v>8219</v>
      </c>
      <c r="B844">
        <v>19</v>
      </c>
      <c r="F844" t="s">
        <v>8221</v>
      </c>
      <c r="G844">
        <v>7</v>
      </c>
    </row>
    <row r="845" spans="1:7" x14ac:dyDescent="0.25">
      <c r="A845" t="s">
        <v>8219</v>
      </c>
      <c r="B845">
        <v>70</v>
      </c>
      <c r="F845" t="s">
        <v>8221</v>
      </c>
      <c r="G845">
        <v>25</v>
      </c>
    </row>
    <row r="846" spans="1:7" x14ac:dyDescent="0.25">
      <c r="A846" t="s">
        <v>8219</v>
      </c>
      <c r="B846">
        <v>81</v>
      </c>
      <c r="F846" t="s">
        <v>8221</v>
      </c>
      <c r="G846">
        <v>10</v>
      </c>
    </row>
    <row r="847" spans="1:7" x14ac:dyDescent="0.25">
      <c r="A847" t="s">
        <v>8219</v>
      </c>
      <c r="B847">
        <v>32</v>
      </c>
      <c r="F847" t="s">
        <v>8221</v>
      </c>
      <c r="G847">
        <v>3</v>
      </c>
    </row>
    <row r="848" spans="1:7" x14ac:dyDescent="0.25">
      <c r="A848" t="s">
        <v>8219</v>
      </c>
      <c r="B848">
        <v>26</v>
      </c>
      <c r="F848" t="s">
        <v>8221</v>
      </c>
      <c r="G848">
        <v>5</v>
      </c>
    </row>
    <row r="849" spans="1:7" x14ac:dyDescent="0.25">
      <c r="A849" t="s">
        <v>8219</v>
      </c>
      <c r="B849">
        <v>105</v>
      </c>
      <c r="F849" t="s">
        <v>8221</v>
      </c>
      <c r="G849">
        <v>5</v>
      </c>
    </row>
    <row r="850" spans="1:7" x14ac:dyDescent="0.25">
      <c r="A850" t="s">
        <v>8219</v>
      </c>
      <c r="B850">
        <v>29</v>
      </c>
      <c r="F850" t="s">
        <v>8221</v>
      </c>
      <c r="G850">
        <v>27</v>
      </c>
    </row>
    <row r="851" spans="1:7" x14ac:dyDescent="0.25">
      <c r="A851" t="s">
        <v>8219</v>
      </c>
      <c r="B851">
        <v>8</v>
      </c>
      <c r="F851" t="s">
        <v>8221</v>
      </c>
      <c r="G851">
        <v>2</v>
      </c>
    </row>
    <row r="852" spans="1:7" x14ac:dyDescent="0.25">
      <c r="A852" t="s">
        <v>8219</v>
      </c>
      <c r="B852">
        <v>89</v>
      </c>
      <c r="F852" t="s">
        <v>8221</v>
      </c>
      <c r="G852">
        <v>236</v>
      </c>
    </row>
    <row r="853" spans="1:7" x14ac:dyDescent="0.25">
      <c r="A853" t="s">
        <v>8219</v>
      </c>
      <c r="B853">
        <v>44</v>
      </c>
      <c r="F853" t="s">
        <v>8221</v>
      </c>
      <c r="G853">
        <v>1</v>
      </c>
    </row>
    <row r="854" spans="1:7" x14ac:dyDescent="0.25">
      <c r="A854" t="s">
        <v>8219</v>
      </c>
      <c r="B854">
        <v>246</v>
      </c>
      <c r="F854" t="s">
        <v>8221</v>
      </c>
      <c r="G854">
        <v>12</v>
      </c>
    </row>
    <row r="855" spans="1:7" x14ac:dyDescent="0.25">
      <c r="A855" t="s">
        <v>8219</v>
      </c>
      <c r="B855">
        <v>120</v>
      </c>
      <c r="F855" t="s">
        <v>8221</v>
      </c>
      <c r="G855">
        <v>4</v>
      </c>
    </row>
    <row r="856" spans="1:7" x14ac:dyDescent="0.25">
      <c r="A856" t="s">
        <v>8219</v>
      </c>
      <c r="B856">
        <v>26</v>
      </c>
      <c r="F856" t="s">
        <v>8221</v>
      </c>
      <c r="G856">
        <v>3</v>
      </c>
    </row>
    <row r="857" spans="1:7" x14ac:dyDescent="0.25">
      <c r="A857" t="s">
        <v>8219</v>
      </c>
      <c r="B857">
        <v>45</v>
      </c>
      <c r="F857" t="s">
        <v>8221</v>
      </c>
      <c r="G857">
        <v>99</v>
      </c>
    </row>
    <row r="858" spans="1:7" x14ac:dyDescent="0.25">
      <c r="A858" t="s">
        <v>8219</v>
      </c>
      <c r="B858">
        <v>20</v>
      </c>
      <c r="F858" t="s">
        <v>8221</v>
      </c>
      <c r="G858">
        <v>3</v>
      </c>
    </row>
    <row r="859" spans="1:7" x14ac:dyDescent="0.25">
      <c r="A859" t="s">
        <v>8219</v>
      </c>
      <c r="B859">
        <v>47</v>
      </c>
      <c r="F859" t="s">
        <v>8221</v>
      </c>
      <c r="G859">
        <v>3</v>
      </c>
    </row>
    <row r="860" spans="1:7" x14ac:dyDescent="0.25">
      <c r="A860" t="s">
        <v>8219</v>
      </c>
      <c r="B860">
        <v>13</v>
      </c>
      <c r="F860" t="s">
        <v>8221</v>
      </c>
      <c r="G860">
        <v>22</v>
      </c>
    </row>
    <row r="861" spans="1:7" x14ac:dyDescent="0.25">
      <c r="A861" t="s">
        <v>8219</v>
      </c>
      <c r="B861">
        <v>183</v>
      </c>
      <c r="F861" t="s">
        <v>8221</v>
      </c>
      <c r="G861">
        <v>4</v>
      </c>
    </row>
    <row r="862" spans="1:7" x14ac:dyDescent="0.25">
      <c r="A862" t="s">
        <v>8219</v>
      </c>
      <c r="B862">
        <v>21</v>
      </c>
      <c r="F862" t="s">
        <v>8221</v>
      </c>
      <c r="G862">
        <v>534</v>
      </c>
    </row>
    <row r="863" spans="1:7" x14ac:dyDescent="0.25">
      <c r="A863" t="s">
        <v>8219</v>
      </c>
      <c r="B863">
        <v>42</v>
      </c>
      <c r="F863" t="s">
        <v>8221</v>
      </c>
      <c r="G863">
        <v>12</v>
      </c>
    </row>
    <row r="864" spans="1:7" x14ac:dyDescent="0.25">
      <c r="A864" t="s">
        <v>8219</v>
      </c>
      <c r="B864">
        <v>54</v>
      </c>
      <c r="F864" t="s">
        <v>8221</v>
      </c>
      <c r="G864">
        <v>56</v>
      </c>
    </row>
    <row r="865" spans="1:7" x14ac:dyDescent="0.25">
      <c r="A865" t="s">
        <v>8219</v>
      </c>
      <c r="B865">
        <v>38</v>
      </c>
      <c r="F865" t="s">
        <v>8221</v>
      </c>
      <c r="G865">
        <v>11</v>
      </c>
    </row>
    <row r="866" spans="1:7" x14ac:dyDescent="0.25">
      <c r="A866" t="s">
        <v>8219</v>
      </c>
      <c r="B866">
        <v>64</v>
      </c>
      <c r="F866" t="s">
        <v>8221</v>
      </c>
      <c r="G866">
        <v>0</v>
      </c>
    </row>
    <row r="867" spans="1:7" x14ac:dyDescent="0.25">
      <c r="A867" t="s">
        <v>8219</v>
      </c>
      <c r="B867">
        <v>13</v>
      </c>
      <c r="F867" t="s">
        <v>8221</v>
      </c>
      <c r="G867">
        <v>12</v>
      </c>
    </row>
    <row r="868" spans="1:7" x14ac:dyDescent="0.25">
      <c r="A868" t="s">
        <v>8219</v>
      </c>
      <c r="B868">
        <v>33</v>
      </c>
      <c r="F868" t="s">
        <v>8221</v>
      </c>
      <c r="G868">
        <v>5</v>
      </c>
    </row>
    <row r="869" spans="1:7" x14ac:dyDescent="0.25">
      <c r="A869" t="s">
        <v>8219</v>
      </c>
      <c r="B869">
        <v>52</v>
      </c>
      <c r="F869" t="s">
        <v>8221</v>
      </c>
      <c r="G869">
        <v>24</v>
      </c>
    </row>
    <row r="870" spans="1:7" x14ac:dyDescent="0.25">
      <c r="A870" t="s">
        <v>8219</v>
      </c>
      <c r="B870">
        <v>107</v>
      </c>
      <c r="F870" t="s">
        <v>8221</v>
      </c>
      <c r="G870">
        <v>89</v>
      </c>
    </row>
    <row r="871" spans="1:7" x14ac:dyDescent="0.25">
      <c r="A871" t="s">
        <v>8219</v>
      </c>
      <c r="B871">
        <v>11</v>
      </c>
      <c r="F871" t="s">
        <v>8221</v>
      </c>
      <c r="G871">
        <v>1</v>
      </c>
    </row>
    <row r="872" spans="1:7" x14ac:dyDescent="0.25">
      <c r="A872" t="s">
        <v>8219</v>
      </c>
      <c r="B872">
        <v>34</v>
      </c>
      <c r="F872" t="s">
        <v>8221</v>
      </c>
      <c r="G872">
        <v>55</v>
      </c>
    </row>
    <row r="873" spans="1:7" x14ac:dyDescent="0.25">
      <c r="A873" t="s">
        <v>8219</v>
      </c>
      <c r="B873">
        <v>75</v>
      </c>
      <c r="F873" t="s">
        <v>8221</v>
      </c>
      <c r="G873">
        <v>2</v>
      </c>
    </row>
    <row r="874" spans="1:7" x14ac:dyDescent="0.25">
      <c r="A874" t="s">
        <v>8219</v>
      </c>
      <c r="B874">
        <v>26</v>
      </c>
      <c r="F874" t="s">
        <v>8221</v>
      </c>
      <c r="G874">
        <v>0</v>
      </c>
    </row>
    <row r="875" spans="1:7" x14ac:dyDescent="0.25">
      <c r="A875" t="s">
        <v>8219</v>
      </c>
      <c r="B875">
        <v>50</v>
      </c>
      <c r="F875" t="s">
        <v>8221</v>
      </c>
      <c r="G875">
        <v>4</v>
      </c>
    </row>
    <row r="876" spans="1:7" x14ac:dyDescent="0.25">
      <c r="A876" t="s">
        <v>8219</v>
      </c>
      <c r="B876">
        <v>80</v>
      </c>
      <c r="F876" t="s">
        <v>8221</v>
      </c>
      <c r="G876">
        <v>6</v>
      </c>
    </row>
    <row r="877" spans="1:7" x14ac:dyDescent="0.25">
      <c r="A877" t="s">
        <v>8219</v>
      </c>
      <c r="B877">
        <v>110</v>
      </c>
      <c r="F877" t="s">
        <v>8221</v>
      </c>
      <c r="G877">
        <v>4</v>
      </c>
    </row>
    <row r="878" spans="1:7" x14ac:dyDescent="0.25">
      <c r="A878" t="s">
        <v>8219</v>
      </c>
      <c r="B878">
        <v>77</v>
      </c>
      <c r="F878" t="s">
        <v>8221</v>
      </c>
      <c r="G878">
        <v>4</v>
      </c>
    </row>
    <row r="879" spans="1:7" x14ac:dyDescent="0.25">
      <c r="A879" t="s">
        <v>8219</v>
      </c>
      <c r="B879">
        <v>50</v>
      </c>
      <c r="F879" t="s">
        <v>8221</v>
      </c>
      <c r="G879">
        <v>2</v>
      </c>
    </row>
    <row r="880" spans="1:7" x14ac:dyDescent="0.25">
      <c r="A880" t="s">
        <v>8219</v>
      </c>
      <c r="B880">
        <v>145</v>
      </c>
      <c r="F880" t="s">
        <v>8221</v>
      </c>
      <c r="G880">
        <v>5</v>
      </c>
    </row>
    <row r="881" spans="1:7" x14ac:dyDescent="0.25">
      <c r="A881" t="s">
        <v>8219</v>
      </c>
      <c r="B881">
        <v>29</v>
      </c>
      <c r="F881" t="s">
        <v>8221</v>
      </c>
      <c r="G881">
        <v>83</v>
      </c>
    </row>
    <row r="882" spans="1:7" x14ac:dyDescent="0.25">
      <c r="A882" t="s">
        <v>8219</v>
      </c>
      <c r="B882">
        <v>114</v>
      </c>
      <c r="F882" t="s">
        <v>8221</v>
      </c>
      <c r="G882">
        <v>57</v>
      </c>
    </row>
    <row r="883" spans="1:7" x14ac:dyDescent="0.25">
      <c r="A883" t="s">
        <v>8219</v>
      </c>
      <c r="B883">
        <v>96</v>
      </c>
      <c r="F883" t="s">
        <v>8221</v>
      </c>
      <c r="G883">
        <v>311</v>
      </c>
    </row>
    <row r="884" spans="1:7" x14ac:dyDescent="0.25">
      <c r="A884" t="s">
        <v>8219</v>
      </c>
      <c r="B884">
        <v>31</v>
      </c>
      <c r="F884" t="s">
        <v>8221</v>
      </c>
      <c r="G884">
        <v>2</v>
      </c>
    </row>
    <row r="885" spans="1:7" x14ac:dyDescent="0.25">
      <c r="A885" t="s">
        <v>8219</v>
      </c>
      <c r="B885">
        <v>4883</v>
      </c>
      <c r="F885" t="s">
        <v>8221</v>
      </c>
      <c r="G885">
        <v>16</v>
      </c>
    </row>
    <row r="886" spans="1:7" x14ac:dyDescent="0.25">
      <c r="A886" t="s">
        <v>8219</v>
      </c>
      <c r="B886">
        <v>95</v>
      </c>
      <c r="F886" t="s">
        <v>8221</v>
      </c>
      <c r="G886">
        <v>9</v>
      </c>
    </row>
    <row r="887" spans="1:7" x14ac:dyDescent="0.25">
      <c r="A887" t="s">
        <v>8219</v>
      </c>
      <c r="B887">
        <v>2478</v>
      </c>
      <c r="F887" t="s">
        <v>8221</v>
      </c>
      <c r="G887">
        <v>1</v>
      </c>
    </row>
    <row r="888" spans="1:7" x14ac:dyDescent="0.25">
      <c r="A888" t="s">
        <v>8219</v>
      </c>
      <c r="B888">
        <v>1789</v>
      </c>
      <c r="F888" t="s">
        <v>8221</v>
      </c>
      <c r="G888">
        <v>12</v>
      </c>
    </row>
    <row r="889" spans="1:7" x14ac:dyDescent="0.25">
      <c r="A889" t="s">
        <v>8219</v>
      </c>
      <c r="B889">
        <v>680</v>
      </c>
      <c r="F889" t="s">
        <v>8221</v>
      </c>
      <c r="G889">
        <v>0</v>
      </c>
    </row>
    <row r="890" spans="1:7" x14ac:dyDescent="0.25">
      <c r="A890" t="s">
        <v>8219</v>
      </c>
      <c r="B890">
        <v>70</v>
      </c>
      <c r="F890" t="s">
        <v>8221</v>
      </c>
      <c r="G890">
        <v>20</v>
      </c>
    </row>
    <row r="891" spans="1:7" x14ac:dyDescent="0.25">
      <c r="A891" t="s">
        <v>8219</v>
      </c>
      <c r="B891">
        <v>23</v>
      </c>
      <c r="F891" t="s">
        <v>8221</v>
      </c>
      <c r="G891">
        <v>16</v>
      </c>
    </row>
    <row r="892" spans="1:7" x14ac:dyDescent="0.25">
      <c r="A892" t="s">
        <v>8219</v>
      </c>
      <c r="B892">
        <v>4245</v>
      </c>
      <c r="F892" t="s">
        <v>8221</v>
      </c>
      <c r="G892">
        <v>33</v>
      </c>
    </row>
    <row r="893" spans="1:7" x14ac:dyDescent="0.25">
      <c r="A893" t="s">
        <v>8219</v>
      </c>
      <c r="B893">
        <v>943</v>
      </c>
      <c r="F893" t="s">
        <v>8221</v>
      </c>
      <c r="G893">
        <v>2</v>
      </c>
    </row>
    <row r="894" spans="1:7" x14ac:dyDescent="0.25">
      <c r="A894" t="s">
        <v>8219</v>
      </c>
      <c r="B894">
        <v>1876</v>
      </c>
      <c r="F894" t="s">
        <v>8221</v>
      </c>
      <c r="G894">
        <v>6</v>
      </c>
    </row>
    <row r="895" spans="1:7" x14ac:dyDescent="0.25">
      <c r="A895" t="s">
        <v>8219</v>
      </c>
      <c r="B895">
        <v>834</v>
      </c>
      <c r="F895" t="s">
        <v>8221</v>
      </c>
      <c r="G895">
        <v>0</v>
      </c>
    </row>
    <row r="896" spans="1:7" x14ac:dyDescent="0.25">
      <c r="A896" t="s">
        <v>8219</v>
      </c>
      <c r="B896">
        <v>682</v>
      </c>
      <c r="F896" t="s">
        <v>8221</v>
      </c>
      <c r="G896">
        <v>3</v>
      </c>
    </row>
    <row r="897" spans="1:7" x14ac:dyDescent="0.25">
      <c r="A897" t="s">
        <v>8219</v>
      </c>
      <c r="B897">
        <v>147</v>
      </c>
      <c r="F897" t="s">
        <v>8221</v>
      </c>
      <c r="G897">
        <v>0</v>
      </c>
    </row>
    <row r="898" spans="1:7" x14ac:dyDescent="0.25">
      <c r="A898" t="s">
        <v>8219</v>
      </c>
      <c r="B898">
        <v>415</v>
      </c>
      <c r="F898" t="s">
        <v>8221</v>
      </c>
      <c r="G898">
        <v>3</v>
      </c>
    </row>
    <row r="899" spans="1:7" x14ac:dyDescent="0.25">
      <c r="A899" t="s">
        <v>8219</v>
      </c>
      <c r="B899">
        <v>290</v>
      </c>
      <c r="F899" t="s">
        <v>8221</v>
      </c>
      <c r="G899">
        <v>13</v>
      </c>
    </row>
    <row r="900" spans="1:7" x14ac:dyDescent="0.25">
      <c r="A900" t="s">
        <v>8219</v>
      </c>
      <c r="B900">
        <v>365</v>
      </c>
      <c r="F900" t="s">
        <v>8221</v>
      </c>
      <c r="G900">
        <v>6</v>
      </c>
    </row>
    <row r="901" spans="1:7" x14ac:dyDescent="0.25">
      <c r="A901" t="s">
        <v>8219</v>
      </c>
      <c r="B901">
        <v>660</v>
      </c>
      <c r="F901" t="s">
        <v>8221</v>
      </c>
      <c r="G901">
        <v>1</v>
      </c>
    </row>
    <row r="902" spans="1:7" x14ac:dyDescent="0.25">
      <c r="A902" t="s">
        <v>8219</v>
      </c>
      <c r="B902">
        <v>1356</v>
      </c>
      <c r="F902" t="s">
        <v>8221</v>
      </c>
      <c r="G902">
        <v>0</v>
      </c>
    </row>
    <row r="903" spans="1:7" x14ac:dyDescent="0.25">
      <c r="A903" t="s">
        <v>8219</v>
      </c>
      <c r="B903">
        <v>424</v>
      </c>
      <c r="F903" t="s">
        <v>8221</v>
      </c>
      <c r="G903">
        <v>5</v>
      </c>
    </row>
    <row r="904" spans="1:7" x14ac:dyDescent="0.25">
      <c r="A904" t="s">
        <v>8219</v>
      </c>
      <c r="B904">
        <v>33</v>
      </c>
      <c r="F904" t="s">
        <v>8221</v>
      </c>
      <c r="G904">
        <v>0</v>
      </c>
    </row>
    <row r="905" spans="1:7" x14ac:dyDescent="0.25">
      <c r="A905" t="s">
        <v>8219</v>
      </c>
      <c r="B905">
        <v>1633</v>
      </c>
      <c r="F905" t="s">
        <v>8221</v>
      </c>
      <c r="G905">
        <v>36</v>
      </c>
    </row>
    <row r="906" spans="1:7" x14ac:dyDescent="0.25">
      <c r="A906" t="s">
        <v>8219</v>
      </c>
      <c r="B906">
        <v>306</v>
      </c>
      <c r="F906" t="s">
        <v>8221</v>
      </c>
      <c r="G906">
        <v>1</v>
      </c>
    </row>
    <row r="907" spans="1:7" x14ac:dyDescent="0.25">
      <c r="A907" t="s">
        <v>8219</v>
      </c>
      <c r="B907">
        <v>205</v>
      </c>
      <c r="F907" t="s">
        <v>8221</v>
      </c>
      <c r="G907">
        <v>1</v>
      </c>
    </row>
    <row r="908" spans="1:7" x14ac:dyDescent="0.25">
      <c r="A908" t="s">
        <v>8219</v>
      </c>
      <c r="B908">
        <v>1281</v>
      </c>
      <c r="F908" t="s">
        <v>8221</v>
      </c>
      <c r="G908">
        <v>1</v>
      </c>
    </row>
    <row r="909" spans="1:7" x14ac:dyDescent="0.25">
      <c r="A909" t="s">
        <v>8219</v>
      </c>
      <c r="B909">
        <v>103</v>
      </c>
      <c r="F909" t="s">
        <v>8221</v>
      </c>
      <c r="G909">
        <v>9</v>
      </c>
    </row>
    <row r="910" spans="1:7" x14ac:dyDescent="0.25">
      <c r="A910" t="s">
        <v>8219</v>
      </c>
      <c r="B910">
        <v>1513</v>
      </c>
      <c r="F910" t="s">
        <v>8221</v>
      </c>
      <c r="G910">
        <v>1</v>
      </c>
    </row>
    <row r="911" spans="1:7" x14ac:dyDescent="0.25">
      <c r="A911" t="s">
        <v>8219</v>
      </c>
      <c r="B911">
        <v>405</v>
      </c>
      <c r="F911" t="s">
        <v>8221</v>
      </c>
      <c r="G911">
        <v>0</v>
      </c>
    </row>
    <row r="912" spans="1:7" x14ac:dyDescent="0.25">
      <c r="A912" t="s">
        <v>8219</v>
      </c>
      <c r="B912">
        <v>510</v>
      </c>
      <c r="F912" t="s">
        <v>8221</v>
      </c>
      <c r="G912">
        <v>1</v>
      </c>
    </row>
    <row r="913" spans="1:7" x14ac:dyDescent="0.25">
      <c r="A913" t="s">
        <v>8219</v>
      </c>
      <c r="B913">
        <v>1887</v>
      </c>
      <c r="F913" t="s">
        <v>8221</v>
      </c>
      <c r="G913">
        <v>1</v>
      </c>
    </row>
    <row r="914" spans="1:7" x14ac:dyDescent="0.25">
      <c r="A914" t="s">
        <v>8219</v>
      </c>
      <c r="B914">
        <v>701</v>
      </c>
      <c r="F914" t="s">
        <v>8221</v>
      </c>
      <c r="G914">
        <v>4</v>
      </c>
    </row>
    <row r="915" spans="1:7" x14ac:dyDescent="0.25">
      <c r="A915" t="s">
        <v>8219</v>
      </c>
      <c r="B915">
        <v>3863</v>
      </c>
      <c r="F915" t="s">
        <v>8221</v>
      </c>
      <c r="G915">
        <v>2</v>
      </c>
    </row>
    <row r="916" spans="1:7" x14ac:dyDescent="0.25">
      <c r="A916" t="s">
        <v>8219</v>
      </c>
      <c r="B916">
        <v>238</v>
      </c>
      <c r="F916" t="s">
        <v>8221</v>
      </c>
      <c r="G916">
        <v>2</v>
      </c>
    </row>
    <row r="917" spans="1:7" x14ac:dyDescent="0.25">
      <c r="A917" t="s">
        <v>8219</v>
      </c>
      <c r="B917">
        <v>2051</v>
      </c>
      <c r="F917" t="s">
        <v>8221</v>
      </c>
      <c r="G917">
        <v>2</v>
      </c>
    </row>
    <row r="918" spans="1:7" x14ac:dyDescent="0.25">
      <c r="A918" t="s">
        <v>8219</v>
      </c>
      <c r="B918">
        <v>402</v>
      </c>
      <c r="F918" t="s">
        <v>8221</v>
      </c>
      <c r="G918">
        <v>0</v>
      </c>
    </row>
    <row r="919" spans="1:7" x14ac:dyDescent="0.25">
      <c r="A919" t="s">
        <v>8219</v>
      </c>
      <c r="B919">
        <v>253</v>
      </c>
      <c r="F919" t="s">
        <v>8221</v>
      </c>
      <c r="G919">
        <v>2</v>
      </c>
    </row>
    <row r="920" spans="1:7" x14ac:dyDescent="0.25">
      <c r="A920" t="s">
        <v>8219</v>
      </c>
      <c r="B920">
        <v>473</v>
      </c>
      <c r="F920" t="s">
        <v>8221</v>
      </c>
      <c r="G920">
        <v>4</v>
      </c>
    </row>
    <row r="921" spans="1:7" x14ac:dyDescent="0.25">
      <c r="A921" t="s">
        <v>8219</v>
      </c>
      <c r="B921">
        <v>821</v>
      </c>
      <c r="F921" t="s">
        <v>8221</v>
      </c>
      <c r="G921">
        <v>2</v>
      </c>
    </row>
    <row r="922" spans="1:7" x14ac:dyDescent="0.25">
      <c r="A922" t="s">
        <v>8219</v>
      </c>
      <c r="B922">
        <v>388</v>
      </c>
      <c r="F922" t="s">
        <v>8221</v>
      </c>
      <c r="G922">
        <v>0</v>
      </c>
    </row>
    <row r="923" spans="1:7" x14ac:dyDescent="0.25">
      <c r="A923" t="s">
        <v>8219</v>
      </c>
      <c r="B923">
        <v>813</v>
      </c>
      <c r="F923" t="s">
        <v>8221</v>
      </c>
      <c r="G923">
        <v>1</v>
      </c>
    </row>
    <row r="924" spans="1:7" x14ac:dyDescent="0.25">
      <c r="A924" t="s">
        <v>8219</v>
      </c>
      <c r="B924">
        <v>1945</v>
      </c>
      <c r="F924" t="s">
        <v>8221</v>
      </c>
      <c r="G924">
        <v>0</v>
      </c>
    </row>
    <row r="925" spans="1:7" x14ac:dyDescent="0.25">
      <c r="A925" t="s">
        <v>8219</v>
      </c>
      <c r="B925">
        <v>1637</v>
      </c>
      <c r="F925" t="s">
        <v>8221</v>
      </c>
      <c r="G925">
        <v>2</v>
      </c>
    </row>
    <row r="926" spans="1:7" x14ac:dyDescent="0.25">
      <c r="A926" t="s">
        <v>8219</v>
      </c>
      <c r="B926">
        <v>1375</v>
      </c>
      <c r="F926" t="s">
        <v>8221</v>
      </c>
      <c r="G926">
        <v>7</v>
      </c>
    </row>
    <row r="927" spans="1:7" x14ac:dyDescent="0.25">
      <c r="A927" t="s">
        <v>8219</v>
      </c>
      <c r="B927">
        <v>17</v>
      </c>
      <c r="F927" t="s">
        <v>8221</v>
      </c>
      <c r="G927">
        <v>5</v>
      </c>
    </row>
    <row r="928" spans="1:7" x14ac:dyDescent="0.25">
      <c r="A928" t="s">
        <v>8219</v>
      </c>
      <c r="B928">
        <v>354</v>
      </c>
      <c r="F928" t="s">
        <v>8221</v>
      </c>
      <c r="G928">
        <v>0</v>
      </c>
    </row>
    <row r="929" spans="1:7" x14ac:dyDescent="0.25">
      <c r="A929" t="s">
        <v>8219</v>
      </c>
      <c r="B929">
        <v>191</v>
      </c>
      <c r="F929" t="s">
        <v>8221</v>
      </c>
      <c r="G929">
        <v>0</v>
      </c>
    </row>
    <row r="930" spans="1:7" x14ac:dyDescent="0.25">
      <c r="A930" t="s">
        <v>8219</v>
      </c>
      <c r="B930">
        <v>303</v>
      </c>
      <c r="F930" t="s">
        <v>8221</v>
      </c>
      <c r="G930">
        <v>0</v>
      </c>
    </row>
    <row r="931" spans="1:7" x14ac:dyDescent="0.25">
      <c r="A931" t="s">
        <v>8219</v>
      </c>
      <c r="B931">
        <v>137</v>
      </c>
      <c r="F931" t="s">
        <v>8221</v>
      </c>
      <c r="G931">
        <v>2</v>
      </c>
    </row>
    <row r="932" spans="1:7" x14ac:dyDescent="0.25">
      <c r="A932" t="s">
        <v>8219</v>
      </c>
      <c r="B932">
        <v>41</v>
      </c>
      <c r="F932" t="s">
        <v>8221</v>
      </c>
      <c r="G932">
        <v>0</v>
      </c>
    </row>
    <row r="933" spans="1:7" x14ac:dyDescent="0.25">
      <c r="A933" t="s">
        <v>8219</v>
      </c>
      <c r="B933">
        <v>398</v>
      </c>
      <c r="F933" t="s">
        <v>8221</v>
      </c>
      <c r="G933">
        <v>0</v>
      </c>
    </row>
    <row r="934" spans="1:7" x14ac:dyDescent="0.25">
      <c r="A934" t="s">
        <v>8219</v>
      </c>
      <c r="B934">
        <v>1737</v>
      </c>
      <c r="F934" t="s">
        <v>8221</v>
      </c>
      <c r="G934">
        <v>28</v>
      </c>
    </row>
    <row r="935" spans="1:7" x14ac:dyDescent="0.25">
      <c r="A935" t="s">
        <v>8219</v>
      </c>
      <c r="B935">
        <v>971</v>
      </c>
      <c r="F935" t="s">
        <v>8221</v>
      </c>
      <c r="G935">
        <v>2</v>
      </c>
    </row>
    <row r="936" spans="1:7" x14ac:dyDescent="0.25">
      <c r="A936" t="s">
        <v>8219</v>
      </c>
      <c r="B936">
        <v>183</v>
      </c>
      <c r="F936" t="s">
        <v>8221</v>
      </c>
      <c r="G936">
        <v>0</v>
      </c>
    </row>
    <row r="937" spans="1:7" x14ac:dyDescent="0.25">
      <c r="A937" t="s">
        <v>8219</v>
      </c>
      <c r="B937">
        <v>4562</v>
      </c>
      <c r="F937" t="s">
        <v>8221</v>
      </c>
      <c r="G937">
        <v>0</v>
      </c>
    </row>
    <row r="938" spans="1:7" x14ac:dyDescent="0.25">
      <c r="A938" t="s">
        <v>8219</v>
      </c>
      <c r="B938">
        <v>26457</v>
      </c>
      <c r="F938" t="s">
        <v>8221</v>
      </c>
      <c r="G938">
        <v>0</v>
      </c>
    </row>
    <row r="939" spans="1:7" x14ac:dyDescent="0.25">
      <c r="A939" t="s">
        <v>8219</v>
      </c>
      <c r="B939">
        <v>162</v>
      </c>
      <c r="F939" t="s">
        <v>8221</v>
      </c>
      <c r="G939">
        <v>4</v>
      </c>
    </row>
    <row r="940" spans="1:7" x14ac:dyDescent="0.25">
      <c r="A940" t="s">
        <v>8219</v>
      </c>
      <c r="B940">
        <v>479</v>
      </c>
      <c r="F940" t="s">
        <v>8221</v>
      </c>
      <c r="G940">
        <v>12</v>
      </c>
    </row>
    <row r="941" spans="1:7" x14ac:dyDescent="0.25">
      <c r="A941" t="s">
        <v>8219</v>
      </c>
      <c r="B941">
        <v>426</v>
      </c>
      <c r="F941" t="s">
        <v>8221</v>
      </c>
      <c r="G941">
        <v>0</v>
      </c>
    </row>
    <row r="942" spans="1:7" x14ac:dyDescent="0.25">
      <c r="A942" t="s">
        <v>8219</v>
      </c>
      <c r="B942">
        <v>450</v>
      </c>
      <c r="F942" t="s">
        <v>8221</v>
      </c>
      <c r="G942">
        <v>33</v>
      </c>
    </row>
    <row r="943" spans="1:7" x14ac:dyDescent="0.25">
      <c r="A943" t="s">
        <v>8219</v>
      </c>
      <c r="B943">
        <v>1780</v>
      </c>
      <c r="F943" t="s">
        <v>8221</v>
      </c>
      <c r="G943">
        <v>0</v>
      </c>
    </row>
    <row r="944" spans="1:7" x14ac:dyDescent="0.25">
      <c r="A944" t="s">
        <v>8219</v>
      </c>
      <c r="B944">
        <v>122</v>
      </c>
      <c r="F944" t="s">
        <v>8221</v>
      </c>
      <c r="G944">
        <v>4</v>
      </c>
    </row>
    <row r="945" spans="1:7" x14ac:dyDescent="0.25">
      <c r="A945" t="s">
        <v>8219</v>
      </c>
      <c r="B945">
        <v>95</v>
      </c>
      <c r="F945" t="s">
        <v>8221</v>
      </c>
      <c r="G945">
        <v>0</v>
      </c>
    </row>
    <row r="946" spans="1:7" x14ac:dyDescent="0.25">
      <c r="A946" t="s">
        <v>8219</v>
      </c>
      <c r="B946">
        <v>325</v>
      </c>
      <c r="F946" t="s">
        <v>8221</v>
      </c>
      <c r="G946">
        <v>11</v>
      </c>
    </row>
    <row r="947" spans="1:7" x14ac:dyDescent="0.25">
      <c r="A947" t="s">
        <v>8219</v>
      </c>
      <c r="B947">
        <v>353</v>
      </c>
      <c r="F947" t="s">
        <v>8221</v>
      </c>
      <c r="G947">
        <v>1</v>
      </c>
    </row>
    <row r="948" spans="1:7" x14ac:dyDescent="0.25">
      <c r="A948" t="s">
        <v>8219</v>
      </c>
      <c r="B948">
        <v>105</v>
      </c>
      <c r="F948" t="s">
        <v>8221</v>
      </c>
      <c r="G948">
        <v>5</v>
      </c>
    </row>
    <row r="949" spans="1:7" x14ac:dyDescent="0.25">
      <c r="A949" t="s">
        <v>8219</v>
      </c>
      <c r="B949">
        <v>729</v>
      </c>
      <c r="F949" t="s">
        <v>8221</v>
      </c>
      <c r="G949">
        <v>0</v>
      </c>
    </row>
    <row r="950" spans="1:7" x14ac:dyDescent="0.25">
      <c r="A950" t="s">
        <v>8219</v>
      </c>
      <c r="B950">
        <v>454</v>
      </c>
      <c r="F950" t="s">
        <v>8221</v>
      </c>
      <c r="G950">
        <v>1</v>
      </c>
    </row>
    <row r="951" spans="1:7" x14ac:dyDescent="0.25">
      <c r="A951" t="s">
        <v>8219</v>
      </c>
      <c r="B951">
        <v>539</v>
      </c>
      <c r="F951" t="s">
        <v>8221</v>
      </c>
      <c r="G951">
        <v>1</v>
      </c>
    </row>
    <row r="952" spans="1:7" x14ac:dyDescent="0.25">
      <c r="A952" t="s">
        <v>8219</v>
      </c>
      <c r="B952">
        <v>79</v>
      </c>
      <c r="F952" t="s">
        <v>8221</v>
      </c>
      <c r="G952">
        <v>6</v>
      </c>
    </row>
    <row r="953" spans="1:7" x14ac:dyDescent="0.25">
      <c r="A953" t="s">
        <v>8219</v>
      </c>
      <c r="B953">
        <v>94</v>
      </c>
      <c r="F953" t="s">
        <v>8221</v>
      </c>
      <c r="G953">
        <v>8</v>
      </c>
    </row>
    <row r="954" spans="1:7" x14ac:dyDescent="0.25">
      <c r="A954" t="s">
        <v>8219</v>
      </c>
      <c r="B954">
        <v>625</v>
      </c>
      <c r="F954" t="s">
        <v>8221</v>
      </c>
      <c r="G954">
        <v>1</v>
      </c>
    </row>
    <row r="955" spans="1:7" x14ac:dyDescent="0.25">
      <c r="A955" t="s">
        <v>8219</v>
      </c>
      <c r="B955">
        <v>508</v>
      </c>
      <c r="F955" t="s">
        <v>8221</v>
      </c>
      <c r="G955">
        <v>0</v>
      </c>
    </row>
    <row r="956" spans="1:7" x14ac:dyDescent="0.25">
      <c r="A956" t="s">
        <v>8219</v>
      </c>
      <c r="B956">
        <v>531</v>
      </c>
      <c r="F956" t="s">
        <v>8221</v>
      </c>
      <c r="G956">
        <v>2</v>
      </c>
    </row>
    <row r="957" spans="1:7" x14ac:dyDescent="0.25">
      <c r="A957" t="s">
        <v>8219</v>
      </c>
      <c r="B957">
        <v>158</v>
      </c>
      <c r="F957" t="s">
        <v>8221</v>
      </c>
      <c r="G957">
        <v>1</v>
      </c>
    </row>
    <row r="958" spans="1:7" x14ac:dyDescent="0.25">
      <c r="A958" t="s">
        <v>8219</v>
      </c>
      <c r="B958">
        <v>508</v>
      </c>
      <c r="F958" t="s">
        <v>8221</v>
      </c>
      <c r="G958">
        <v>0</v>
      </c>
    </row>
    <row r="959" spans="1:7" x14ac:dyDescent="0.25">
      <c r="A959" t="s">
        <v>8219</v>
      </c>
      <c r="B959">
        <v>644</v>
      </c>
      <c r="F959" t="s">
        <v>8221</v>
      </c>
      <c r="G959">
        <v>1</v>
      </c>
    </row>
    <row r="960" spans="1:7" x14ac:dyDescent="0.25">
      <c r="A960" t="s">
        <v>8219</v>
      </c>
      <c r="B960">
        <v>848</v>
      </c>
      <c r="F960" t="s">
        <v>8221</v>
      </c>
      <c r="G960">
        <v>19</v>
      </c>
    </row>
    <row r="961" spans="1:7" x14ac:dyDescent="0.25">
      <c r="A961" t="s">
        <v>8219</v>
      </c>
      <c r="B961">
        <v>429</v>
      </c>
      <c r="F961" t="s">
        <v>8221</v>
      </c>
      <c r="G961">
        <v>27</v>
      </c>
    </row>
    <row r="962" spans="1:7" x14ac:dyDescent="0.25">
      <c r="A962" t="s">
        <v>8219</v>
      </c>
      <c r="B962">
        <v>204</v>
      </c>
      <c r="F962" t="s">
        <v>8221</v>
      </c>
      <c r="G962">
        <v>7</v>
      </c>
    </row>
    <row r="963" spans="1:7" x14ac:dyDescent="0.25">
      <c r="A963" t="s">
        <v>8219</v>
      </c>
      <c r="B963">
        <v>379</v>
      </c>
      <c r="F963" t="s">
        <v>8221</v>
      </c>
      <c r="G963">
        <v>14</v>
      </c>
    </row>
    <row r="964" spans="1:7" x14ac:dyDescent="0.25">
      <c r="A964" t="s">
        <v>8219</v>
      </c>
      <c r="B964">
        <v>271</v>
      </c>
      <c r="F964" t="s">
        <v>8221</v>
      </c>
      <c r="G964">
        <v>5</v>
      </c>
    </row>
    <row r="965" spans="1:7" x14ac:dyDescent="0.25">
      <c r="A965" t="s">
        <v>8219</v>
      </c>
      <c r="B965">
        <v>120</v>
      </c>
      <c r="F965" t="s">
        <v>8221</v>
      </c>
      <c r="G965">
        <v>30</v>
      </c>
    </row>
    <row r="966" spans="1:7" x14ac:dyDescent="0.25">
      <c r="A966" t="s">
        <v>8219</v>
      </c>
      <c r="B966">
        <v>140</v>
      </c>
      <c r="F966" t="s">
        <v>8221</v>
      </c>
      <c r="G966">
        <v>1</v>
      </c>
    </row>
    <row r="967" spans="1:7" x14ac:dyDescent="0.25">
      <c r="A967" t="s">
        <v>8219</v>
      </c>
      <c r="B967">
        <v>193</v>
      </c>
      <c r="F967" t="s">
        <v>8221</v>
      </c>
      <c r="G967">
        <v>0</v>
      </c>
    </row>
    <row r="968" spans="1:7" x14ac:dyDescent="0.25">
      <c r="A968" t="s">
        <v>8219</v>
      </c>
      <c r="B968">
        <v>180</v>
      </c>
      <c r="F968" t="s">
        <v>8221</v>
      </c>
      <c r="G968">
        <v>60</v>
      </c>
    </row>
    <row r="969" spans="1:7" x14ac:dyDescent="0.25">
      <c r="A969" t="s">
        <v>8219</v>
      </c>
      <c r="B969">
        <v>263</v>
      </c>
      <c r="F969" t="s">
        <v>8221</v>
      </c>
      <c r="G969">
        <v>84</v>
      </c>
    </row>
    <row r="970" spans="1:7" x14ac:dyDescent="0.25">
      <c r="A970" t="s">
        <v>8219</v>
      </c>
      <c r="B970">
        <v>217</v>
      </c>
      <c r="F970" t="s">
        <v>8221</v>
      </c>
      <c r="G970">
        <v>47</v>
      </c>
    </row>
    <row r="971" spans="1:7" x14ac:dyDescent="0.25">
      <c r="A971" t="s">
        <v>8219</v>
      </c>
      <c r="B971">
        <v>443</v>
      </c>
      <c r="F971" t="s">
        <v>8221</v>
      </c>
      <c r="G971">
        <v>66</v>
      </c>
    </row>
    <row r="972" spans="1:7" x14ac:dyDescent="0.25">
      <c r="A972" t="s">
        <v>8219</v>
      </c>
      <c r="B972">
        <v>1373</v>
      </c>
      <c r="F972" t="s">
        <v>8221</v>
      </c>
      <c r="G972">
        <v>171</v>
      </c>
    </row>
    <row r="973" spans="1:7" x14ac:dyDescent="0.25">
      <c r="A973" t="s">
        <v>8219</v>
      </c>
      <c r="B973">
        <v>742</v>
      </c>
      <c r="F973" t="s">
        <v>8221</v>
      </c>
      <c r="G973">
        <v>29</v>
      </c>
    </row>
    <row r="974" spans="1:7" x14ac:dyDescent="0.25">
      <c r="A974" t="s">
        <v>8219</v>
      </c>
      <c r="B974">
        <v>170</v>
      </c>
      <c r="F974" t="s">
        <v>8221</v>
      </c>
      <c r="G974">
        <v>9</v>
      </c>
    </row>
    <row r="975" spans="1:7" x14ac:dyDescent="0.25">
      <c r="A975" t="s">
        <v>8219</v>
      </c>
      <c r="B975">
        <v>242</v>
      </c>
      <c r="F975" t="s">
        <v>8221</v>
      </c>
      <c r="G975">
        <v>27</v>
      </c>
    </row>
    <row r="976" spans="1:7" x14ac:dyDescent="0.25">
      <c r="A976" t="s">
        <v>8219</v>
      </c>
      <c r="B976">
        <v>541</v>
      </c>
      <c r="F976" t="s">
        <v>8221</v>
      </c>
      <c r="G976">
        <v>2</v>
      </c>
    </row>
    <row r="977" spans="1:7" x14ac:dyDescent="0.25">
      <c r="A977" t="s">
        <v>8219</v>
      </c>
      <c r="B977">
        <v>121</v>
      </c>
      <c r="F977" t="s">
        <v>8221</v>
      </c>
      <c r="G977">
        <v>3</v>
      </c>
    </row>
    <row r="978" spans="1:7" x14ac:dyDescent="0.25">
      <c r="A978" t="s">
        <v>8219</v>
      </c>
      <c r="B978">
        <v>621</v>
      </c>
      <c r="F978" t="s">
        <v>8221</v>
      </c>
      <c r="G978">
        <v>4</v>
      </c>
    </row>
    <row r="979" spans="1:7" x14ac:dyDescent="0.25">
      <c r="A979" t="s">
        <v>8219</v>
      </c>
      <c r="B979">
        <v>101</v>
      </c>
      <c r="F979" t="s">
        <v>8221</v>
      </c>
      <c r="G979">
        <v>2</v>
      </c>
    </row>
    <row r="980" spans="1:7" x14ac:dyDescent="0.25">
      <c r="A980" t="s">
        <v>8219</v>
      </c>
      <c r="B980">
        <v>554</v>
      </c>
      <c r="F980" t="s">
        <v>8221</v>
      </c>
      <c r="G980">
        <v>20</v>
      </c>
    </row>
    <row r="981" spans="1:7" x14ac:dyDescent="0.25">
      <c r="A981" t="s">
        <v>8219</v>
      </c>
      <c r="B981">
        <v>666</v>
      </c>
      <c r="F981" t="s">
        <v>8221</v>
      </c>
      <c r="G981">
        <v>3</v>
      </c>
    </row>
    <row r="982" spans="1:7" x14ac:dyDescent="0.25">
      <c r="A982" t="s">
        <v>8219</v>
      </c>
      <c r="B982">
        <v>410</v>
      </c>
      <c r="F982" t="s">
        <v>8221</v>
      </c>
      <c r="G982">
        <v>4</v>
      </c>
    </row>
    <row r="983" spans="1:7" x14ac:dyDescent="0.25">
      <c r="A983" t="s">
        <v>8219</v>
      </c>
      <c r="B983">
        <v>375</v>
      </c>
      <c r="F983" t="s">
        <v>8221</v>
      </c>
      <c r="G983">
        <v>1</v>
      </c>
    </row>
    <row r="984" spans="1:7" x14ac:dyDescent="0.25">
      <c r="A984" t="s">
        <v>8219</v>
      </c>
      <c r="B984">
        <v>1364</v>
      </c>
      <c r="F984" t="s">
        <v>8221</v>
      </c>
      <c r="G984">
        <v>0</v>
      </c>
    </row>
    <row r="985" spans="1:7" x14ac:dyDescent="0.25">
      <c r="A985" t="s">
        <v>8219</v>
      </c>
      <c r="B985">
        <v>35</v>
      </c>
      <c r="F985" t="s">
        <v>8221</v>
      </c>
      <c r="G985">
        <v>0</v>
      </c>
    </row>
    <row r="986" spans="1:7" x14ac:dyDescent="0.25">
      <c r="A986" t="s">
        <v>8219</v>
      </c>
      <c r="B986">
        <v>203</v>
      </c>
      <c r="F986" t="s">
        <v>8221</v>
      </c>
      <c r="G986">
        <v>14</v>
      </c>
    </row>
    <row r="987" spans="1:7" x14ac:dyDescent="0.25">
      <c r="A987" t="s">
        <v>8219</v>
      </c>
      <c r="B987">
        <v>49</v>
      </c>
      <c r="F987" t="s">
        <v>8221</v>
      </c>
      <c r="G987">
        <v>1</v>
      </c>
    </row>
    <row r="988" spans="1:7" x14ac:dyDescent="0.25">
      <c r="A988" t="s">
        <v>8219</v>
      </c>
      <c r="B988">
        <v>5812</v>
      </c>
      <c r="F988" t="s">
        <v>8221</v>
      </c>
      <c r="G988">
        <v>118</v>
      </c>
    </row>
    <row r="989" spans="1:7" x14ac:dyDescent="0.25">
      <c r="A989" t="s">
        <v>8219</v>
      </c>
      <c r="B989">
        <v>1556</v>
      </c>
      <c r="F989" t="s">
        <v>8221</v>
      </c>
      <c r="G989">
        <v>2</v>
      </c>
    </row>
    <row r="990" spans="1:7" x14ac:dyDescent="0.25">
      <c r="A990" t="s">
        <v>8219</v>
      </c>
      <c r="B990">
        <v>65</v>
      </c>
      <c r="F990" t="s">
        <v>8221</v>
      </c>
      <c r="G990">
        <v>1</v>
      </c>
    </row>
    <row r="991" spans="1:7" x14ac:dyDescent="0.25">
      <c r="A991" t="s">
        <v>8219</v>
      </c>
      <c r="B991">
        <v>10</v>
      </c>
      <c r="F991" t="s">
        <v>8221</v>
      </c>
      <c r="G991">
        <v>3</v>
      </c>
    </row>
    <row r="992" spans="1:7" x14ac:dyDescent="0.25">
      <c r="A992" t="s">
        <v>8219</v>
      </c>
      <c r="B992">
        <v>76</v>
      </c>
      <c r="F992" t="s">
        <v>8221</v>
      </c>
      <c r="G992">
        <v>1</v>
      </c>
    </row>
    <row r="993" spans="1:7" x14ac:dyDescent="0.25">
      <c r="A993" t="s">
        <v>8219</v>
      </c>
      <c r="B993">
        <v>263</v>
      </c>
      <c r="F993" t="s">
        <v>8221</v>
      </c>
      <c r="G993">
        <v>3</v>
      </c>
    </row>
    <row r="994" spans="1:7" x14ac:dyDescent="0.25">
      <c r="A994" t="s">
        <v>8219</v>
      </c>
      <c r="B994">
        <v>1530</v>
      </c>
      <c r="F994" t="s">
        <v>8221</v>
      </c>
      <c r="G994">
        <v>38</v>
      </c>
    </row>
    <row r="995" spans="1:7" x14ac:dyDescent="0.25">
      <c r="A995" t="s">
        <v>8219</v>
      </c>
      <c r="B995">
        <v>278</v>
      </c>
      <c r="F995" t="s">
        <v>8221</v>
      </c>
      <c r="G995">
        <v>52</v>
      </c>
    </row>
    <row r="996" spans="1:7" x14ac:dyDescent="0.25">
      <c r="A996" t="s">
        <v>8219</v>
      </c>
      <c r="B996">
        <v>350</v>
      </c>
      <c r="F996" t="s">
        <v>8221</v>
      </c>
      <c r="G996">
        <v>2</v>
      </c>
    </row>
    <row r="997" spans="1:7" x14ac:dyDescent="0.25">
      <c r="A997" t="s">
        <v>8219</v>
      </c>
      <c r="B997">
        <v>470</v>
      </c>
      <c r="F997" t="s">
        <v>8221</v>
      </c>
      <c r="G997">
        <v>0</v>
      </c>
    </row>
    <row r="998" spans="1:7" x14ac:dyDescent="0.25">
      <c r="A998" t="s">
        <v>8219</v>
      </c>
      <c r="B998">
        <v>3</v>
      </c>
      <c r="F998" t="s">
        <v>8221</v>
      </c>
      <c r="G998">
        <v>4</v>
      </c>
    </row>
    <row r="999" spans="1:7" x14ac:dyDescent="0.25">
      <c r="A999" t="s">
        <v>8219</v>
      </c>
      <c r="B999">
        <v>8200</v>
      </c>
      <c r="F999" t="s">
        <v>8221</v>
      </c>
      <c r="G999">
        <v>4</v>
      </c>
    </row>
    <row r="1000" spans="1:7" x14ac:dyDescent="0.25">
      <c r="A1000" t="s">
        <v>8219</v>
      </c>
      <c r="B1000">
        <v>8359</v>
      </c>
      <c r="F1000" t="s">
        <v>8221</v>
      </c>
      <c r="G1000">
        <v>18</v>
      </c>
    </row>
    <row r="1001" spans="1:7" x14ac:dyDescent="0.25">
      <c r="A1001" t="s">
        <v>8219</v>
      </c>
      <c r="B1001">
        <v>188</v>
      </c>
      <c r="F1001" t="s">
        <v>8221</v>
      </c>
      <c r="G1001">
        <v>0</v>
      </c>
    </row>
    <row r="1002" spans="1:7" x14ac:dyDescent="0.25">
      <c r="A1002" t="s">
        <v>8219</v>
      </c>
      <c r="B1002">
        <v>48</v>
      </c>
      <c r="F1002" t="s">
        <v>8221</v>
      </c>
      <c r="G1002">
        <v>22</v>
      </c>
    </row>
    <row r="1003" spans="1:7" x14ac:dyDescent="0.25">
      <c r="A1003" t="s">
        <v>8219</v>
      </c>
      <c r="B1003">
        <v>607</v>
      </c>
      <c r="F1003" t="s">
        <v>8221</v>
      </c>
      <c r="G1003">
        <v>49</v>
      </c>
    </row>
    <row r="1004" spans="1:7" x14ac:dyDescent="0.25">
      <c r="A1004" t="s">
        <v>8219</v>
      </c>
      <c r="B1004">
        <v>50</v>
      </c>
      <c r="F1004" t="s">
        <v>8221</v>
      </c>
      <c r="G1004">
        <v>19</v>
      </c>
    </row>
    <row r="1005" spans="1:7" x14ac:dyDescent="0.25">
      <c r="A1005" t="s">
        <v>8219</v>
      </c>
      <c r="B1005">
        <v>55</v>
      </c>
      <c r="F1005" t="s">
        <v>8221</v>
      </c>
      <c r="G1005">
        <v>4</v>
      </c>
    </row>
    <row r="1006" spans="1:7" x14ac:dyDescent="0.25">
      <c r="A1006" t="s">
        <v>8219</v>
      </c>
      <c r="B1006">
        <v>38</v>
      </c>
      <c r="F1006" t="s">
        <v>8221</v>
      </c>
      <c r="G1006">
        <v>4</v>
      </c>
    </row>
    <row r="1007" spans="1:7" x14ac:dyDescent="0.25">
      <c r="A1007" t="s">
        <v>8219</v>
      </c>
      <c r="B1007">
        <v>25</v>
      </c>
      <c r="F1007" t="s">
        <v>8221</v>
      </c>
      <c r="G1007">
        <v>2</v>
      </c>
    </row>
    <row r="1008" spans="1:7" x14ac:dyDescent="0.25">
      <c r="A1008" t="s">
        <v>8219</v>
      </c>
      <c r="B1008">
        <v>46</v>
      </c>
      <c r="F1008" t="s">
        <v>8221</v>
      </c>
      <c r="G1008">
        <v>0</v>
      </c>
    </row>
    <row r="1009" spans="1:7" x14ac:dyDescent="0.25">
      <c r="A1009" t="s">
        <v>8219</v>
      </c>
      <c r="B1009">
        <v>83</v>
      </c>
      <c r="F1009" t="s">
        <v>8221</v>
      </c>
      <c r="G1009">
        <v>0</v>
      </c>
    </row>
    <row r="1010" spans="1:7" x14ac:dyDescent="0.25">
      <c r="A1010" t="s">
        <v>8219</v>
      </c>
      <c r="B1010">
        <v>35</v>
      </c>
      <c r="F1010" t="s">
        <v>8221</v>
      </c>
      <c r="G1010">
        <v>14</v>
      </c>
    </row>
    <row r="1011" spans="1:7" x14ac:dyDescent="0.25">
      <c r="A1011" t="s">
        <v>8219</v>
      </c>
      <c r="B1011">
        <v>25</v>
      </c>
      <c r="F1011" t="s">
        <v>8221</v>
      </c>
      <c r="G1011">
        <v>8</v>
      </c>
    </row>
    <row r="1012" spans="1:7" x14ac:dyDescent="0.25">
      <c r="A1012" t="s">
        <v>8219</v>
      </c>
      <c r="B1012">
        <v>75</v>
      </c>
      <c r="F1012" t="s">
        <v>8221</v>
      </c>
      <c r="G1012">
        <v>0</v>
      </c>
    </row>
    <row r="1013" spans="1:7" x14ac:dyDescent="0.25">
      <c r="A1013" t="s">
        <v>8219</v>
      </c>
      <c r="B1013">
        <v>62</v>
      </c>
      <c r="F1013" t="s">
        <v>8221</v>
      </c>
      <c r="G1013">
        <v>15</v>
      </c>
    </row>
    <row r="1014" spans="1:7" x14ac:dyDescent="0.25">
      <c r="A1014" t="s">
        <v>8219</v>
      </c>
      <c r="B1014">
        <v>160</v>
      </c>
      <c r="F1014" t="s">
        <v>8221</v>
      </c>
      <c r="G1014">
        <v>33</v>
      </c>
    </row>
    <row r="1015" spans="1:7" x14ac:dyDescent="0.25">
      <c r="A1015" t="s">
        <v>8219</v>
      </c>
      <c r="B1015">
        <v>246</v>
      </c>
      <c r="F1015" t="s">
        <v>8221</v>
      </c>
      <c r="G1015">
        <v>2</v>
      </c>
    </row>
    <row r="1016" spans="1:7" x14ac:dyDescent="0.25">
      <c r="A1016" t="s">
        <v>8219</v>
      </c>
      <c r="B1016">
        <v>55</v>
      </c>
      <c r="F1016" t="s">
        <v>8221</v>
      </c>
      <c r="G1016">
        <v>6</v>
      </c>
    </row>
    <row r="1017" spans="1:7" x14ac:dyDescent="0.25">
      <c r="A1017" t="s">
        <v>8219</v>
      </c>
      <c r="B1017">
        <v>23</v>
      </c>
      <c r="F1017" t="s">
        <v>8221</v>
      </c>
      <c r="G1017">
        <v>2</v>
      </c>
    </row>
    <row r="1018" spans="1:7" x14ac:dyDescent="0.25">
      <c r="A1018" t="s">
        <v>8219</v>
      </c>
      <c r="B1018">
        <v>72</v>
      </c>
      <c r="F1018" t="s">
        <v>8221</v>
      </c>
      <c r="G1018">
        <v>0</v>
      </c>
    </row>
    <row r="1019" spans="1:7" x14ac:dyDescent="0.25">
      <c r="A1019" t="s">
        <v>8219</v>
      </c>
      <c r="B1019">
        <v>22</v>
      </c>
      <c r="F1019" t="s">
        <v>8221</v>
      </c>
      <c r="G1019">
        <v>4</v>
      </c>
    </row>
    <row r="1020" spans="1:7" x14ac:dyDescent="0.25">
      <c r="A1020" t="s">
        <v>8219</v>
      </c>
      <c r="B1020">
        <v>14</v>
      </c>
      <c r="F1020" t="s">
        <v>8221</v>
      </c>
      <c r="G1020">
        <v>1</v>
      </c>
    </row>
    <row r="1021" spans="1:7" x14ac:dyDescent="0.25">
      <c r="A1021" t="s">
        <v>8219</v>
      </c>
      <c r="B1021">
        <v>38</v>
      </c>
      <c r="F1021" t="s">
        <v>8221</v>
      </c>
      <c r="G1021">
        <v>3</v>
      </c>
    </row>
    <row r="1022" spans="1:7" x14ac:dyDescent="0.25">
      <c r="A1022" t="s">
        <v>8219</v>
      </c>
      <c r="B1022">
        <v>32</v>
      </c>
      <c r="F1022" t="s">
        <v>8221</v>
      </c>
      <c r="G1022">
        <v>4</v>
      </c>
    </row>
    <row r="1023" spans="1:7" x14ac:dyDescent="0.25">
      <c r="A1023" t="s">
        <v>8219</v>
      </c>
      <c r="B1023">
        <v>63</v>
      </c>
      <c r="F1023" t="s">
        <v>8221</v>
      </c>
      <c r="G1023">
        <v>0</v>
      </c>
    </row>
    <row r="1024" spans="1:7" x14ac:dyDescent="0.25">
      <c r="A1024" t="s">
        <v>8219</v>
      </c>
      <c r="B1024">
        <v>27</v>
      </c>
      <c r="F1024" t="s">
        <v>8221</v>
      </c>
      <c r="G1024">
        <v>4</v>
      </c>
    </row>
    <row r="1025" spans="1:7" x14ac:dyDescent="0.25">
      <c r="A1025" t="s">
        <v>8219</v>
      </c>
      <c r="B1025">
        <v>44</v>
      </c>
      <c r="F1025" t="s">
        <v>8221</v>
      </c>
      <c r="G1025">
        <v>3</v>
      </c>
    </row>
    <row r="1026" spans="1:7" x14ac:dyDescent="0.25">
      <c r="A1026" t="s">
        <v>8219</v>
      </c>
      <c r="B1026">
        <v>38</v>
      </c>
      <c r="F1026" t="s">
        <v>8221</v>
      </c>
      <c r="G1026">
        <v>34</v>
      </c>
    </row>
    <row r="1027" spans="1:7" x14ac:dyDescent="0.25">
      <c r="A1027" t="s">
        <v>8219</v>
      </c>
      <c r="B1027">
        <v>115</v>
      </c>
      <c r="F1027" t="s">
        <v>8221</v>
      </c>
      <c r="G1027">
        <v>2</v>
      </c>
    </row>
    <row r="1028" spans="1:7" x14ac:dyDescent="0.25">
      <c r="A1028" t="s">
        <v>8219</v>
      </c>
      <c r="B1028">
        <v>37</v>
      </c>
      <c r="F1028" t="s">
        <v>8221</v>
      </c>
      <c r="G1028">
        <v>33</v>
      </c>
    </row>
    <row r="1029" spans="1:7" x14ac:dyDescent="0.25">
      <c r="A1029" t="s">
        <v>8219</v>
      </c>
      <c r="B1029">
        <v>99</v>
      </c>
      <c r="F1029" t="s">
        <v>8221</v>
      </c>
      <c r="G1029">
        <v>0</v>
      </c>
    </row>
    <row r="1030" spans="1:7" x14ac:dyDescent="0.25">
      <c r="A1030" t="s">
        <v>8219</v>
      </c>
      <c r="B1030">
        <v>44</v>
      </c>
      <c r="F1030" t="s">
        <v>8221</v>
      </c>
      <c r="G1030">
        <v>0</v>
      </c>
    </row>
    <row r="1031" spans="1:7" x14ac:dyDescent="0.25">
      <c r="A1031" t="s">
        <v>8219</v>
      </c>
      <c r="B1031">
        <v>58</v>
      </c>
      <c r="F1031" t="s">
        <v>8221</v>
      </c>
      <c r="G1031">
        <v>1</v>
      </c>
    </row>
    <row r="1032" spans="1:7" x14ac:dyDescent="0.25">
      <c r="A1032" t="s">
        <v>8219</v>
      </c>
      <c r="B1032">
        <v>191</v>
      </c>
      <c r="F1032" t="s">
        <v>8221</v>
      </c>
      <c r="G1032">
        <v>13</v>
      </c>
    </row>
    <row r="1033" spans="1:7" x14ac:dyDescent="0.25">
      <c r="A1033" t="s">
        <v>8219</v>
      </c>
      <c r="B1033">
        <v>40</v>
      </c>
      <c r="F1033" t="s">
        <v>8221</v>
      </c>
      <c r="G1033">
        <v>2</v>
      </c>
    </row>
    <row r="1034" spans="1:7" x14ac:dyDescent="0.25">
      <c r="A1034" t="s">
        <v>8219</v>
      </c>
      <c r="B1034">
        <v>38</v>
      </c>
      <c r="F1034" t="s">
        <v>8221</v>
      </c>
      <c r="G1034">
        <v>36</v>
      </c>
    </row>
    <row r="1035" spans="1:7" x14ac:dyDescent="0.25">
      <c r="A1035" t="s">
        <v>8219</v>
      </c>
      <c r="B1035">
        <v>39</v>
      </c>
      <c r="F1035" t="s">
        <v>8221</v>
      </c>
      <c r="G1035">
        <v>1</v>
      </c>
    </row>
    <row r="1036" spans="1:7" x14ac:dyDescent="0.25">
      <c r="A1036" t="s">
        <v>8219</v>
      </c>
      <c r="B1036">
        <v>11</v>
      </c>
      <c r="F1036" t="s">
        <v>8221</v>
      </c>
      <c r="G1036">
        <v>15</v>
      </c>
    </row>
    <row r="1037" spans="1:7" x14ac:dyDescent="0.25">
      <c r="A1037" t="s">
        <v>8219</v>
      </c>
      <c r="B1037">
        <v>107</v>
      </c>
      <c r="F1037" t="s">
        <v>8221</v>
      </c>
      <c r="G1037">
        <v>1</v>
      </c>
    </row>
    <row r="1038" spans="1:7" x14ac:dyDescent="0.25">
      <c r="A1038" t="s">
        <v>8219</v>
      </c>
      <c r="B1038">
        <v>147</v>
      </c>
      <c r="F1038" t="s">
        <v>8221</v>
      </c>
      <c r="G1038">
        <v>0</v>
      </c>
    </row>
    <row r="1039" spans="1:7" x14ac:dyDescent="0.25">
      <c r="A1039" t="s">
        <v>8219</v>
      </c>
      <c r="B1039">
        <v>36</v>
      </c>
      <c r="F1039" t="s">
        <v>8221</v>
      </c>
      <c r="G1039">
        <v>1</v>
      </c>
    </row>
    <row r="1040" spans="1:7" x14ac:dyDescent="0.25">
      <c r="A1040" t="s">
        <v>8219</v>
      </c>
      <c r="B1040">
        <v>92</v>
      </c>
      <c r="F1040" t="s">
        <v>8221</v>
      </c>
      <c r="G1040">
        <v>0</v>
      </c>
    </row>
    <row r="1041" spans="1:7" x14ac:dyDescent="0.25">
      <c r="A1041" t="s">
        <v>8219</v>
      </c>
      <c r="B1041">
        <v>35</v>
      </c>
      <c r="F1041" t="s">
        <v>8221</v>
      </c>
      <c r="G1041">
        <v>0</v>
      </c>
    </row>
    <row r="1042" spans="1:7" x14ac:dyDescent="0.25">
      <c r="A1042" t="s">
        <v>8219</v>
      </c>
      <c r="B1042">
        <v>17</v>
      </c>
      <c r="F1042" t="s">
        <v>8221</v>
      </c>
      <c r="G1042">
        <v>1</v>
      </c>
    </row>
    <row r="1043" spans="1:7" x14ac:dyDescent="0.25">
      <c r="A1043" t="s">
        <v>8219</v>
      </c>
      <c r="B1043">
        <v>22</v>
      </c>
      <c r="F1043" t="s">
        <v>8221</v>
      </c>
      <c r="G1043">
        <v>39</v>
      </c>
    </row>
    <row r="1044" spans="1:7" x14ac:dyDescent="0.25">
      <c r="A1044" t="s">
        <v>8219</v>
      </c>
      <c r="B1044">
        <v>69</v>
      </c>
      <c r="F1044" t="s">
        <v>8221</v>
      </c>
      <c r="G1044">
        <v>0</v>
      </c>
    </row>
    <row r="1045" spans="1:7" x14ac:dyDescent="0.25">
      <c r="A1045" t="s">
        <v>8219</v>
      </c>
      <c r="B1045">
        <v>13</v>
      </c>
      <c r="F1045" t="s">
        <v>8221</v>
      </c>
      <c r="G1045">
        <v>0</v>
      </c>
    </row>
    <row r="1046" spans="1:7" x14ac:dyDescent="0.25">
      <c r="A1046" t="s">
        <v>8219</v>
      </c>
      <c r="B1046">
        <v>58</v>
      </c>
      <c r="F1046" t="s">
        <v>8221</v>
      </c>
      <c r="G1046">
        <v>3</v>
      </c>
    </row>
    <row r="1047" spans="1:7" x14ac:dyDescent="0.25">
      <c r="A1047" t="s">
        <v>8219</v>
      </c>
      <c r="B1047">
        <v>44</v>
      </c>
      <c r="F1047" t="s">
        <v>8221</v>
      </c>
      <c r="G1047">
        <v>1</v>
      </c>
    </row>
    <row r="1048" spans="1:7" x14ac:dyDescent="0.25">
      <c r="A1048" t="s">
        <v>8219</v>
      </c>
      <c r="B1048">
        <v>83</v>
      </c>
      <c r="F1048" t="s">
        <v>8221</v>
      </c>
      <c r="G1048">
        <v>13</v>
      </c>
    </row>
    <row r="1049" spans="1:7" x14ac:dyDescent="0.25">
      <c r="A1049" t="s">
        <v>8219</v>
      </c>
      <c r="B1049">
        <v>117</v>
      </c>
      <c r="F1049" t="s">
        <v>8221</v>
      </c>
      <c r="G1049">
        <v>0</v>
      </c>
    </row>
    <row r="1050" spans="1:7" x14ac:dyDescent="0.25">
      <c r="A1050" t="s">
        <v>8219</v>
      </c>
      <c r="B1050">
        <v>32</v>
      </c>
      <c r="F1050" t="s">
        <v>8221</v>
      </c>
      <c r="G1050">
        <v>6</v>
      </c>
    </row>
    <row r="1051" spans="1:7" x14ac:dyDescent="0.25">
      <c r="A1051" t="s">
        <v>8219</v>
      </c>
      <c r="B1051">
        <v>8</v>
      </c>
      <c r="F1051" t="s">
        <v>8221</v>
      </c>
      <c r="G1051">
        <v>0</v>
      </c>
    </row>
    <row r="1052" spans="1:7" x14ac:dyDescent="0.25">
      <c r="A1052" t="s">
        <v>8219</v>
      </c>
      <c r="B1052">
        <v>340</v>
      </c>
      <c r="F1052" t="s">
        <v>8221</v>
      </c>
      <c r="G1052">
        <v>14</v>
      </c>
    </row>
    <row r="1053" spans="1:7" x14ac:dyDescent="0.25">
      <c r="A1053" t="s">
        <v>8219</v>
      </c>
      <c r="B1053">
        <v>7</v>
      </c>
      <c r="F1053" t="s">
        <v>8221</v>
      </c>
      <c r="G1053">
        <v>5</v>
      </c>
    </row>
    <row r="1054" spans="1:7" x14ac:dyDescent="0.25">
      <c r="A1054" t="s">
        <v>8219</v>
      </c>
      <c r="B1054">
        <v>19</v>
      </c>
      <c r="F1054" t="s">
        <v>8221</v>
      </c>
      <c r="G1054">
        <v>6</v>
      </c>
    </row>
    <row r="1055" spans="1:7" x14ac:dyDescent="0.25">
      <c r="A1055" t="s">
        <v>8219</v>
      </c>
      <c r="B1055">
        <v>47</v>
      </c>
      <c r="F1055" t="s">
        <v>8221</v>
      </c>
      <c r="G1055">
        <v>15</v>
      </c>
    </row>
    <row r="1056" spans="1:7" x14ac:dyDescent="0.25">
      <c r="A1056" t="s">
        <v>8219</v>
      </c>
      <c r="B1056">
        <v>13</v>
      </c>
      <c r="F1056" t="s">
        <v>8221</v>
      </c>
      <c r="G1056">
        <v>0</v>
      </c>
    </row>
    <row r="1057" spans="1:7" x14ac:dyDescent="0.25">
      <c r="A1057" t="s">
        <v>8219</v>
      </c>
      <c r="B1057">
        <v>90</v>
      </c>
      <c r="F1057" t="s">
        <v>8221</v>
      </c>
      <c r="G1057">
        <v>1</v>
      </c>
    </row>
    <row r="1058" spans="1:7" x14ac:dyDescent="0.25">
      <c r="A1058" t="s">
        <v>8219</v>
      </c>
      <c r="B1058">
        <v>63</v>
      </c>
      <c r="F1058" t="s">
        <v>8221</v>
      </c>
      <c r="G1058">
        <v>9</v>
      </c>
    </row>
    <row r="1059" spans="1:7" x14ac:dyDescent="0.25">
      <c r="A1059" t="s">
        <v>8219</v>
      </c>
      <c r="B1059">
        <v>26</v>
      </c>
      <c r="F1059" t="s">
        <v>8221</v>
      </c>
      <c r="G1059">
        <v>3</v>
      </c>
    </row>
    <row r="1060" spans="1:7" x14ac:dyDescent="0.25">
      <c r="A1060" t="s">
        <v>8219</v>
      </c>
      <c r="B1060">
        <v>71</v>
      </c>
      <c r="F1060" t="s">
        <v>8221</v>
      </c>
      <c r="G1060">
        <v>3</v>
      </c>
    </row>
    <row r="1061" spans="1:7" x14ac:dyDescent="0.25">
      <c r="A1061" t="s">
        <v>8219</v>
      </c>
      <c r="B1061">
        <v>38</v>
      </c>
      <c r="F1061" t="s">
        <v>8221</v>
      </c>
      <c r="G1061">
        <v>1</v>
      </c>
    </row>
    <row r="1062" spans="1:7" x14ac:dyDescent="0.25">
      <c r="A1062" t="s">
        <v>8219</v>
      </c>
      <c r="B1062">
        <v>859</v>
      </c>
      <c r="F1062" t="s">
        <v>8221</v>
      </c>
      <c r="G1062">
        <v>3</v>
      </c>
    </row>
    <row r="1063" spans="1:7" x14ac:dyDescent="0.25">
      <c r="A1063" t="s">
        <v>8219</v>
      </c>
      <c r="B1063">
        <v>21</v>
      </c>
      <c r="F1063" t="s">
        <v>8221</v>
      </c>
      <c r="G1063">
        <v>0</v>
      </c>
    </row>
    <row r="1064" spans="1:7" x14ac:dyDescent="0.25">
      <c r="A1064" t="s">
        <v>8219</v>
      </c>
      <c r="B1064">
        <v>78</v>
      </c>
      <c r="F1064" t="s">
        <v>8221</v>
      </c>
      <c r="G1064">
        <v>2</v>
      </c>
    </row>
    <row r="1065" spans="1:7" x14ac:dyDescent="0.25">
      <c r="A1065" t="s">
        <v>8219</v>
      </c>
      <c r="B1065">
        <v>53</v>
      </c>
      <c r="F1065" t="s">
        <v>8221</v>
      </c>
      <c r="G1065">
        <v>10</v>
      </c>
    </row>
    <row r="1066" spans="1:7" x14ac:dyDescent="0.25">
      <c r="A1066" t="s">
        <v>8219</v>
      </c>
      <c r="B1066">
        <v>356</v>
      </c>
      <c r="F1066" t="s">
        <v>8221</v>
      </c>
      <c r="G1066">
        <v>60</v>
      </c>
    </row>
    <row r="1067" spans="1:7" x14ac:dyDescent="0.25">
      <c r="A1067" t="s">
        <v>8219</v>
      </c>
      <c r="B1067">
        <v>279</v>
      </c>
      <c r="F1067" t="s">
        <v>8221</v>
      </c>
      <c r="G1067">
        <v>5</v>
      </c>
    </row>
    <row r="1068" spans="1:7" x14ac:dyDescent="0.25">
      <c r="A1068" t="s">
        <v>8219</v>
      </c>
      <c r="B1068">
        <v>266</v>
      </c>
      <c r="F1068" t="s">
        <v>8221</v>
      </c>
      <c r="G1068">
        <v>9</v>
      </c>
    </row>
    <row r="1069" spans="1:7" x14ac:dyDescent="0.25">
      <c r="A1069" t="s">
        <v>8219</v>
      </c>
      <c r="B1069">
        <v>623</v>
      </c>
      <c r="F1069" t="s">
        <v>8221</v>
      </c>
      <c r="G1069">
        <v>13</v>
      </c>
    </row>
    <row r="1070" spans="1:7" x14ac:dyDescent="0.25">
      <c r="A1070" t="s">
        <v>8219</v>
      </c>
      <c r="B1070">
        <v>392</v>
      </c>
      <c r="F1070" t="s">
        <v>8221</v>
      </c>
      <c r="G1070">
        <v>0</v>
      </c>
    </row>
    <row r="1071" spans="1:7" x14ac:dyDescent="0.25">
      <c r="A1071" t="s">
        <v>8219</v>
      </c>
      <c r="B1071">
        <v>3562</v>
      </c>
      <c r="F1071" t="s">
        <v>8221</v>
      </c>
      <c r="G1071">
        <v>8</v>
      </c>
    </row>
    <row r="1072" spans="1:7" x14ac:dyDescent="0.25">
      <c r="A1072" t="s">
        <v>8219</v>
      </c>
      <c r="B1072">
        <v>514</v>
      </c>
      <c r="F1072" t="s">
        <v>8221</v>
      </c>
      <c r="G1072">
        <v>3</v>
      </c>
    </row>
    <row r="1073" spans="1:7" x14ac:dyDescent="0.25">
      <c r="A1073" t="s">
        <v>8219</v>
      </c>
      <c r="B1073">
        <v>88</v>
      </c>
      <c r="F1073" t="s">
        <v>8221</v>
      </c>
      <c r="G1073">
        <v>3</v>
      </c>
    </row>
    <row r="1074" spans="1:7" x14ac:dyDescent="0.25">
      <c r="A1074" t="s">
        <v>8219</v>
      </c>
      <c r="B1074">
        <v>537</v>
      </c>
      <c r="F1074" t="s">
        <v>8221</v>
      </c>
      <c r="G1074">
        <v>0</v>
      </c>
    </row>
    <row r="1075" spans="1:7" x14ac:dyDescent="0.25">
      <c r="A1075" t="s">
        <v>8219</v>
      </c>
      <c r="B1075">
        <v>25</v>
      </c>
      <c r="F1075" t="s">
        <v>8221</v>
      </c>
      <c r="G1075">
        <v>6</v>
      </c>
    </row>
    <row r="1076" spans="1:7" x14ac:dyDescent="0.25">
      <c r="A1076" t="s">
        <v>8219</v>
      </c>
      <c r="B1076">
        <v>3238</v>
      </c>
      <c r="F1076" t="s">
        <v>8221</v>
      </c>
      <c r="G1076">
        <v>4</v>
      </c>
    </row>
    <row r="1077" spans="1:7" x14ac:dyDescent="0.25">
      <c r="A1077" t="s">
        <v>8219</v>
      </c>
      <c r="B1077">
        <v>897</v>
      </c>
      <c r="F1077" t="s">
        <v>8221</v>
      </c>
      <c r="G1077">
        <v>1</v>
      </c>
    </row>
    <row r="1078" spans="1:7" x14ac:dyDescent="0.25">
      <c r="A1078" t="s">
        <v>8219</v>
      </c>
      <c r="B1078">
        <v>878</v>
      </c>
      <c r="F1078" t="s">
        <v>8221</v>
      </c>
      <c r="G1078">
        <v>29</v>
      </c>
    </row>
    <row r="1079" spans="1:7" x14ac:dyDescent="0.25">
      <c r="A1079" t="s">
        <v>8219</v>
      </c>
      <c r="B1079">
        <v>115</v>
      </c>
      <c r="F1079" t="s">
        <v>8221</v>
      </c>
      <c r="G1079">
        <v>0</v>
      </c>
    </row>
    <row r="1080" spans="1:7" x14ac:dyDescent="0.25">
      <c r="A1080" t="s">
        <v>8219</v>
      </c>
      <c r="B1080">
        <v>234</v>
      </c>
      <c r="F1080" t="s">
        <v>8221</v>
      </c>
      <c r="G1080">
        <v>4</v>
      </c>
    </row>
    <row r="1081" spans="1:7" x14ac:dyDescent="0.25">
      <c r="A1081" t="s">
        <v>8219</v>
      </c>
      <c r="B1081">
        <v>4330</v>
      </c>
      <c r="F1081" t="s">
        <v>8221</v>
      </c>
      <c r="G1081">
        <v>5</v>
      </c>
    </row>
    <row r="1082" spans="1:7" x14ac:dyDescent="0.25">
      <c r="A1082" t="s">
        <v>8219</v>
      </c>
      <c r="B1082">
        <v>651</v>
      </c>
      <c r="F1082" t="s">
        <v>8221</v>
      </c>
      <c r="G1082">
        <v>4</v>
      </c>
    </row>
    <row r="1083" spans="1:7" x14ac:dyDescent="0.25">
      <c r="A1083" t="s">
        <v>8219</v>
      </c>
      <c r="B1083">
        <v>251</v>
      </c>
      <c r="F1083" t="s">
        <v>8221</v>
      </c>
      <c r="G1083">
        <v>5</v>
      </c>
    </row>
    <row r="1084" spans="1:7" x14ac:dyDescent="0.25">
      <c r="A1084" t="s">
        <v>8219</v>
      </c>
      <c r="B1084">
        <v>263</v>
      </c>
      <c r="F1084" t="s">
        <v>8221</v>
      </c>
      <c r="G1084">
        <v>1</v>
      </c>
    </row>
    <row r="1085" spans="1:7" x14ac:dyDescent="0.25">
      <c r="A1085" t="s">
        <v>8219</v>
      </c>
      <c r="B1085">
        <v>28</v>
      </c>
      <c r="F1085" t="s">
        <v>8221</v>
      </c>
      <c r="G1085">
        <v>1</v>
      </c>
    </row>
    <row r="1086" spans="1:7" x14ac:dyDescent="0.25">
      <c r="A1086" t="s">
        <v>8219</v>
      </c>
      <c r="B1086">
        <v>721</v>
      </c>
      <c r="F1086" t="s">
        <v>8221</v>
      </c>
      <c r="G1086">
        <v>0</v>
      </c>
    </row>
    <row r="1087" spans="1:7" x14ac:dyDescent="0.25">
      <c r="A1087" t="s">
        <v>8219</v>
      </c>
      <c r="B1087">
        <v>50</v>
      </c>
      <c r="F1087" t="s">
        <v>8221</v>
      </c>
      <c r="G1087">
        <v>14</v>
      </c>
    </row>
    <row r="1088" spans="1:7" x14ac:dyDescent="0.25">
      <c r="A1088" t="s">
        <v>8219</v>
      </c>
      <c r="B1088">
        <v>73</v>
      </c>
      <c r="F1088" t="s">
        <v>8221</v>
      </c>
      <c r="G1088">
        <v>3</v>
      </c>
    </row>
    <row r="1089" spans="1:7" x14ac:dyDescent="0.25">
      <c r="A1089" t="s">
        <v>8219</v>
      </c>
      <c r="B1089">
        <v>27</v>
      </c>
      <c r="F1089" t="s">
        <v>8221</v>
      </c>
      <c r="G1089">
        <v>10</v>
      </c>
    </row>
    <row r="1090" spans="1:7" x14ac:dyDescent="0.25">
      <c r="A1090" t="s">
        <v>8219</v>
      </c>
      <c r="B1090">
        <v>34</v>
      </c>
      <c r="F1090" t="s">
        <v>8221</v>
      </c>
      <c r="G1090">
        <v>17</v>
      </c>
    </row>
    <row r="1091" spans="1:7" x14ac:dyDescent="0.25">
      <c r="A1091" t="s">
        <v>8219</v>
      </c>
      <c r="B1091">
        <v>7</v>
      </c>
      <c r="F1091" t="s">
        <v>8221</v>
      </c>
      <c r="G1091">
        <v>2</v>
      </c>
    </row>
    <row r="1092" spans="1:7" x14ac:dyDescent="0.25">
      <c r="A1092" t="s">
        <v>8219</v>
      </c>
      <c r="B1092">
        <v>24</v>
      </c>
      <c r="F1092" t="s">
        <v>8221</v>
      </c>
      <c r="G1092">
        <v>0</v>
      </c>
    </row>
    <row r="1093" spans="1:7" x14ac:dyDescent="0.25">
      <c r="A1093" t="s">
        <v>8219</v>
      </c>
      <c r="B1093">
        <v>15</v>
      </c>
      <c r="F1093" t="s">
        <v>8221</v>
      </c>
      <c r="G1093">
        <v>4</v>
      </c>
    </row>
    <row r="1094" spans="1:7" x14ac:dyDescent="0.25">
      <c r="A1094" t="s">
        <v>8219</v>
      </c>
      <c r="B1094">
        <v>72</v>
      </c>
      <c r="F1094" t="s">
        <v>8221</v>
      </c>
      <c r="G1094">
        <v>12</v>
      </c>
    </row>
    <row r="1095" spans="1:7" x14ac:dyDescent="0.25">
      <c r="A1095" t="s">
        <v>8219</v>
      </c>
      <c r="B1095">
        <v>120</v>
      </c>
      <c r="F1095" t="s">
        <v>8221</v>
      </c>
      <c r="G1095">
        <v>3</v>
      </c>
    </row>
    <row r="1096" spans="1:7" x14ac:dyDescent="0.25">
      <c r="A1096" t="s">
        <v>8219</v>
      </c>
      <c r="B1096">
        <v>123</v>
      </c>
      <c r="F1096" t="s">
        <v>8221</v>
      </c>
      <c r="G1096">
        <v>12</v>
      </c>
    </row>
    <row r="1097" spans="1:7" x14ac:dyDescent="0.25">
      <c r="A1097" t="s">
        <v>8219</v>
      </c>
      <c r="B1097">
        <v>1</v>
      </c>
      <c r="F1097" t="s">
        <v>8221</v>
      </c>
      <c r="G1097">
        <v>0</v>
      </c>
    </row>
    <row r="1098" spans="1:7" x14ac:dyDescent="0.25">
      <c r="A1098" t="s">
        <v>8219</v>
      </c>
      <c r="B1098">
        <v>24</v>
      </c>
      <c r="F1098" t="s">
        <v>8221</v>
      </c>
      <c r="G1098">
        <v>7</v>
      </c>
    </row>
    <row r="1099" spans="1:7" x14ac:dyDescent="0.25">
      <c r="A1099" t="s">
        <v>8219</v>
      </c>
      <c r="B1099">
        <v>33</v>
      </c>
      <c r="F1099" t="s">
        <v>8221</v>
      </c>
      <c r="G1099">
        <v>2</v>
      </c>
    </row>
    <row r="1100" spans="1:7" x14ac:dyDescent="0.25">
      <c r="A1100" t="s">
        <v>8219</v>
      </c>
      <c r="B1100">
        <v>14</v>
      </c>
      <c r="F1100" t="s">
        <v>8221</v>
      </c>
      <c r="G1100">
        <v>1</v>
      </c>
    </row>
    <row r="1101" spans="1:7" x14ac:dyDescent="0.25">
      <c r="A1101" t="s">
        <v>8219</v>
      </c>
      <c r="B1101">
        <v>9</v>
      </c>
      <c r="F1101" t="s">
        <v>8221</v>
      </c>
      <c r="G1101">
        <v>4</v>
      </c>
    </row>
    <row r="1102" spans="1:7" x14ac:dyDescent="0.25">
      <c r="A1102" t="s">
        <v>8219</v>
      </c>
      <c r="B1102">
        <v>76</v>
      </c>
      <c r="F1102" t="s">
        <v>8221</v>
      </c>
      <c r="G1102">
        <v>4</v>
      </c>
    </row>
    <row r="1103" spans="1:7" x14ac:dyDescent="0.25">
      <c r="A1103" t="s">
        <v>8219</v>
      </c>
      <c r="B1103">
        <v>19</v>
      </c>
      <c r="F1103" t="s">
        <v>8221</v>
      </c>
      <c r="G1103">
        <v>17</v>
      </c>
    </row>
    <row r="1104" spans="1:7" x14ac:dyDescent="0.25">
      <c r="A1104" t="s">
        <v>8219</v>
      </c>
      <c r="B1104">
        <v>69</v>
      </c>
      <c r="F1104" t="s">
        <v>8221</v>
      </c>
      <c r="G1104">
        <v>7</v>
      </c>
    </row>
    <row r="1105" spans="1:7" x14ac:dyDescent="0.25">
      <c r="A1105" t="s">
        <v>8219</v>
      </c>
      <c r="B1105">
        <v>218</v>
      </c>
      <c r="F1105" t="s">
        <v>8221</v>
      </c>
      <c r="G1105">
        <v>2</v>
      </c>
    </row>
    <row r="1106" spans="1:7" x14ac:dyDescent="0.25">
      <c r="A1106" t="s">
        <v>8219</v>
      </c>
      <c r="B1106">
        <v>30</v>
      </c>
      <c r="F1106" t="s">
        <v>8221</v>
      </c>
      <c r="G1106">
        <v>5</v>
      </c>
    </row>
    <row r="1107" spans="1:7" x14ac:dyDescent="0.25">
      <c r="A1107" t="s">
        <v>8219</v>
      </c>
      <c r="B1107">
        <v>100</v>
      </c>
      <c r="F1107" t="s">
        <v>8221</v>
      </c>
      <c r="G1107">
        <v>1</v>
      </c>
    </row>
    <row r="1108" spans="1:7" x14ac:dyDescent="0.25">
      <c r="A1108" t="s">
        <v>8219</v>
      </c>
      <c r="B1108">
        <v>296</v>
      </c>
      <c r="F1108" t="s">
        <v>8221</v>
      </c>
      <c r="G1108">
        <v>1</v>
      </c>
    </row>
    <row r="1109" spans="1:7" x14ac:dyDescent="0.25">
      <c r="A1109" t="s">
        <v>8219</v>
      </c>
      <c r="B1109">
        <v>1204</v>
      </c>
      <c r="F1109" t="s">
        <v>8221</v>
      </c>
      <c r="G1109">
        <v>14</v>
      </c>
    </row>
    <row r="1110" spans="1:7" x14ac:dyDescent="0.25">
      <c r="A1110" t="s">
        <v>8219</v>
      </c>
      <c r="B1110">
        <v>321</v>
      </c>
      <c r="F1110" t="s">
        <v>8221</v>
      </c>
      <c r="G1110">
        <v>26</v>
      </c>
    </row>
    <row r="1111" spans="1:7" x14ac:dyDescent="0.25">
      <c r="A1111" t="s">
        <v>8219</v>
      </c>
      <c r="B1111">
        <v>301</v>
      </c>
      <c r="F1111" t="s">
        <v>8221</v>
      </c>
      <c r="G1111">
        <v>2</v>
      </c>
    </row>
    <row r="1112" spans="1:7" x14ac:dyDescent="0.25">
      <c r="A1112" t="s">
        <v>8219</v>
      </c>
      <c r="B1112">
        <v>144</v>
      </c>
      <c r="F1112" t="s">
        <v>8221</v>
      </c>
      <c r="G1112">
        <v>1</v>
      </c>
    </row>
    <row r="1113" spans="1:7" x14ac:dyDescent="0.25">
      <c r="A1113" t="s">
        <v>8219</v>
      </c>
      <c r="B1113">
        <v>539</v>
      </c>
      <c r="F1113" t="s">
        <v>8221</v>
      </c>
      <c r="G1113">
        <v>3</v>
      </c>
    </row>
    <row r="1114" spans="1:7" x14ac:dyDescent="0.25">
      <c r="A1114" t="s">
        <v>8219</v>
      </c>
      <c r="B1114">
        <v>498</v>
      </c>
      <c r="F1114" t="s">
        <v>8221</v>
      </c>
      <c r="G1114">
        <v>7</v>
      </c>
    </row>
    <row r="1115" spans="1:7" x14ac:dyDescent="0.25">
      <c r="A1115" t="s">
        <v>8219</v>
      </c>
      <c r="B1115">
        <v>1113</v>
      </c>
      <c r="F1115" t="s">
        <v>8221</v>
      </c>
      <c r="G1115">
        <v>9</v>
      </c>
    </row>
    <row r="1116" spans="1:7" x14ac:dyDescent="0.25">
      <c r="A1116" t="s">
        <v>8219</v>
      </c>
      <c r="B1116">
        <v>988</v>
      </c>
      <c r="F1116" t="s">
        <v>8221</v>
      </c>
      <c r="G1116">
        <v>20</v>
      </c>
    </row>
    <row r="1117" spans="1:7" x14ac:dyDescent="0.25">
      <c r="A1117" t="s">
        <v>8219</v>
      </c>
      <c r="B1117">
        <v>391</v>
      </c>
      <c r="F1117" t="s">
        <v>8221</v>
      </c>
      <c r="G1117">
        <v>6</v>
      </c>
    </row>
    <row r="1118" spans="1:7" x14ac:dyDescent="0.25">
      <c r="A1118" t="s">
        <v>8219</v>
      </c>
      <c r="B1118">
        <v>28</v>
      </c>
      <c r="F1118" t="s">
        <v>8221</v>
      </c>
      <c r="G1118">
        <v>13</v>
      </c>
    </row>
    <row r="1119" spans="1:7" x14ac:dyDescent="0.25">
      <c r="A1119" t="s">
        <v>8219</v>
      </c>
      <c r="B1119">
        <v>147</v>
      </c>
      <c r="F1119" t="s">
        <v>8221</v>
      </c>
      <c r="G1119">
        <v>1</v>
      </c>
    </row>
    <row r="1120" spans="1:7" x14ac:dyDescent="0.25">
      <c r="A1120" t="s">
        <v>8219</v>
      </c>
      <c r="B1120">
        <v>680</v>
      </c>
      <c r="F1120" t="s">
        <v>8221</v>
      </c>
      <c r="G1120">
        <v>202</v>
      </c>
    </row>
    <row r="1121" spans="1:7" x14ac:dyDescent="0.25">
      <c r="A1121" t="s">
        <v>8219</v>
      </c>
      <c r="B1121">
        <v>983</v>
      </c>
      <c r="F1121" t="s">
        <v>8221</v>
      </c>
      <c r="G1121">
        <v>0</v>
      </c>
    </row>
    <row r="1122" spans="1:7" x14ac:dyDescent="0.25">
      <c r="A1122" t="s">
        <v>8219</v>
      </c>
      <c r="B1122">
        <v>79</v>
      </c>
      <c r="F1122" t="s">
        <v>8221</v>
      </c>
      <c r="G1122">
        <v>1</v>
      </c>
    </row>
    <row r="1123" spans="1:7" x14ac:dyDescent="0.25">
      <c r="A1123" t="s">
        <v>8219</v>
      </c>
      <c r="B1123">
        <v>426</v>
      </c>
      <c r="F1123" t="s">
        <v>8221</v>
      </c>
      <c r="G1123">
        <v>0</v>
      </c>
    </row>
    <row r="1124" spans="1:7" x14ac:dyDescent="0.25">
      <c r="A1124" t="s">
        <v>8219</v>
      </c>
      <c r="B1124">
        <v>96</v>
      </c>
      <c r="F1124" t="s">
        <v>8221</v>
      </c>
      <c r="G1124">
        <v>2</v>
      </c>
    </row>
    <row r="1125" spans="1:7" x14ac:dyDescent="0.25">
      <c r="A1125" t="s">
        <v>8219</v>
      </c>
      <c r="B1125">
        <v>163</v>
      </c>
      <c r="F1125" t="s">
        <v>8221</v>
      </c>
      <c r="G1125">
        <v>13</v>
      </c>
    </row>
    <row r="1126" spans="1:7" x14ac:dyDescent="0.25">
      <c r="A1126" t="s">
        <v>8219</v>
      </c>
      <c r="B1126">
        <v>2525</v>
      </c>
      <c r="F1126" t="s">
        <v>8221</v>
      </c>
      <c r="G1126">
        <v>9</v>
      </c>
    </row>
    <row r="1127" spans="1:7" x14ac:dyDescent="0.25">
      <c r="A1127" t="s">
        <v>8219</v>
      </c>
      <c r="B1127">
        <v>2035</v>
      </c>
      <c r="F1127" t="s">
        <v>8221</v>
      </c>
      <c r="G1127">
        <v>2</v>
      </c>
    </row>
    <row r="1128" spans="1:7" x14ac:dyDescent="0.25">
      <c r="A1128" t="s">
        <v>8219</v>
      </c>
      <c r="B1128">
        <v>290</v>
      </c>
      <c r="F1128" t="s">
        <v>8221</v>
      </c>
      <c r="G1128">
        <v>0</v>
      </c>
    </row>
    <row r="1129" spans="1:7" x14ac:dyDescent="0.25">
      <c r="A1129" t="s">
        <v>8219</v>
      </c>
      <c r="B1129">
        <v>1980</v>
      </c>
      <c r="F1129" t="s">
        <v>8221</v>
      </c>
      <c r="G1129">
        <v>35</v>
      </c>
    </row>
    <row r="1130" spans="1:7" x14ac:dyDescent="0.25">
      <c r="A1130" t="s">
        <v>8219</v>
      </c>
      <c r="B1130">
        <v>57</v>
      </c>
      <c r="F1130" t="s">
        <v>8221</v>
      </c>
      <c r="G1130">
        <v>2</v>
      </c>
    </row>
    <row r="1131" spans="1:7" x14ac:dyDescent="0.25">
      <c r="A1131" t="s">
        <v>8219</v>
      </c>
      <c r="B1131">
        <v>380</v>
      </c>
      <c r="F1131" t="s">
        <v>8221</v>
      </c>
      <c r="G1131">
        <v>3</v>
      </c>
    </row>
    <row r="1132" spans="1:7" x14ac:dyDescent="0.25">
      <c r="A1132" t="s">
        <v>8219</v>
      </c>
      <c r="B1132">
        <v>128</v>
      </c>
      <c r="F1132" t="s">
        <v>8221</v>
      </c>
      <c r="G1132">
        <v>0</v>
      </c>
    </row>
    <row r="1133" spans="1:7" x14ac:dyDescent="0.25">
      <c r="A1133" t="s">
        <v>8219</v>
      </c>
      <c r="B1133">
        <v>180</v>
      </c>
      <c r="F1133" t="s">
        <v>8221</v>
      </c>
      <c r="G1133">
        <v>1</v>
      </c>
    </row>
    <row r="1134" spans="1:7" x14ac:dyDescent="0.25">
      <c r="A1134" t="s">
        <v>8219</v>
      </c>
      <c r="B1134">
        <v>571</v>
      </c>
      <c r="F1134" t="s">
        <v>8221</v>
      </c>
      <c r="G1134">
        <v>0</v>
      </c>
    </row>
    <row r="1135" spans="1:7" x14ac:dyDescent="0.25">
      <c r="A1135" t="s">
        <v>8219</v>
      </c>
      <c r="B1135">
        <v>480</v>
      </c>
      <c r="F1135" t="s">
        <v>8221</v>
      </c>
      <c r="G1135">
        <v>0</v>
      </c>
    </row>
    <row r="1136" spans="1:7" x14ac:dyDescent="0.25">
      <c r="A1136" t="s">
        <v>8219</v>
      </c>
      <c r="B1136">
        <v>249</v>
      </c>
      <c r="F1136" t="s">
        <v>8221</v>
      </c>
      <c r="G1136">
        <v>3</v>
      </c>
    </row>
    <row r="1137" spans="1:7" x14ac:dyDescent="0.25">
      <c r="A1137" t="s">
        <v>8219</v>
      </c>
      <c r="B1137">
        <v>84</v>
      </c>
      <c r="F1137" t="s">
        <v>8221</v>
      </c>
      <c r="G1137">
        <v>11</v>
      </c>
    </row>
    <row r="1138" spans="1:7" x14ac:dyDescent="0.25">
      <c r="A1138" t="s">
        <v>8219</v>
      </c>
      <c r="B1138">
        <v>197</v>
      </c>
      <c r="F1138" t="s">
        <v>8221</v>
      </c>
      <c r="G1138">
        <v>6</v>
      </c>
    </row>
    <row r="1139" spans="1:7" x14ac:dyDescent="0.25">
      <c r="A1139" t="s">
        <v>8219</v>
      </c>
      <c r="B1139">
        <v>271</v>
      </c>
      <c r="F1139" t="s">
        <v>8221</v>
      </c>
      <c r="G1139">
        <v>0</v>
      </c>
    </row>
    <row r="1140" spans="1:7" x14ac:dyDescent="0.25">
      <c r="A1140" t="s">
        <v>8219</v>
      </c>
      <c r="B1140">
        <v>50</v>
      </c>
      <c r="F1140" t="s">
        <v>8221</v>
      </c>
      <c r="G1140">
        <v>67</v>
      </c>
    </row>
    <row r="1141" spans="1:7" x14ac:dyDescent="0.25">
      <c r="A1141" t="s">
        <v>8219</v>
      </c>
      <c r="B1141">
        <v>169</v>
      </c>
      <c r="F1141" t="s">
        <v>8221</v>
      </c>
      <c r="G1141">
        <v>23</v>
      </c>
    </row>
    <row r="1142" spans="1:7" x14ac:dyDescent="0.25">
      <c r="A1142" t="s">
        <v>8219</v>
      </c>
      <c r="B1142">
        <v>205</v>
      </c>
      <c r="F1142" t="s">
        <v>8221</v>
      </c>
      <c r="G1142">
        <v>72</v>
      </c>
    </row>
    <row r="1143" spans="1:7" x14ac:dyDescent="0.25">
      <c r="A1143" t="s">
        <v>8219</v>
      </c>
      <c r="B1143">
        <v>206</v>
      </c>
      <c r="F1143" t="s">
        <v>8221</v>
      </c>
      <c r="G1143">
        <v>2</v>
      </c>
    </row>
    <row r="1144" spans="1:7" x14ac:dyDescent="0.25">
      <c r="A1144" t="s">
        <v>8219</v>
      </c>
      <c r="B1144">
        <v>84</v>
      </c>
      <c r="F1144" t="s">
        <v>8221</v>
      </c>
      <c r="G1144">
        <v>15</v>
      </c>
    </row>
    <row r="1145" spans="1:7" x14ac:dyDescent="0.25">
      <c r="A1145" t="s">
        <v>8219</v>
      </c>
      <c r="B1145">
        <v>210</v>
      </c>
      <c r="F1145" t="s">
        <v>8221</v>
      </c>
      <c r="G1145">
        <v>1</v>
      </c>
    </row>
    <row r="1146" spans="1:7" x14ac:dyDescent="0.25">
      <c r="A1146" t="s">
        <v>8219</v>
      </c>
      <c r="B1146">
        <v>181</v>
      </c>
      <c r="F1146" t="s">
        <v>8221</v>
      </c>
      <c r="G1146">
        <v>2</v>
      </c>
    </row>
    <row r="1147" spans="1:7" x14ac:dyDescent="0.25">
      <c r="A1147" t="s">
        <v>8219</v>
      </c>
      <c r="B1147">
        <v>60</v>
      </c>
      <c r="F1147" t="s">
        <v>8221</v>
      </c>
      <c r="G1147">
        <v>7</v>
      </c>
    </row>
    <row r="1148" spans="1:7" x14ac:dyDescent="0.25">
      <c r="A1148" t="s">
        <v>8219</v>
      </c>
      <c r="B1148">
        <v>445</v>
      </c>
      <c r="F1148" t="s">
        <v>8221</v>
      </c>
      <c r="G1148">
        <v>16</v>
      </c>
    </row>
    <row r="1149" spans="1:7" x14ac:dyDescent="0.25">
      <c r="A1149" t="s">
        <v>8219</v>
      </c>
      <c r="B1149">
        <v>17</v>
      </c>
      <c r="F1149" t="s">
        <v>8221</v>
      </c>
      <c r="G1149">
        <v>117</v>
      </c>
    </row>
    <row r="1150" spans="1:7" x14ac:dyDescent="0.25">
      <c r="A1150" t="s">
        <v>8219</v>
      </c>
      <c r="B1150">
        <v>194</v>
      </c>
      <c r="F1150" t="s">
        <v>8221</v>
      </c>
      <c r="G1150">
        <v>2</v>
      </c>
    </row>
    <row r="1151" spans="1:7" x14ac:dyDescent="0.25">
      <c r="A1151" t="s">
        <v>8219</v>
      </c>
      <c r="B1151">
        <v>404</v>
      </c>
      <c r="F1151" t="s">
        <v>8221</v>
      </c>
      <c r="G1151">
        <v>7</v>
      </c>
    </row>
    <row r="1152" spans="1:7" x14ac:dyDescent="0.25">
      <c r="A1152" t="s">
        <v>8219</v>
      </c>
      <c r="B1152">
        <v>194</v>
      </c>
      <c r="F1152" t="s">
        <v>8221</v>
      </c>
      <c r="G1152">
        <v>3</v>
      </c>
    </row>
    <row r="1153" spans="1:7" x14ac:dyDescent="0.25">
      <c r="A1153" t="s">
        <v>8219</v>
      </c>
      <c r="B1153">
        <v>902</v>
      </c>
      <c r="F1153" t="s">
        <v>8221</v>
      </c>
      <c r="G1153">
        <v>20</v>
      </c>
    </row>
    <row r="1154" spans="1:7" x14ac:dyDescent="0.25">
      <c r="A1154" t="s">
        <v>8219</v>
      </c>
      <c r="B1154">
        <v>1670</v>
      </c>
      <c r="F1154" t="s">
        <v>8221</v>
      </c>
      <c r="G1154">
        <v>50</v>
      </c>
    </row>
    <row r="1155" spans="1:7" x14ac:dyDescent="0.25">
      <c r="A1155" t="s">
        <v>8219</v>
      </c>
      <c r="B1155">
        <v>1328</v>
      </c>
      <c r="F1155" t="s">
        <v>8221</v>
      </c>
      <c r="G1155">
        <v>2</v>
      </c>
    </row>
    <row r="1156" spans="1:7" x14ac:dyDescent="0.25">
      <c r="A1156" t="s">
        <v>8219</v>
      </c>
      <c r="B1156">
        <v>944</v>
      </c>
      <c r="F1156" t="s">
        <v>8221</v>
      </c>
      <c r="G1156">
        <v>3</v>
      </c>
    </row>
    <row r="1157" spans="1:7" x14ac:dyDescent="0.25">
      <c r="A1157" t="s">
        <v>8219</v>
      </c>
      <c r="B1157">
        <v>147</v>
      </c>
      <c r="F1157" t="s">
        <v>8221</v>
      </c>
      <c r="G1157">
        <v>27</v>
      </c>
    </row>
    <row r="1158" spans="1:7" x14ac:dyDescent="0.25">
      <c r="A1158" t="s">
        <v>8219</v>
      </c>
      <c r="B1158">
        <v>99</v>
      </c>
      <c r="F1158" t="s">
        <v>8221</v>
      </c>
      <c r="G1158">
        <v>7</v>
      </c>
    </row>
    <row r="1159" spans="1:7" x14ac:dyDescent="0.25">
      <c r="A1159" t="s">
        <v>8219</v>
      </c>
      <c r="B1159">
        <v>79</v>
      </c>
      <c r="F1159" t="s">
        <v>8221</v>
      </c>
      <c r="G1159">
        <v>5</v>
      </c>
    </row>
    <row r="1160" spans="1:7" x14ac:dyDescent="0.25">
      <c r="A1160" t="s">
        <v>8219</v>
      </c>
      <c r="B1160">
        <v>75</v>
      </c>
      <c r="F1160" t="s">
        <v>8221</v>
      </c>
      <c r="G1160">
        <v>0</v>
      </c>
    </row>
    <row r="1161" spans="1:7" x14ac:dyDescent="0.25">
      <c r="A1161" t="s">
        <v>8219</v>
      </c>
      <c r="B1161">
        <v>207</v>
      </c>
      <c r="F1161" t="s">
        <v>8221</v>
      </c>
      <c r="G1161">
        <v>3</v>
      </c>
    </row>
    <row r="1162" spans="1:7" x14ac:dyDescent="0.25">
      <c r="A1162" t="s">
        <v>8219</v>
      </c>
      <c r="B1162">
        <v>102</v>
      </c>
      <c r="F1162" t="s">
        <v>8221</v>
      </c>
      <c r="G1162">
        <v>6</v>
      </c>
    </row>
    <row r="1163" spans="1:7" x14ac:dyDescent="0.25">
      <c r="A1163" t="s">
        <v>8219</v>
      </c>
      <c r="B1163">
        <v>32</v>
      </c>
      <c r="F1163" t="s">
        <v>8221</v>
      </c>
      <c r="G1163">
        <v>9</v>
      </c>
    </row>
    <row r="1164" spans="1:7" x14ac:dyDescent="0.25">
      <c r="A1164" t="s">
        <v>8219</v>
      </c>
      <c r="B1164">
        <v>480</v>
      </c>
      <c r="F1164" t="s">
        <v>8221</v>
      </c>
      <c r="G1164">
        <v>3</v>
      </c>
    </row>
    <row r="1165" spans="1:7" x14ac:dyDescent="0.25">
      <c r="A1165" t="s">
        <v>8219</v>
      </c>
      <c r="B1165">
        <v>11</v>
      </c>
      <c r="F1165" t="s">
        <v>8221</v>
      </c>
      <c r="G1165">
        <v>2</v>
      </c>
    </row>
    <row r="1166" spans="1:7" x14ac:dyDescent="0.25">
      <c r="A1166" t="s">
        <v>8219</v>
      </c>
      <c r="B1166">
        <v>12</v>
      </c>
      <c r="F1166" t="s">
        <v>8221</v>
      </c>
      <c r="G1166">
        <v>3</v>
      </c>
    </row>
    <row r="1167" spans="1:7" x14ac:dyDescent="0.25">
      <c r="A1167" t="s">
        <v>8219</v>
      </c>
      <c r="B1167">
        <v>48</v>
      </c>
      <c r="F1167" t="s">
        <v>8221</v>
      </c>
      <c r="G1167">
        <v>45</v>
      </c>
    </row>
    <row r="1168" spans="1:7" x14ac:dyDescent="0.25">
      <c r="A1168" t="s">
        <v>8219</v>
      </c>
      <c r="B1168">
        <v>59</v>
      </c>
      <c r="F1168" t="s">
        <v>8221</v>
      </c>
      <c r="G1168">
        <v>9</v>
      </c>
    </row>
    <row r="1169" spans="1:7" x14ac:dyDescent="0.25">
      <c r="A1169" t="s">
        <v>8219</v>
      </c>
      <c r="B1169">
        <v>79</v>
      </c>
      <c r="F1169" t="s">
        <v>8221</v>
      </c>
      <c r="G1169">
        <v>9</v>
      </c>
    </row>
    <row r="1170" spans="1:7" x14ac:dyDescent="0.25">
      <c r="A1170" t="s">
        <v>8219</v>
      </c>
      <c r="B1170">
        <v>14</v>
      </c>
      <c r="F1170" t="s">
        <v>8221</v>
      </c>
      <c r="G1170">
        <v>21</v>
      </c>
    </row>
    <row r="1171" spans="1:7" x14ac:dyDescent="0.25">
      <c r="A1171" t="s">
        <v>8219</v>
      </c>
      <c r="B1171">
        <v>106</v>
      </c>
      <c r="F1171" t="s">
        <v>8221</v>
      </c>
      <c r="G1171">
        <v>17</v>
      </c>
    </row>
    <row r="1172" spans="1:7" x14ac:dyDescent="0.25">
      <c r="A1172" t="s">
        <v>8219</v>
      </c>
      <c r="B1172">
        <v>25</v>
      </c>
      <c r="F1172" t="s">
        <v>8221</v>
      </c>
      <c r="G1172">
        <v>1</v>
      </c>
    </row>
    <row r="1173" spans="1:7" x14ac:dyDescent="0.25">
      <c r="A1173" t="s">
        <v>8219</v>
      </c>
      <c r="B1173">
        <v>25</v>
      </c>
      <c r="F1173" t="s">
        <v>8221</v>
      </c>
      <c r="G1173">
        <v>1</v>
      </c>
    </row>
    <row r="1174" spans="1:7" x14ac:dyDescent="0.25">
      <c r="A1174" t="s">
        <v>8219</v>
      </c>
      <c r="B1174">
        <v>29</v>
      </c>
      <c r="F1174" t="s">
        <v>8221</v>
      </c>
      <c r="G1174">
        <v>14</v>
      </c>
    </row>
    <row r="1175" spans="1:7" x14ac:dyDescent="0.25">
      <c r="A1175" t="s">
        <v>8219</v>
      </c>
      <c r="B1175">
        <v>43</v>
      </c>
      <c r="F1175" t="s">
        <v>8221</v>
      </c>
      <c r="G1175">
        <v>42</v>
      </c>
    </row>
    <row r="1176" spans="1:7" x14ac:dyDescent="0.25">
      <c r="A1176" t="s">
        <v>8219</v>
      </c>
      <c r="B1176">
        <v>46</v>
      </c>
      <c r="F1176" t="s">
        <v>8221</v>
      </c>
      <c r="G1176">
        <v>27</v>
      </c>
    </row>
    <row r="1177" spans="1:7" x14ac:dyDescent="0.25">
      <c r="A1177" t="s">
        <v>8219</v>
      </c>
      <c r="B1177">
        <v>27</v>
      </c>
      <c r="F1177" t="s">
        <v>8221</v>
      </c>
      <c r="G1177">
        <v>5</v>
      </c>
    </row>
    <row r="1178" spans="1:7" x14ac:dyDescent="0.25">
      <c r="A1178" t="s">
        <v>8219</v>
      </c>
      <c r="B1178">
        <v>112</v>
      </c>
      <c r="F1178" t="s">
        <v>8221</v>
      </c>
      <c r="G1178">
        <v>13</v>
      </c>
    </row>
    <row r="1179" spans="1:7" x14ac:dyDescent="0.25">
      <c r="A1179" t="s">
        <v>8219</v>
      </c>
      <c r="B1179">
        <v>34</v>
      </c>
      <c r="F1179" t="s">
        <v>8221</v>
      </c>
      <c r="G1179">
        <v>12</v>
      </c>
    </row>
    <row r="1180" spans="1:7" x14ac:dyDescent="0.25">
      <c r="A1180" t="s">
        <v>8219</v>
      </c>
      <c r="B1180">
        <v>145</v>
      </c>
      <c r="F1180" t="s">
        <v>8221</v>
      </c>
      <c r="G1180">
        <v>90</v>
      </c>
    </row>
    <row r="1181" spans="1:7" x14ac:dyDescent="0.25">
      <c r="A1181" t="s">
        <v>8219</v>
      </c>
      <c r="B1181">
        <v>19</v>
      </c>
      <c r="F1181" t="s">
        <v>8221</v>
      </c>
      <c r="G1181">
        <v>2</v>
      </c>
    </row>
    <row r="1182" spans="1:7" x14ac:dyDescent="0.25">
      <c r="A1182" t="s">
        <v>8219</v>
      </c>
      <c r="B1182">
        <v>288</v>
      </c>
      <c r="F1182" t="s">
        <v>8221</v>
      </c>
      <c r="G1182">
        <v>5</v>
      </c>
    </row>
    <row r="1183" spans="1:7" x14ac:dyDescent="0.25">
      <c r="A1183" t="s">
        <v>8219</v>
      </c>
      <c r="B1183">
        <v>14</v>
      </c>
      <c r="F1183" t="s">
        <v>8221</v>
      </c>
      <c r="G1183">
        <v>31</v>
      </c>
    </row>
    <row r="1184" spans="1:7" x14ac:dyDescent="0.25">
      <c r="A1184" t="s">
        <v>8219</v>
      </c>
      <c r="B1184">
        <v>7</v>
      </c>
      <c r="F1184" t="s">
        <v>8221</v>
      </c>
      <c r="G1184">
        <v>4</v>
      </c>
    </row>
    <row r="1185" spans="1:7" x14ac:dyDescent="0.25">
      <c r="A1185" t="s">
        <v>8219</v>
      </c>
      <c r="B1185">
        <v>211</v>
      </c>
      <c r="F1185" t="s">
        <v>8221</v>
      </c>
      <c r="G1185">
        <v>29</v>
      </c>
    </row>
    <row r="1186" spans="1:7" x14ac:dyDescent="0.25">
      <c r="A1186" t="s">
        <v>8219</v>
      </c>
      <c r="B1186">
        <v>85</v>
      </c>
      <c r="F1186" t="s">
        <v>8221</v>
      </c>
      <c r="G1186">
        <v>2</v>
      </c>
    </row>
    <row r="1187" spans="1:7" x14ac:dyDescent="0.25">
      <c r="A1187" t="s">
        <v>8219</v>
      </c>
      <c r="B1187">
        <v>103</v>
      </c>
      <c r="F1187" t="s">
        <v>8221</v>
      </c>
      <c r="G1187">
        <v>114</v>
      </c>
    </row>
    <row r="1188" spans="1:7" x14ac:dyDescent="0.25">
      <c r="A1188" t="s">
        <v>8219</v>
      </c>
      <c r="B1188">
        <v>113</v>
      </c>
      <c r="F1188" t="s">
        <v>8221</v>
      </c>
      <c r="G1188">
        <v>1</v>
      </c>
    </row>
    <row r="1189" spans="1:7" x14ac:dyDescent="0.25">
      <c r="A1189" t="s">
        <v>8219</v>
      </c>
      <c r="B1189">
        <v>167</v>
      </c>
      <c r="F1189" t="s">
        <v>8221</v>
      </c>
      <c r="G1189">
        <v>76</v>
      </c>
    </row>
    <row r="1190" spans="1:7" x14ac:dyDescent="0.25">
      <c r="A1190" t="s">
        <v>8219</v>
      </c>
      <c r="B1190">
        <v>73</v>
      </c>
      <c r="F1190" t="s">
        <v>8221</v>
      </c>
      <c r="G1190">
        <v>9</v>
      </c>
    </row>
    <row r="1191" spans="1:7" x14ac:dyDescent="0.25">
      <c r="A1191" t="s">
        <v>8219</v>
      </c>
      <c r="B1191">
        <v>75</v>
      </c>
      <c r="F1191" t="s">
        <v>8221</v>
      </c>
      <c r="G1191">
        <v>37</v>
      </c>
    </row>
    <row r="1192" spans="1:7" x14ac:dyDescent="0.25">
      <c r="A1192" t="s">
        <v>8219</v>
      </c>
      <c r="B1192">
        <v>614</v>
      </c>
      <c r="F1192" t="s">
        <v>8221</v>
      </c>
      <c r="G1192">
        <v>0</v>
      </c>
    </row>
    <row r="1193" spans="1:7" x14ac:dyDescent="0.25">
      <c r="A1193" t="s">
        <v>8219</v>
      </c>
      <c r="B1193">
        <v>107</v>
      </c>
      <c r="F1193" t="s">
        <v>8221</v>
      </c>
      <c r="G1193">
        <v>1</v>
      </c>
    </row>
    <row r="1194" spans="1:7" x14ac:dyDescent="0.25">
      <c r="A1194" t="s">
        <v>8219</v>
      </c>
      <c r="B1194">
        <v>1224</v>
      </c>
      <c r="F1194" t="s">
        <v>8221</v>
      </c>
      <c r="G1194">
        <v>10</v>
      </c>
    </row>
    <row r="1195" spans="1:7" x14ac:dyDescent="0.25">
      <c r="A1195" t="s">
        <v>8219</v>
      </c>
      <c r="B1195">
        <v>104</v>
      </c>
      <c r="F1195" t="s">
        <v>8221</v>
      </c>
      <c r="G1195">
        <v>1</v>
      </c>
    </row>
    <row r="1196" spans="1:7" x14ac:dyDescent="0.25">
      <c r="A1196" t="s">
        <v>8219</v>
      </c>
      <c r="B1196">
        <v>79</v>
      </c>
      <c r="F1196" t="s">
        <v>8221</v>
      </c>
      <c r="G1196">
        <v>2</v>
      </c>
    </row>
    <row r="1197" spans="1:7" x14ac:dyDescent="0.25">
      <c r="A1197" t="s">
        <v>8219</v>
      </c>
      <c r="B1197">
        <v>157</v>
      </c>
      <c r="F1197" t="s">
        <v>8221</v>
      </c>
      <c r="G1197">
        <v>1</v>
      </c>
    </row>
    <row r="1198" spans="1:7" x14ac:dyDescent="0.25">
      <c r="A1198" t="s">
        <v>8219</v>
      </c>
      <c r="B1198">
        <v>50</v>
      </c>
      <c r="F1198" t="s">
        <v>8221</v>
      </c>
      <c r="G1198">
        <v>10</v>
      </c>
    </row>
    <row r="1199" spans="1:7" x14ac:dyDescent="0.25">
      <c r="A1199" t="s">
        <v>8219</v>
      </c>
      <c r="B1199">
        <v>64</v>
      </c>
      <c r="F1199" t="s">
        <v>8221</v>
      </c>
      <c r="G1199">
        <v>9</v>
      </c>
    </row>
    <row r="1200" spans="1:7" x14ac:dyDescent="0.25">
      <c r="A1200" t="s">
        <v>8219</v>
      </c>
      <c r="B1200">
        <v>200</v>
      </c>
      <c r="F1200" t="s">
        <v>8221</v>
      </c>
      <c r="G1200">
        <v>19</v>
      </c>
    </row>
    <row r="1201" spans="1:7" x14ac:dyDescent="0.25">
      <c r="A1201" t="s">
        <v>8219</v>
      </c>
      <c r="B1201">
        <v>22</v>
      </c>
      <c r="F1201" t="s">
        <v>8221</v>
      </c>
      <c r="G1201">
        <v>0</v>
      </c>
    </row>
    <row r="1202" spans="1:7" x14ac:dyDescent="0.25">
      <c r="A1202" t="s">
        <v>8219</v>
      </c>
      <c r="B1202">
        <v>163</v>
      </c>
      <c r="F1202" t="s">
        <v>8221</v>
      </c>
      <c r="G1202">
        <v>4</v>
      </c>
    </row>
    <row r="1203" spans="1:7" x14ac:dyDescent="0.25">
      <c r="A1203" t="s">
        <v>8219</v>
      </c>
      <c r="B1203">
        <v>77</v>
      </c>
      <c r="F1203" t="s">
        <v>8221</v>
      </c>
      <c r="G1203">
        <v>8</v>
      </c>
    </row>
    <row r="1204" spans="1:7" x14ac:dyDescent="0.25">
      <c r="A1204" t="s">
        <v>8219</v>
      </c>
      <c r="B1204">
        <v>89</v>
      </c>
      <c r="F1204" t="s">
        <v>8221</v>
      </c>
      <c r="G1204">
        <v>24</v>
      </c>
    </row>
    <row r="1205" spans="1:7" x14ac:dyDescent="0.25">
      <c r="A1205" t="s">
        <v>8219</v>
      </c>
      <c r="B1205">
        <v>3355</v>
      </c>
      <c r="F1205" t="s">
        <v>8221</v>
      </c>
      <c r="G1205">
        <v>0</v>
      </c>
    </row>
    <row r="1206" spans="1:7" x14ac:dyDescent="0.25">
      <c r="A1206" t="s">
        <v>8219</v>
      </c>
      <c r="B1206">
        <v>537</v>
      </c>
      <c r="F1206" t="s">
        <v>8221</v>
      </c>
      <c r="G1206">
        <v>39</v>
      </c>
    </row>
    <row r="1207" spans="1:7" x14ac:dyDescent="0.25">
      <c r="A1207" t="s">
        <v>8219</v>
      </c>
      <c r="B1207">
        <v>125</v>
      </c>
      <c r="F1207" t="s">
        <v>8221</v>
      </c>
      <c r="G1207">
        <v>6</v>
      </c>
    </row>
    <row r="1208" spans="1:7" x14ac:dyDescent="0.25">
      <c r="A1208" t="s">
        <v>8219</v>
      </c>
      <c r="B1208">
        <v>163</v>
      </c>
      <c r="F1208" t="s">
        <v>8221</v>
      </c>
      <c r="G1208">
        <v>4</v>
      </c>
    </row>
    <row r="1209" spans="1:7" x14ac:dyDescent="0.25">
      <c r="A1209" t="s">
        <v>8219</v>
      </c>
      <c r="B1209">
        <v>283</v>
      </c>
      <c r="F1209" t="s">
        <v>8221</v>
      </c>
      <c r="G1209">
        <v>3</v>
      </c>
    </row>
    <row r="1210" spans="1:7" x14ac:dyDescent="0.25">
      <c r="A1210" t="s">
        <v>8219</v>
      </c>
      <c r="B1210">
        <v>352</v>
      </c>
      <c r="F1210" t="s">
        <v>8221</v>
      </c>
      <c r="G1210">
        <v>53</v>
      </c>
    </row>
    <row r="1211" spans="1:7" x14ac:dyDescent="0.25">
      <c r="A1211" t="s">
        <v>8219</v>
      </c>
      <c r="B1211">
        <v>94</v>
      </c>
      <c r="F1211" t="s">
        <v>8221</v>
      </c>
      <c r="G1211">
        <v>1</v>
      </c>
    </row>
    <row r="1212" spans="1:7" x14ac:dyDescent="0.25">
      <c r="A1212" t="s">
        <v>8219</v>
      </c>
      <c r="B1212">
        <v>67</v>
      </c>
      <c r="F1212" t="s">
        <v>8221</v>
      </c>
      <c r="G1212">
        <v>2</v>
      </c>
    </row>
    <row r="1213" spans="1:7" x14ac:dyDescent="0.25">
      <c r="A1213" t="s">
        <v>8219</v>
      </c>
      <c r="B1213">
        <v>221</v>
      </c>
      <c r="F1213" t="s">
        <v>8221</v>
      </c>
      <c r="G1213">
        <v>25</v>
      </c>
    </row>
    <row r="1214" spans="1:7" x14ac:dyDescent="0.25">
      <c r="A1214" t="s">
        <v>8219</v>
      </c>
      <c r="B1214">
        <v>2165</v>
      </c>
      <c r="F1214" t="s">
        <v>8221</v>
      </c>
      <c r="G1214">
        <v>6</v>
      </c>
    </row>
    <row r="1215" spans="1:7" x14ac:dyDescent="0.25">
      <c r="A1215" t="s">
        <v>8219</v>
      </c>
      <c r="B1215">
        <v>179</v>
      </c>
      <c r="F1215" t="s">
        <v>8221</v>
      </c>
      <c r="G1215">
        <v>0</v>
      </c>
    </row>
    <row r="1216" spans="1:7" x14ac:dyDescent="0.25">
      <c r="A1216" t="s">
        <v>8219</v>
      </c>
      <c r="B1216">
        <v>123</v>
      </c>
      <c r="F1216" t="s">
        <v>8221</v>
      </c>
      <c r="G1216">
        <v>12</v>
      </c>
    </row>
    <row r="1217" spans="1:7" x14ac:dyDescent="0.25">
      <c r="A1217" t="s">
        <v>8219</v>
      </c>
      <c r="B1217">
        <v>1104</v>
      </c>
      <c r="F1217" t="s">
        <v>8221</v>
      </c>
      <c r="G1217">
        <v>0</v>
      </c>
    </row>
    <row r="1218" spans="1:7" x14ac:dyDescent="0.25">
      <c r="A1218" t="s">
        <v>8219</v>
      </c>
      <c r="B1218">
        <v>403</v>
      </c>
      <c r="F1218" t="s">
        <v>8221</v>
      </c>
      <c r="G1218">
        <v>36</v>
      </c>
    </row>
    <row r="1219" spans="1:7" x14ac:dyDescent="0.25">
      <c r="A1219" t="s">
        <v>8219</v>
      </c>
      <c r="B1219">
        <v>109</v>
      </c>
      <c r="F1219" t="s">
        <v>8221</v>
      </c>
      <c r="G1219">
        <v>0</v>
      </c>
    </row>
    <row r="1220" spans="1:7" x14ac:dyDescent="0.25">
      <c r="A1220" t="s">
        <v>8219</v>
      </c>
      <c r="B1220">
        <v>372</v>
      </c>
      <c r="F1220" t="s">
        <v>8221</v>
      </c>
      <c r="G1220">
        <v>2</v>
      </c>
    </row>
    <row r="1221" spans="1:7" x14ac:dyDescent="0.25">
      <c r="A1221" t="s">
        <v>8219</v>
      </c>
      <c r="B1221">
        <v>311</v>
      </c>
      <c r="F1221" t="s">
        <v>8221</v>
      </c>
      <c r="G1221">
        <v>1</v>
      </c>
    </row>
    <row r="1222" spans="1:7" x14ac:dyDescent="0.25">
      <c r="A1222" t="s">
        <v>8219</v>
      </c>
      <c r="B1222">
        <v>61</v>
      </c>
      <c r="F1222" t="s">
        <v>8221</v>
      </c>
      <c r="G1222">
        <v>59</v>
      </c>
    </row>
    <row r="1223" spans="1:7" x14ac:dyDescent="0.25">
      <c r="A1223" t="s">
        <v>8219</v>
      </c>
      <c r="B1223">
        <v>115</v>
      </c>
      <c r="F1223" t="s">
        <v>8221</v>
      </c>
      <c r="G1223">
        <v>1</v>
      </c>
    </row>
    <row r="1224" spans="1:7" x14ac:dyDescent="0.25">
      <c r="A1224" t="s">
        <v>8219</v>
      </c>
      <c r="B1224">
        <v>111</v>
      </c>
      <c r="F1224" t="s">
        <v>8221</v>
      </c>
      <c r="G1224">
        <v>31</v>
      </c>
    </row>
    <row r="1225" spans="1:7" x14ac:dyDescent="0.25">
      <c r="A1225" t="s">
        <v>8219</v>
      </c>
      <c r="B1225">
        <v>337</v>
      </c>
      <c r="F1225" t="s">
        <v>8221</v>
      </c>
      <c r="G1225">
        <v>18</v>
      </c>
    </row>
    <row r="1226" spans="1:7" x14ac:dyDescent="0.25">
      <c r="A1226" t="s">
        <v>8219</v>
      </c>
      <c r="B1226">
        <v>9</v>
      </c>
      <c r="F1226" t="s">
        <v>8221</v>
      </c>
      <c r="G1226">
        <v>10</v>
      </c>
    </row>
    <row r="1227" spans="1:7" x14ac:dyDescent="0.25">
      <c r="A1227" t="s">
        <v>8219</v>
      </c>
      <c r="B1227">
        <v>120</v>
      </c>
      <c r="F1227" t="s">
        <v>8221</v>
      </c>
      <c r="G1227">
        <v>0</v>
      </c>
    </row>
    <row r="1228" spans="1:7" x14ac:dyDescent="0.25">
      <c r="A1228" t="s">
        <v>8219</v>
      </c>
      <c r="B1228">
        <v>102</v>
      </c>
      <c r="F1228" t="s">
        <v>8221</v>
      </c>
      <c r="G1228">
        <v>14</v>
      </c>
    </row>
    <row r="1229" spans="1:7" x14ac:dyDescent="0.25">
      <c r="A1229" t="s">
        <v>8219</v>
      </c>
      <c r="B1229">
        <v>186</v>
      </c>
      <c r="F1229" t="s">
        <v>8221</v>
      </c>
      <c r="G1229">
        <v>2</v>
      </c>
    </row>
    <row r="1230" spans="1:7" x14ac:dyDescent="0.25">
      <c r="A1230" t="s">
        <v>8219</v>
      </c>
      <c r="B1230">
        <v>15</v>
      </c>
      <c r="F1230" t="s">
        <v>8221</v>
      </c>
      <c r="G1230">
        <v>1</v>
      </c>
    </row>
    <row r="1231" spans="1:7" x14ac:dyDescent="0.25">
      <c r="A1231" t="s">
        <v>8219</v>
      </c>
      <c r="B1231">
        <v>67</v>
      </c>
      <c r="F1231" t="s">
        <v>8221</v>
      </c>
      <c r="G1231">
        <v>3</v>
      </c>
    </row>
    <row r="1232" spans="1:7" x14ac:dyDescent="0.25">
      <c r="A1232" t="s">
        <v>8219</v>
      </c>
      <c r="B1232">
        <v>130</v>
      </c>
      <c r="F1232" t="s">
        <v>8221</v>
      </c>
      <c r="G1232">
        <v>0</v>
      </c>
    </row>
    <row r="1233" spans="1:7" x14ac:dyDescent="0.25">
      <c r="A1233" t="s">
        <v>8219</v>
      </c>
      <c r="B1233">
        <v>16</v>
      </c>
      <c r="F1233" t="s">
        <v>8221</v>
      </c>
      <c r="G1233">
        <v>2</v>
      </c>
    </row>
    <row r="1234" spans="1:7" x14ac:dyDescent="0.25">
      <c r="A1234" t="s">
        <v>8219</v>
      </c>
      <c r="B1234">
        <v>67</v>
      </c>
      <c r="F1234" t="s">
        <v>8221</v>
      </c>
      <c r="G1234">
        <v>0</v>
      </c>
    </row>
    <row r="1235" spans="1:7" x14ac:dyDescent="0.25">
      <c r="A1235" t="s">
        <v>8219</v>
      </c>
      <c r="B1235">
        <v>124</v>
      </c>
      <c r="F1235" t="s">
        <v>8221</v>
      </c>
      <c r="G1235">
        <v>12</v>
      </c>
    </row>
    <row r="1236" spans="1:7" x14ac:dyDescent="0.25">
      <c r="A1236" t="s">
        <v>8219</v>
      </c>
      <c r="B1236">
        <v>80</v>
      </c>
      <c r="F1236" t="s">
        <v>8221</v>
      </c>
      <c r="G1236">
        <v>1</v>
      </c>
    </row>
    <row r="1237" spans="1:7" x14ac:dyDescent="0.25">
      <c r="A1237" t="s">
        <v>8219</v>
      </c>
      <c r="B1237">
        <v>282</v>
      </c>
      <c r="F1237" t="s">
        <v>8221</v>
      </c>
      <c r="G1237">
        <v>8</v>
      </c>
    </row>
    <row r="1238" spans="1:7" x14ac:dyDescent="0.25">
      <c r="A1238" t="s">
        <v>8219</v>
      </c>
      <c r="B1238">
        <v>68</v>
      </c>
      <c r="F1238" t="s">
        <v>8221</v>
      </c>
      <c r="G1238">
        <v>2</v>
      </c>
    </row>
    <row r="1239" spans="1:7" x14ac:dyDescent="0.25">
      <c r="A1239" t="s">
        <v>8219</v>
      </c>
      <c r="B1239">
        <v>86</v>
      </c>
      <c r="F1239" t="s">
        <v>8221</v>
      </c>
      <c r="G1239">
        <v>31</v>
      </c>
    </row>
    <row r="1240" spans="1:7" x14ac:dyDescent="0.25">
      <c r="A1240" t="s">
        <v>8219</v>
      </c>
      <c r="B1240">
        <v>115</v>
      </c>
      <c r="F1240" t="s">
        <v>8221</v>
      </c>
      <c r="G1240">
        <v>5</v>
      </c>
    </row>
    <row r="1241" spans="1:7" x14ac:dyDescent="0.25">
      <c r="A1241" t="s">
        <v>8219</v>
      </c>
      <c r="B1241">
        <v>75</v>
      </c>
      <c r="F1241" t="s">
        <v>8221</v>
      </c>
      <c r="G1241">
        <v>1</v>
      </c>
    </row>
    <row r="1242" spans="1:7" x14ac:dyDescent="0.25">
      <c r="A1242" t="s">
        <v>8219</v>
      </c>
      <c r="B1242">
        <v>43</v>
      </c>
      <c r="F1242" t="s">
        <v>8221</v>
      </c>
      <c r="G1242">
        <v>12</v>
      </c>
    </row>
    <row r="1243" spans="1:7" x14ac:dyDescent="0.25">
      <c r="A1243" t="s">
        <v>8219</v>
      </c>
      <c r="B1243">
        <v>48</v>
      </c>
      <c r="F1243" t="s">
        <v>8221</v>
      </c>
      <c r="G1243">
        <v>4</v>
      </c>
    </row>
    <row r="1244" spans="1:7" x14ac:dyDescent="0.25">
      <c r="A1244" t="s">
        <v>8219</v>
      </c>
      <c r="B1244">
        <v>52</v>
      </c>
      <c r="F1244" t="s">
        <v>8221</v>
      </c>
      <c r="G1244">
        <v>0</v>
      </c>
    </row>
    <row r="1245" spans="1:7" x14ac:dyDescent="0.25">
      <c r="A1245" t="s">
        <v>8219</v>
      </c>
      <c r="B1245">
        <v>43</v>
      </c>
      <c r="F1245" t="s">
        <v>8221</v>
      </c>
      <c r="G1245">
        <v>7</v>
      </c>
    </row>
    <row r="1246" spans="1:7" x14ac:dyDescent="0.25">
      <c r="A1246" t="s">
        <v>8219</v>
      </c>
      <c r="B1246">
        <v>58</v>
      </c>
      <c r="F1246" t="s">
        <v>8221</v>
      </c>
      <c r="G1246">
        <v>2</v>
      </c>
    </row>
    <row r="1247" spans="1:7" x14ac:dyDescent="0.25">
      <c r="A1247" t="s">
        <v>8219</v>
      </c>
      <c r="B1247">
        <v>47</v>
      </c>
      <c r="F1247" t="s">
        <v>8221</v>
      </c>
      <c r="G1247">
        <v>1</v>
      </c>
    </row>
    <row r="1248" spans="1:7" x14ac:dyDescent="0.25">
      <c r="A1248" t="s">
        <v>8219</v>
      </c>
      <c r="B1248">
        <v>36</v>
      </c>
      <c r="F1248" t="s">
        <v>8221</v>
      </c>
      <c r="G1248">
        <v>4</v>
      </c>
    </row>
    <row r="1249" spans="1:7" x14ac:dyDescent="0.25">
      <c r="A1249" t="s">
        <v>8219</v>
      </c>
      <c r="B1249">
        <v>17</v>
      </c>
      <c r="F1249" t="s">
        <v>8221</v>
      </c>
      <c r="G1249">
        <v>6</v>
      </c>
    </row>
    <row r="1250" spans="1:7" x14ac:dyDescent="0.25">
      <c r="A1250" t="s">
        <v>8219</v>
      </c>
      <c r="B1250">
        <v>104</v>
      </c>
      <c r="F1250" t="s">
        <v>8221</v>
      </c>
      <c r="G1250">
        <v>8</v>
      </c>
    </row>
    <row r="1251" spans="1:7" x14ac:dyDescent="0.25">
      <c r="A1251" t="s">
        <v>8219</v>
      </c>
      <c r="B1251">
        <v>47</v>
      </c>
      <c r="F1251" t="s">
        <v>8221</v>
      </c>
      <c r="G1251">
        <v>14</v>
      </c>
    </row>
    <row r="1252" spans="1:7" x14ac:dyDescent="0.25">
      <c r="A1252" t="s">
        <v>8219</v>
      </c>
      <c r="B1252">
        <v>38</v>
      </c>
      <c r="F1252" t="s">
        <v>8221</v>
      </c>
      <c r="G1252">
        <v>0</v>
      </c>
    </row>
    <row r="1253" spans="1:7" x14ac:dyDescent="0.25">
      <c r="A1253" t="s">
        <v>8219</v>
      </c>
      <c r="B1253">
        <v>81</v>
      </c>
      <c r="F1253" t="s">
        <v>8221</v>
      </c>
      <c r="G1253">
        <v>4</v>
      </c>
    </row>
    <row r="1254" spans="1:7" x14ac:dyDescent="0.25">
      <c r="A1254" t="s">
        <v>8219</v>
      </c>
      <c r="B1254">
        <v>55</v>
      </c>
      <c r="F1254" t="s">
        <v>8221</v>
      </c>
      <c r="G1254">
        <v>0</v>
      </c>
    </row>
    <row r="1255" spans="1:7" x14ac:dyDescent="0.25">
      <c r="A1255" t="s">
        <v>8219</v>
      </c>
      <c r="B1255">
        <v>41</v>
      </c>
      <c r="F1255" t="s">
        <v>8221</v>
      </c>
      <c r="G1255">
        <v>0</v>
      </c>
    </row>
    <row r="1256" spans="1:7" x14ac:dyDescent="0.25">
      <c r="A1256" t="s">
        <v>8219</v>
      </c>
      <c r="B1256">
        <v>79</v>
      </c>
      <c r="F1256" t="s">
        <v>8221</v>
      </c>
      <c r="G1256">
        <v>1</v>
      </c>
    </row>
    <row r="1257" spans="1:7" x14ac:dyDescent="0.25">
      <c r="A1257" t="s">
        <v>8219</v>
      </c>
      <c r="B1257">
        <v>16</v>
      </c>
      <c r="F1257" t="s">
        <v>8221</v>
      </c>
      <c r="G1257">
        <v>1</v>
      </c>
    </row>
    <row r="1258" spans="1:7" x14ac:dyDescent="0.25">
      <c r="A1258" t="s">
        <v>8219</v>
      </c>
      <c r="B1258">
        <v>8</v>
      </c>
      <c r="F1258" t="s">
        <v>8221</v>
      </c>
      <c r="G1258">
        <v>1</v>
      </c>
    </row>
    <row r="1259" spans="1:7" x14ac:dyDescent="0.25">
      <c r="A1259" t="s">
        <v>8219</v>
      </c>
      <c r="B1259">
        <v>95</v>
      </c>
      <c r="F1259" t="s">
        <v>8221</v>
      </c>
      <c r="G1259">
        <v>1</v>
      </c>
    </row>
    <row r="1260" spans="1:7" x14ac:dyDescent="0.25">
      <c r="A1260" t="s">
        <v>8219</v>
      </c>
      <c r="B1260">
        <v>25</v>
      </c>
      <c r="F1260" t="s">
        <v>8221</v>
      </c>
      <c r="G1260">
        <v>4</v>
      </c>
    </row>
    <row r="1261" spans="1:7" x14ac:dyDescent="0.25">
      <c r="A1261" t="s">
        <v>8219</v>
      </c>
      <c r="B1261">
        <v>19</v>
      </c>
      <c r="F1261" t="s">
        <v>8221</v>
      </c>
      <c r="G1261">
        <v>0</v>
      </c>
    </row>
    <row r="1262" spans="1:7" x14ac:dyDescent="0.25">
      <c r="A1262" t="s">
        <v>8219</v>
      </c>
      <c r="B1262">
        <v>90</v>
      </c>
      <c r="F1262" t="s">
        <v>8221</v>
      </c>
      <c r="G1262">
        <v>0</v>
      </c>
    </row>
    <row r="1263" spans="1:7" x14ac:dyDescent="0.25">
      <c r="A1263" t="s">
        <v>8219</v>
      </c>
      <c r="B1263">
        <v>41</v>
      </c>
      <c r="F1263" t="s">
        <v>8221</v>
      </c>
      <c r="G1263">
        <v>2</v>
      </c>
    </row>
    <row r="1264" spans="1:7" x14ac:dyDescent="0.25">
      <c r="A1264" t="s">
        <v>8219</v>
      </c>
      <c r="B1264">
        <v>30</v>
      </c>
      <c r="F1264" t="s">
        <v>8221</v>
      </c>
      <c r="G1264">
        <v>24</v>
      </c>
    </row>
    <row r="1265" spans="1:7" x14ac:dyDescent="0.25">
      <c r="A1265" t="s">
        <v>8219</v>
      </c>
      <c r="B1265">
        <v>38</v>
      </c>
      <c r="F1265" t="s">
        <v>8221</v>
      </c>
      <c r="G1265">
        <v>1</v>
      </c>
    </row>
    <row r="1266" spans="1:7" x14ac:dyDescent="0.25">
      <c r="A1266" t="s">
        <v>8219</v>
      </c>
      <c r="B1266">
        <v>65</v>
      </c>
      <c r="F1266" t="s">
        <v>8221</v>
      </c>
      <c r="G1266">
        <v>2</v>
      </c>
    </row>
    <row r="1267" spans="1:7" x14ac:dyDescent="0.25">
      <c r="A1267" t="s">
        <v>8219</v>
      </c>
      <c r="B1267">
        <v>75</v>
      </c>
      <c r="F1267" t="s">
        <v>8221</v>
      </c>
      <c r="G1267">
        <v>1</v>
      </c>
    </row>
    <row r="1268" spans="1:7" x14ac:dyDescent="0.25">
      <c r="A1268" t="s">
        <v>8219</v>
      </c>
      <c r="B1268">
        <v>16</v>
      </c>
      <c r="F1268" t="s">
        <v>8221</v>
      </c>
      <c r="G1268">
        <v>37</v>
      </c>
    </row>
    <row r="1269" spans="1:7" x14ac:dyDescent="0.25">
      <c r="A1269" t="s">
        <v>8219</v>
      </c>
      <c r="B1269">
        <v>10</v>
      </c>
      <c r="F1269" t="s">
        <v>8221</v>
      </c>
      <c r="G1269">
        <v>5</v>
      </c>
    </row>
    <row r="1270" spans="1:7" x14ac:dyDescent="0.25">
      <c r="A1270" t="s">
        <v>8219</v>
      </c>
      <c r="B1270">
        <v>27</v>
      </c>
      <c r="F1270" t="s">
        <v>8221</v>
      </c>
      <c r="G1270">
        <v>4</v>
      </c>
    </row>
    <row r="1271" spans="1:7" x14ac:dyDescent="0.25">
      <c r="A1271" t="s">
        <v>8219</v>
      </c>
      <c r="B1271">
        <v>259</v>
      </c>
      <c r="F1271" t="s">
        <v>8221</v>
      </c>
      <c r="G1271">
        <v>16</v>
      </c>
    </row>
    <row r="1272" spans="1:7" x14ac:dyDescent="0.25">
      <c r="A1272" t="s">
        <v>8219</v>
      </c>
      <c r="B1272">
        <v>39</v>
      </c>
      <c r="F1272" t="s">
        <v>8221</v>
      </c>
      <c r="G1272">
        <v>9</v>
      </c>
    </row>
    <row r="1273" spans="1:7" x14ac:dyDescent="0.25">
      <c r="A1273" t="s">
        <v>8219</v>
      </c>
      <c r="B1273">
        <v>42</v>
      </c>
      <c r="F1273" t="s">
        <v>8221</v>
      </c>
      <c r="G1273">
        <v>0</v>
      </c>
    </row>
    <row r="1274" spans="1:7" x14ac:dyDescent="0.25">
      <c r="A1274" t="s">
        <v>8219</v>
      </c>
      <c r="B1274">
        <v>10</v>
      </c>
      <c r="F1274" t="s">
        <v>8221</v>
      </c>
      <c r="G1274">
        <v>40</v>
      </c>
    </row>
    <row r="1275" spans="1:7" x14ac:dyDescent="0.25">
      <c r="A1275" t="s">
        <v>8219</v>
      </c>
      <c r="B1275">
        <v>56</v>
      </c>
      <c r="F1275" t="s">
        <v>8221</v>
      </c>
      <c r="G1275">
        <v>0</v>
      </c>
    </row>
    <row r="1276" spans="1:7" x14ac:dyDescent="0.25">
      <c r="A1276" t="s">
        <v>8219</v>
      </c>
      <c r="B1276">
        <v>20</v>
      </c>
      <c r="F1276" t="s">
        <v>8221</v>
      </c>
      <c r="G1276">
        <v>2</v>
      </c>
    </row>
    <row r="1277" spans="1:7" x14ac:dyDescent="0.25">
      <c r="A1277" t="s">
        <v>8219</v>
      </c>
      <c r="B1277">
        <v>170</v>
      </c>
      <c r="F1277" t="s">
        <v>8221</v>
      </c>
      <c r="G1277">
        <v>1</v>
      </c>
    </row>
    <row r="1278" spans="1:7" x14ac:dyDescent="0.25">
      <c r="A1278" t="s">
        <v>8219</v>
      </c>
      <c r="B1278">
        <v>29</v>
      </c>
      <c r="F1278" t="s">
        <v>8221</v>
      </c>
      <c r="G1278">
        <v>9</v>
      </c>
    </row>
    <row r="1279" spans="1:7" x14ac:dyDescent="0.25">
      <c r="A1279" t="s">
        <v>8219</v>
      </c>
      <c r="B1279">
        <v>132</v>
      </c>
    </row>
    <row r="1280" spans="1:7" x14ac:dyDescent="0.25">
      <c r="A1280" t="s">
        <v>8219</v>
      </c>
      <c r="B1280">
        <v>27</v>
      </c>
    </row>
    <row r="1281" spans="1:2" x14ac:dyDescent="0.25">
      <c r="A1281" t="s">
        <v>8219</v>
      </c>
      <c r="B1281">
        <v>26</v>
      </c>
    </row>
    <row r="1282" spans="1:2" x14ac:dyDescent="0.25">
      <c r="A1282" t="s">
        <v>8219</v>
      </c>
      <c r="B1282">
        <v>43</v>
      </c>
    </row>
    <row r="1283" spans="1:2" x14ac:dyDescent="0.25">
      <c r="A1283" t="s">
        <v>8219</v>
      </c>
      <c r="B1283">
        <v>80</v>
      </c>
    </row>
    <row r="1284" spans="1:2" x14ac:dyDescent="0.25">
      <c r="A1284" t="s">
        <v>8219</v>
      </c>
      <c r="B1284">
        <v>33</v>
      </c>
    </row>
    <row r="1285" spans="1:2" x14ac:dyDescent="0.25">
      <c r="A1285" t="s">
        <v>8219</v>
      </c>
      <c r="B1285">
        <v>71</v>
      </c>
    </row>
    <row r="1286" spans="1:2" x14ac:dyDescent="0.25">
      <c r="A1286" t="s">
        <v>8219</v>
      </c>
      <c r="B1286">
        <v>81</v>
      </c>
    </row>
    <row r="1287" spans="1:2" x14ac:dyDescent="0.25">
      <c r="A1287" t="s">
        <v>8219</v>
      </c>
      <c r="B1287">
        <v>76</v>
      </c>
    </row>
    <row r="1288" spans="1:2" x14ac:dyDescent="0.25">
      <c r="A1288" t="s">
        <v>8219</v>
      </c>
      <c r="B1288">
        <v>48</v>
      </c>
    </row>
    <row r="1289" spans="1:2" x14ac:dyDescent="0.25">
      <c r="A1289" t="s">
        <v>8219</v>
      </c>
      <c r="B1289">
        <v>61</v>
      </c>
    </row>
    <row r="1290" spans="1:2" x14ac:dyDescent="0.25">
      <c r="A1290" t="s">
        <v>8219</v>
      </c>
      <c r="B1290">
        <v>60</v>
      </c>
    </row>
    <row r="1291" spans="1:2" x14ac:dyDescent="0.25">
      <c r="A1291" t="s">
        <v>8219</v>
      </c>
      <c r="B1291">
        <v>136</v>
      </c>
    </row>
    <row r="1292" spans="1:2" x14ac:dyDescent="0.25">
      <c r="A1292" t="s">
        <v>8219</v>
      </c>
      <c r="B1292">
        <v>14</v>
      </c>
    </row>
    <row r="1293" spans="1:2" x14ac:dyDescent="0.25">
      <c r="A1293" t="s">
        <v>8219</v>
      </c>
      <c r="B1293">
        <v>78</v>
      </c>
    </row>
    <row r="1294" spans="1:2" x14ac:dyDescent="0.25">
      <c r="A1294" t="s">
        <v>8219</v>
      </c>
      <c r="B1294">
        <v>4</v>
      </c>
    </row>
    <row r="1295" spans="1:2" x14ac:dyDescent="0.25">
      <c r="A1295" t="s">
        <v>8219</v>
      </c>
      <c r="B1295">
        <v>11</v>
      </c>
    </row>
    <row r="1296" spans="1:2" x14ac:dyDescent="0.25">
      <c r="A1296" t="s">
        <v>8219</v>
      </c>
      <c r="B1296">
        <v>185</v>
      </c>
    </row>
    <row r="1297" spans="1:2" x14ac:dyDescent="0.25">
      <c r="A1297" t="s">
        <v>8219</v>
      </c>
      <c r="B1297">
        <v>59</v>
      </c>
    </row>
    <row r="1298" spans="1:2" x14ac:dyDescent="0.25">
      <c r="A1298" t="s">
        <v>8219</v>
      </c>
      <c r="B1298">
        <v>27</v>
      </c>
    </row>
    <row r="1299" spans="1:2" x14ac:dyDescent="0.25">
      <c r="A1299" t="s">
        <v>8219</v>
      </c>
      <c r="B1299">
        <v>63</v>
      </c>
    </row>
    <row r="1300" spans="1:2" x14ac:dyDescent="0.25">
      <c r="A1300" t="s">
        <v>8219</v>
      </c>
      <c r="B1300">
        <v>13</v>
      </c>
    </row>
    <row r="1301" spans="1:2" x14ac:dyDescent="0.25">
      <c r="A1301" t="s">
        <v>8219</v>
      </c>
      <c r="B1301">
        <v>13</v>
      </c>
    </row>
    <row r="1302" spans="1:2" x14ac:dyDescent="0.25">
      <c r="A1302" t="s">
        <v>8219</v>
      </c>
      <c r="B1302">
        <v>57</v>
      </c>
    </row>
    <row r="1303" spans="1:2" x14ac:dyDescent="0.25">
      <c r="A1303" t="s">
        <v>8219</v>
      </c>
      <c r="B1303">
        <v>61</v>
      </c>
    </row>
    <row r="1304" spans="1:2" x14ac:dyDescent="0.25">
      <c r="A1304" t="s">
        <v>8219</v>
      </c>
      <c r="B1304">
        <v>65</v>
      </c>
    </row>
    <row r="1305" spans="1:2" x14ac:dyDescent="0.25">
      <c r="A1305" t="s">
        <v>8219</v>
      </c>
      <c r="B1305">
        <v>134</v>
      </c>
    </row>
    <row r="1306" spans="1:2" x14ac:dyDescent="0.25">
      <c r="A1306" t="s">
        <v>8219</v>
      </c>
      <c r="B1306">
        <v>37</v>
      </c>
    </row>
    <row r="1307" spans="1:2" x14ac:dyDescent="0.25">
      <c r="A1307" t="s">
        <v>8219</v>
      </c>
      <c r="B1307">
        <v>37</v>
      </c>
    </row>
    <row r="1308" spans="1:2" x14ac:dyDescent="0.25">
      <c r="A1308" t="s">
        <v>8219</v>
      </c>
      <c r="B1308">
        <v>150</v>
      </c>
    </row>
    <row r="1309" spans="1:2" x14ac:dyDescent="0.25">
      <c r="A1309" t="s">
        <v>8219</v>
      </c>
      <c r="B1309">
        <v>56</v>
      </c>
    </row>
    <row r="1310" spans="1:2" x14ac:dyDescent="0.25">
      <c r="A1310" t="s">
        <v>8219</v>
      </c>
      <c r="B1310">
        <v>18</v>
      </c>
    </row>
    <row r="1311" spans="1:2" x14ac:dyDescent="0.25">
      <c r="A1311" t="s">
        <v>8219</v>
      </c>
      <c r="B1311">
        <v>60</v>
      </c>
    </row>
    <row r="1312" spans="1:2" x14ac:dyDescent="0.25">
      <c r="A1312" t="s">
        <v>8219</v>
      </c>
      <c r="B1312">
        <v>67</v>
      </c>
    </row>
    <row r="1313" spans="1:2" x14ac:dyDescent="0.25">
      <c r="A1313" t="s">
        <v>8219</v>
      </c>
      <c r="B1313">
        <v>35</v>
      </c>
    </row>
    <row r="1314" spans="1:2" x14ac:dyDescent="0.25">
      <c r="A1314" t="s">
        <v>8219</v>
      </c>
      <c r="B1314">
        <v>34</v>
      </c>
    </row>
    <row r="1315" spans="1:2" x14ac:dyDescent="0.25">
      <c r="A1315" t="s">
        <v>8219</v>
      </c>
      <c r="B1315">
        <v>36</v>
      </c>
    </row>
    <row r="1316" spans="1:2" x14ac:dyDescent="0.25">
      <c r="A1316" t="s">
        <v>8219</v>
      </c>
      <c r="B1316">
        <v>18</v>
      </c>
    </row>
    <row r="1317" spans="1:2" x14ac:dyDescent="0.25">
      <c r="A1317" t="s">
        <v>8219</v>
      </c>
      <c r="B1317">
        <v>25</v>
      </c>
    </row>
    <row r="1318" spans="1:2" x14ac:dyDescent="0.25">
      <c r="A1318" t="s">
        <v>8219</v>
      </c>
      <c r="B1318">
        <v>21</v>
      </c>
    </row>
    <row r="1319" spans="1:2" x14ac:dyDescent="0.25">
      <c r="A1319" t="s">
        <v>8219</v>
      </c>
      <c r="B1319">
        <v>151</v>
      </c>
    </row>
    <row r="1320" spans="1:2" x14ac:dyDescent="0.25">
      <c r="A1320" t="s">
        <v>8219</v>
      </c>
      <c r="B1320">
        <v>489</v>
      </c>
    </row>
    <row r="1321" spans="1:2" x14ac:dyDescent="0.25">
      <c r="A1321" t="s">
        <v>8219</v>
      </c>
      <c r="B1321">
        <v>50</v>
      </c>
    </row>
    <row r="1322" spans="1:2" x14ac:dyDescent="0.25">
      <c r="A1322" t="s">
        <v>8219</v>
      </c>
      <c r="B1322">
        <v>321</v>
      </c>
    </row>
    <row r="1323" spans="1:2" x14ac:dyDescent="0.25">
      <c r="A1323" t="s">
        <v>8219</v>
      </c>
      <c r="B1323">
        <v>1762</v>
      </c>
    </row>
    <row r="1324" spans="1:2" x14ac:dyDescent="0.25">
      <c r="A1324" t="s">
        <v>8219</v>
      </c>
      <c r="B1324">
        <v>385</v>
      </c>
    </row>
    <row r="1325" spans="1:2" x14ac:dyDescent="0.25">
      <c r="A1325" t="s">
        <v>8219</v>
      </c>
      <c r="B1325">
        <v>398</v>
      </c>
    </row>
    <row r="1326" spans="1:2" x14ac:dyDescent="0.25">
      <c r="A1326" t="s">
        <v>8219</v>
      </c>
      <c r="B1326">
        <v>304</v>
      </c>
    </row>
    <row r="1327" spans="1:2" x14ac:dyDescent="0.25">
      <c r="A1327" t="s">
        <v>8219</v>
      </c>
      <c r="B1327">
        <v>676</v>
      </c>
    </row>
    <row r="1328" spans="1:2" x14ac:dyDescent="0.25">
      <c r="A1328" t="s">
        <v>8219</v>
      </c>
      <c r="B1328">
        <v>577</v>
      </c>
    </row>
    <row r="1329" spans="1:2" x14ac:dyDescent="0.25">
      <c r="A1329" t="s">
        <v>8219</v>
      </c>
      <c r="B1329">
        <v>3663</v>
      </c>
    </row>
    <row r="1330" spans="1:2" x14ac:dyDescent="0.25">
      <c r="A1330" t="s">
        <v>8219</v>
      </c>
      <c r="B1330">
        <v>294</v>
      </c>
    </row>
    <row r="1331" spans="1:2" x14ac:dyDescent="0.25">
      <c r="A1331" t="s">
        <v>8219</v>
      </c>
      <c r="B1331">
        <v>28</v>
      </c>
    </row>
    <row r="1332" spans="1:2" x14ac:dyDescent="0.25">
      <c r="A1332" t="s">
        <v>8219</v>
      </c>
      <c r="B1332">
        <v>100</v>
      </c>
    </row>
    <row r="1333" spans="1:2" x14ac:dyDescent="0.25">
      <c r="A1333" t="s">
        <v>8219</v>
      </c>
      <c r="B1333">
        <v>72</v>
      </c>
    </row>
    <row r="1334" spans="1:2" x14ac:dyDescent="0.25">
      <c r="A1334" t="s">
        <v>8219</v>
      </c>
      <c r="B1334">
        <v>238</v>
      </c>
    </row>
    <row r="1335" spans="1:2" x14ac:dyDescent="0.25">
      <c r="A1335" t="s">
        <v>8219</v>
      </c>
      <c r="B1335">
        <v>159</v>
      </c>
    </row>
    <row r="1336" spans="1:2" x14ac:dyDescent="0.25">
      <c r="A1336" t="s">
        <v>8219</v>
      </c>
      <c r="B1336">
        <v>77</v>
      </c>
    </row>
    <row r="1337" spans="1:2" x14ac:dyDescent="0.25">
      <c r="A1337" t="s">
        <v>8219</v>
      </c>
      <c r="B1337">
        <v>53</v>
      </c>
    </row>
    <row r="1338" spans="1:2" x14ac:dyDescent="0.25">
      <c r="A1338" t="s">
        <v>8219</v>
      </c>
      <c r="B1338">
        <v>1251</v>
      </c>
    </row>
    <row r="1339" spans="1:2" x14ac:dyDescent="0.25">
      <c r="A1339" t="s">
        <v>8219</v>
      </c>
      <c r="B1339">
        <v>465</v>
      </c>
    </row>
    <row r="1340" spans="1:2" x14ac:dyDescent="0.25">
      <c r="A1340" t="s">
        <v>8219</v>
      </c>
      <c r="B1340">
        <v>74</v>
      </c>
    </row>
    <row r="1341" spans="1:2" x14ac:dyDescent="0.25">
      <c r="A1341" t="s">
        <v>8219</v>
      </c>
      <c r="B1341">
        <v>62</v>
      </c>
    </row>
    <row r="1342" spans="1:2" x14ac:dyDescent="0.25">
      <c r="A1342" t="s">
        <v>8219</v>
      </c>
      <c r="B1342">
        <v>3468</v>
      </c>
    </row>
    <row r="1343" spans="1:2" x14ac:dyDescent="0.25">
      <c r="A1343" t="s">
        <v>8219</v>
      </c>
      <c r="B1343">
        <v>52</v>
      </c>
    </row>
    <row r="1344" spans="1:2" x14ac:dyDescent="0.25">
      <c r="A1344" t="s">
        <v>8219</v>
      </c>
      <c r="B1344">
        <v>50</v>
      </c>
    </row>
    <row r="1345" spans="1:2" x14ac:dyDescent="0.25">
      <c r="A1345" t="s">
        <v>8219</v>
      </c>
      <c r="B1345">
        <v>45</v>
      </c>
    </row>
    <row r="1346" spans="1:2" x14ac:dyDescent="0.25">
      <c r="A1346" t="s">
        <v>8219</v>
      </c>
      <c r="B1346">
        <v>21</v>
      </c>
    </row>
    <row r="1347" spans="1:2" x14ac:dyDescent="0.25">
      <c r="A1347" t="s">
        <v>8219</v>
      </c>
      <c r="B1347">
        <v>100</v>
      </c>
    </row>
    <row r="1348" spans="1:2" x14ac:dyDescent="0.25">
      <c r="A1348" t="s">
        <v>8219</v>
      </c>
      <c r="B1348">
        <v>81</v>
      </c>
    </row>
    <row r="1349" spans="1:2" x14ac:dyDescent="0.25">
      <c r="A1349" t="s">
        <v>8219</v>
      </c>
      <c r="B1349">
        <v>286</v>
      </c>
    </row>
    <row r="1350" spans="1:2" x14ac:dyDescent="0.25">
      <c r="A1350" t="s">
        <v>8219</v>
      </c>
      <c r="B1350">
        <v>42</v>
      </c>
    </row>
    <row r="1351" spans="1:2" x14ac:dyDescent="0.25">
      <c r="A1351" t="s">
        <v>8219</v>
      </c>
      <c r="B1351">
        <v>199</v>
      </c>
    </row>
    <row r="1352" spans="1:2" x14ac:dyDescent="0.25">
      <c r="A1352" t="s">
        <v>8219</v>
      </c>
      <c r="B1352">
        <v>25</v>
      </c>
    </row>
    <row r="1353" spans="1:2" x14ac:dyDescent="0.25">
      <c r="A1353" t="s">
        <v>8219</v>
      </c>
      <c r="B1353">
        <v>84</v>
      </c>
    </row>
    <row r="1354" spans="1:2" x14ac:dyDescent="0.25">
      <c r="A1354" t="s">
        <v>8219</v>
      </c>
      <c r="B1354">
        <v>50</v>
      </c>
    </row>
    <row r="1355" spans="1:2" x14ac:dyDescent="0.25">
      <c r="A1355" t="s">
        <v>8219</v>
      </c>
      <c r="B1355">
        <v>26</v>
      </c>
    </row>
    <row r="1356" spans="1:2" x14ac:dyDescent="0.25">
      <c r="A1356" t="s">
        <v>8219</v>
      </c>
      <c r="B1356">
        <v>14</v>
      </c>
    </row>
    <row r="1357" spans="1:2" x14ac:dyDescent="0.25">
      <c r="A1357" t="s">
        <v>8219</v>
      </c>
      <c r="B1357">
        <v>49</v>
      </c>
    </row>
    <row r="1358" spans="1:2" x14ac:dyDescent="0.25">
      <c r="A1358" t="s">
        <v>8219</v>
      </c>
      <c r="B1358">
        <v>69</v>
      </c>
    </row>
    <row r="1359" spans="1:2" x14ac:dyDescent="0.25">
      <c r="A1359" t="s">
        <v>8219</v>
      </c>
      <c r="B1359">
        <v>60</v>
      </c>
    </row>
    <row r="1360" spans="1:2" x14ac:dyDescent="0.25">
      <c r="A1360" t="s">
        <v>8219</v>
      </c>
      <c r="B1360">
        <v>80</v>
      </c>
    </row>
    <row r="1361" spans="1:2" x14ac:dyDescent="0.25">
      <c r="A1361" t="s">
        <v>8219</v>
      </c>
      <c r="B1361">
        <v>56</v>
      </c>
    </row>
    <row r="1362" spans="1:2" x14ac:dyDescent="0.25">
      <c r="A1362" t="s">
        <v>8219</v>
      </c>
      <c r="B1362">
        <v>104</v>
      </c>
    </row>
    <row r="1363" spans="1:2" x14ac:dyDescent="0.25">
      <c r="A1363" t="s">
        <v>8219</v>
      </c>
      <c r="B1363">
        <v>46</v>
      </c>
    </row>
    <row r="1364" spans="1:2" x14ac:dyDescent="0.25">
      <c r="A1364" t="s">
        <v>8219</v>
      </c>
      <c r="B1364">
        <v>206</v>
      </c>
    </row>
    <row r="1365" spans="1:2" x14ac:dyDescent="0.25">
      <c r="A1365" t="s">
        <v>8219</v>
      </c>
      <c r="B1365">
        <v>18</v>
      </c>
    </row>
    <row r="1366" spans="1:2" x14ac:dyDescent="0.25">
      <c r="A1366" t="s">
        <v>8219</v>
      </c>
      <c r="B1366">
        <v>28</v>
      </c>
    </row>
    <row r="1367" spans="1:2" x14ac:dyDescent="0.25">
      <c r="A1367" t="s">
        <v>8219</v>
      </c>
      <c r="B1367">
        <v>11</v>
      </c>
    </row>
    <row r="1368" spans="1:2" x14ac:dyDescent="0.25">
      <c r="A1368" t="s">
        <v>8219</v>
      </c>
      <c r="B1368">
        <v>263</v>
      </c>
    </row>
    <row r="1369" spans="1:2" x14ac:dyDescent="0.25">
      <c r="A1369" t="s">
        <v>8219</v>
      </c>
      <c r="B1369">
        <v>394</v>
      </c>
    </row>
    <row r="1370" spans="1:2" x14ac:dyDescent="0.25">
      <c r="A1370" t="s">
        <v>8219</v>
      </c>
      <c r="B1370">
        <v>1049</v>
      </c>
    </row>
    <row r="1371" spans="1:2" x14ac:dyDescent="0.25">
      <c r="A1371" t="s">
        <v>8219</v>
      </c>
      <c r="B1371">
        <v>308</v>
      </c>
    </row>
    <row r="1372" spans="1:2" x14ac:dyDescent="0.25">
      <c r="A1372" t="s">
        <v>8219</v>
      </c>
      <c r="B1372">
        <v>1088</v>
      </c>
    </row>
    <row r="1373" spans="1:2" x14ac:dyDescent="0.25">
      <c r="A1373" t="s">
        <v>8219</v>
      </c>
      <c r="B1373">
        <v>73</v>
      </c>
    </row>
    <row r="1374" spans="1:2" x14ac:dyDescent="0.25">
      <c r="A1374" t="s">
        <v>8219</v>
      </c>
      <c r="B1374">
        <v>143</v>
      </c>
    </row>
    <row r="1375" spans="1:2" x14ac:dyDescent="0.25">
      <c r="A1375" t="s">
        <v>8219</v>
      </c>
      <c r="B1375">
        <v>1420</v>
      </c>
    </row>
    <row r="1376" spans="1:2" x14ac:dyDescent="0.25">
      <c r="A1376" t="s">
        <v>8219</v>
      </c>
      <c r="B1376">
        <v>305</v>
      </c>
    </row>
    <row r="1377" spans="1:2" x14ac:dyDescent="0.25">
      <c r="A1377" t="s">
        <v>8219</v>
      </c>
      <c r="B1377">
        <v>551</v>
      </c>
    </row>
    <row r="1378" spans="1:2" x14ac:dyDescent="0.25">
      <c r="A1378" t="s">
        <v>8219</v>
      </c>
      <c r="B1378">
        <v>187</v>
      </c>
    </row>
    <row r="1379" spans="1:2" x14ac:dyDescent="0.25">
      <c r="A1379" t="s">
        <v>8219</v>
      </c>
      <c r="B1379">
        <v>325</v>
      </c>
    </row>
    <row r="1380" spans="1:2" x14ac:dyDescent="0.25">
      <c r="A1380" t="s">
        <v>8219</v>
      </c>
      <c r="B1380">
        <v>148</v>
      </c>
    </row>
    <row r="1381" spans="1:2" x14ac:dyDescent="0.25">
      <c r="A1381" t="s">
        <v>8219</v>
      </c>
      <c r="B1381">
        <v>69</v>
      </c>
    </row>
    <row r="1382" spans="1:2" x14ac:dyDescent="0.25">
      <c r="A1382" t="s">
        <v>8219</v>
      </c>
      <c r="B1382">
        <v>173</v>
      </c>
    </row>
    <row r="1383" spans="1:2" x14ac:dyDescent="0.25">
      <c r="A1383" t="s">
        <v>8219</v>
      </c>
      <c r="B1383">
        <v>269</v>
      </c>
    </row>
    <row r="1384" spans="1:2" x14ac:dyDescent="0.25">
      <c r="A1384" t="s">
        <v>8219</v>
      </c>
      <c r="B1384">
        <v>185</v>
      </c>
    </row>
    <row r="1385" spans="1:2" x14ac:dyDescent="0.25">
      <c r="A1385" t="s">
        <v>8219</v>
      </c>
      <c r="B1385">
        <v>176</v>
      </c>
    </row>
    <row r="1386" spans="1:2" x14ac:dyDescent="0.25">
      <c r="A1386" t="s">
        <v>8219</v>
      </c>
      <c r="B1386">
        <v>1019</v>
      </c>
    </row>
    <row r="1387" spans="1:2" x14ac:dyDescent="0.25">
      <c r="A1387" t="s">
        <v>8219</v>
      </c>
      <c r="B1387">
        <v>113</v>
      </c>
    </row>
    <row r="1388" spans="1:2" x14ac:dyDescent="0.25">
      <c r="A1388" t="s">
        <v>8219</v>
      </c>
      <c r="B1388">
        <v>404</v>
      </c>
    </row>
    <row r="1389" spans="1:2" x14ac:dyDescent="0.25">
      <c r="A1389" t="s">
        <v>8219</v>
      </c>
      <c r="B1389">
        <v>707</v>
      </c>
    </row>
    <row r="1390" spans="1:2" x14ac:dyDescent="0.25">
      <c r="A1390" t="s">
        <v>8219</v>
      </c>
      <c r="B1390">
        <v>392</v>
      </c>
    </row>
    <row r="1391" spans="1:2" x14ac:dyDescent="0.25">
      <c r="A1391" t="s">
        <v>8219</v>
      </c>
      <c r="B1391">
        <v>23</v>
      </c>
    </row>
    <row r="1392" spans="1:2" x14ac:dyDescent="0.25">
      <c r="A1392" t="s">
        <v>8219</v>
      </c>
      <c r="B1392">
        <v>682</v>
      </c>
    </row>
    <row r="1393" spans="1:2" x14ac:dyDescent="0.25">
      <c r="A1393" t="s">
        <v>8219</v>
      </c>
      <c r="B1393">
        <v>37</v>
      </c>
    </row>
    <row r="1394" spans="1:2" x14ac:dyDescent="0.25">
      <c r="A1394" t="s">
        <v>8219</v>
      </c>
      <c r="B1394">
        <v>146</v>
      </c>
    </row>
    <row r="1395" spans="1:2" x14ac:dyDescent="0.25">
      <c r="A1395" t="s">
        <v>8219</v>
      </c>
      <c r="B1395">
        <v>119</v>
      </c>
    </row>
    <row r="1396" spans="1:2" x14ac:dyDescent="0.25">
      <c r="A1396" t="s">
        <v>8219</v>
      </c>
      <c r="B1396">
        <v>163</v>
      </c>
    </row>
    <row r="1397" spans="1:2" x14ac:dyDescent="0.25">
      <c r="A1397" t="s">
        <v>8219</v>
      </c>
      <c r="B1397">
        <v>339</v>
      </c>
    </row>
    <row r="1398" spans="1:2" x14ac:dyDescent="0.25">
      <c r="A1398" t="s">
        <v>8219</v>
      </c>
      <c r="B1398">
        <v>58</v>
      </c>
    </row>
    <row r="1399" spans="1:2" x14ac:dyDescent="0.25">
      <c r="A1399" t="s">
        <v>8219</v>
      </c>
      <c r="B1399">
        <v>456</v>
      </c>
    </row>
    <row r="1400" spans="1:2" x14ac:dyDescent="0.25">
      <c r="A1400" t="s">
        <v>8219</v>
      </c>
      <c r="B1400">
        <v>15</v>
      </c>
    </row>
    <row r="1401" spans="1:2" x14ac:dyDescent="0.25">
      <c r="A1401" t="s">
        <v>8219</v>
      </c>
      <c r="B1401">
        <v>191</v>
      </c>
    </row>
    <row r="1402" spans="1:2" x14ac:dyDescent="0.25">
      <c r="A1402" t="s">
        <v>8219</v>
      </c>
      <c r="B1402">
        <v>17</v>
      </c>
    </row>
    <row r="1403" spans="1:2" x14ac:dyDescent="0.25">
      <c r="A1403" t="s">
        <v>8219</v>
      </c>
      <c r="B1403">
        <v>28</v>
      </c>
    </row>
    <row r="1404" spans="1:2" x14ac:dyDescent="0.25">
      <c r="A1404" t="s">
        <v>8219</v>
      </c>
      <c r="B1404">
        <v>18</v>
      </c>
    </row>
    <row r="1405" spans="1:2" x14ac:dyDescent="0.25">
      <c r="A1405" t="s">
        <v>8219</v>
      </c>
      <c r="B1405">
        <v>61</v>
      </c>
    </row>
    <row r="1406" spans="1:2" x14ac:dyDescent="0.25">
      <c r="A1406" t="s">
        <v>8219</v>
      </c>
      <c r="B1406">
        <v>108</v>
      </c>
    </row>
    <row r="1407" spans="1:2" x14ac:dyDescent="0.25">
      <c r="A1407" t="s">
        <v>8219</v>
      </c>
      <c r="B1407">
        <v>142</v>
      </c>
    </row>
    <row r="1408" spans="1:2" x14ac:dyDescent="0.25">
      <c r="A1408" t="s">
        <v>8219</v>
      </c>
      <c r="B1408">
        <v>74</v>
      </c>
    </row>
    <row r="1409" spans="1:2" x14ac:dyDescent="0.25">
      <c r="A1409" t="s">
        <v>8219</v>
      </c>
      <c r="B1409">
        <v>38</v>
      </c>
    </row>
    <row r="1410" spans="1:2" x14ac:dyDescent="0.25">
      <c r="A1410" t="s">
        <v>8219</v>
      </c>
      <c r="B1410">
        <v>20</v>
      </c>
    </row>
    <row r="1411" spans="1:2" x14ac:dyDescent="0.25">
      <c r="A1411" t="s">
        <v>8219</v>
      </c>
      <c r="B1411">
        <v>24</v>
      </c>
    </row>
    <row r="1412" spans="1:2" x14ac:dyDescent="0.25">
      <c r="A1412" t="s">
        <v>8219</v>
      </c>
      <c r="B1412">
        <v>66</v>
      </c>
    </row>
    <row r="1413" spans="1:2" x14ac:dyDescent="0.25">
      <c r="A1413" t="s">
        <v>8219</v>
      </c>
      <c r="B1413">
        <v>28</v>
      </c>
    </row>
    <row r="1414" spans="1:2" x14ac:dyDescent="0.25">
      <c r="A1414" t="s">
        <v>8219</v>
      </c>
      <c r="B1414">
        <v>24</v>
      </c>
    </row>
    <row r="1415" spans="1:2" x14ac:dyDescent="0.25">
      <c r="A1415" t="s">
        <v>8219</v>
      </c>
      <c r="B1415">
        <v>73</v>
      </c>
    </row>
    <row r="1416" spans="1:2" x14ac:dyDescent="0.25">
      <c r="A1416" t="s">
        <v>8219</v>
      </c>
      <c r="B1416">
        <v>3</v>
      </c>
    </row>
    <row r="1417" spans="1:2" x14ac:dyDescent="0.25">
      <c r="A1417" t="s">
        <v>8219</v>
      </c>
      <c r="B1417">
        <v>20</v>
      </c>
    </row>
    <row r="1418" spans="1:2" x14ac:dyDescent="0.25">
      <c r="A1418" t="s">
        <v>8219</v>
      </c>
      <c r="B1418">
        <v>21</v>
      </c>
    </row>
    <row r="1419" spans="1:2" x14ac:dyDescent="0.25">
      <c r="A1419" t="s">
        <v>8219</v>
      </c>
      <c r="B1419">
        <v>94</v>
      </c>
    </row>
    <row r="1420" spans="1:2" x14ac:dyDescent="0.25">
      <c r="A1420" t="s">
        <v>8219</v>
      </c>
      <c r="B1420">
        <v>139</v>
      </c>
    </row>
    <row r="1421" spans="1:2" x14ac:dyDescent="0.25">
      <c r="A1421" t="s">
        <v>8219</v>
      </c>
      <c r="B1421">
        <v>130</v>
      </c>
    </row>
    <row r="1422" spans="1:2" x14ac:dyDescent="0.25">
      <c r="A1422" t="s">
        <v>8219</v>
      </c>
      <c r="B1422">
        <v>31</v>
      </c>
    </row>
    <row r="1423" spans="1:2" x14ac:dyDescent="0.25">
      <c r="A1423" t="s">
        <v>8219</v>
      </c>
      <c r="B1423">
        <v>13</v>
      </c>
    </row>
    <row r="1424" spans="1:2" x14ac:dyDescent="0.25">
      <c r="A1424" t="s">
        <v>8219</v>
      </c>
      <c r="B1424">
        <v>90</v>
      </c>
    </row>
    <row r="1425" spans="1:2" x14ac:dyDescent="0.25">
      <c r="A1425" t="s">
        <v>8219</v>
      </c>
      <c r="B1425">
        <v>141</v>
      </c>
    </row>
    <row r="1426" spans="1:2" x14ac:dyDescent="0.25">
      <c r="A1426" t="s">
        <v>8219</v>
      </c>
      <c r="B1426">
        <v>23</v>
      </c>
    </row>
    <row r="1427" spans="1:2" x14ac:dyDescent="0.25">
      <c r="A1427" t="s">
        <v>8219</v>
      </c>
      <c r="B1427">
        <v>18</v>
      </c>
    </row>
    <row r="1428" spans="1:2" x14ac:dyDescent="0.25">
      <c r="A1428" t="s">
        <v>8219</v>
      </c>
      <c r="B1428">
        <v>76</v>
      </c>
    </row>
    <row r="1429" spans="1:2" x14ac:dyDescent="0.25">
      <c r="A1429" t="s">
        <v>8219</v>
      </c>
      <c r="B1429">
        <v>93</v>
      </c>
    </row>
    <row r="1430" spans="1:2" x14ac:dyDescent="0.25">
      <c r="A1430" t="s">
        <v>8219</v>
      </c>
      <c r="B1430">
        <v>69</v>
      </c>
    </row>
    <row r="1431" spans="1:2" x14ac:dyDescent="0.25">
      <c r="A1431" t="s">
        <v>8219</v>
      </c>
      <c r="B1431">
        <v>21</v>
      </c>
    </row>
    <row r="1432" spans="1:2" x14ac:dyDescent="0.25">
      <c r="A1432" t="s">
        <v>8219</v>
      </c>
      <c r="B1432">
        <v>57</v>
      </c>
    </row>
    <row r="1433" spans="1:2" x14ac:dyDescent="0.25">
      <c r="A1433" t="s">
        <v>8219</v>
      </c>
      <c r="B1433">
        <v>108</v>
      </c>
    </row>
    <row r="1434" spans="1:2" x14ac:dyDescent="0.25">
      <c r="A1434" t="s">
        <v>8219</v>
      </c>
      <c r="B1434">
        <v>83</v>
      </c>
    </row>
    <row r="1435" spans="1:2" x14ac:dyDescent="0.25">
      <c r="A1435" t="s">
        <v>8219</v>
      </c>
      <c r="B1435">
        <v>96</v>
      </c>
    </row>
    <row r="1436" spans="1:2" x14ac:dyDescent="0.25">
      <c r="A1436" t="s">
        <v>8219</v>
      </c>
      <c r="B1436">
        <v>64</v>
      </c>
    </row>
    <row r="1437" spans="1:2" x14ac:dyDescent="0.25">
      <c r="A1437" t="s">
        <v>8219</v>
      </c>
      <c r="B1437">
        <v>14</v>
      </c>
    </row>
    <row r="1438" spans="1:2" x14ac:dyDescent="0.25">
      <c r="A1438" t="s">
        <v>8219</v>
      </c>
      <c r="B1438">
        <v>169</v>
      </c>
    </row>
    <row r="1439" spans="1:2" x14ac:dyDescent="0.25">
      <c r="A1439" t="s">
        <v>8219</v>
      </c>
      <c r="B1439">
        <v>33</v>
      </c>
    </row>
    <row r="1440" spans="1:2" x14ac:dyDescent="0.25">
      <c r="A1440" t="s">
        <v>8219</v>
      </c>
      <c r="B1440">
        <v>102</v>
      </c>
    </row>
    <row r="1441" spans="1:2" x14ac:dyDescent="0.25">
      <c r="A1441" t="s">
        <v>8219</v>
      </c>
      <c r="B1441">
        <v>104</v>
      </c>
    </row>
    <row r="1442" spans="1:2" x14ac:dyDescent="0.25">
      <c r="A1442" t="s">
        <v>8219</v>
      </c>
      <c r="B1442">
        <v>20</v>
      </c>
    </row>
    <row r="1443" spans="1:2" x14ac:dyDescent="0.25">
      <c r="A1443" t="s">
        <v>8219</v>
      </c>
      <c r="B1443">
        <v>35</v>
      </c>
    </row>
    <row r="1444" spans="1:2" x14ac:dyDescent="0.25">
      <c r="A1444" t="s">
        <v>8219</v>
      </c>
      <c r="B1444">
        <v>94</v>
      </c>
    </row>
    <row r="1445" spans="1:2" x14ac:dyDescent="0.25">
      <c r="A1445" t="s">
        <v>8219</v>
      </c>
      <c r="B1445">
        <v>14</v>
      </c>
    </row>
    <row r="1446" spans="1:2" x14ac:dyDescent="0.25">
      <c r="A1446" t="s">
        <v>8219</v>
      </c>
      <c r="B1446">
        <v>15</v>
      </c>
    </row>
    <row r="1447" spans="1:2" x14ac:dyDescent="0.25">
      <c r="A1447" t="s">
        <v>8219</v>
      </c>
      <c r="B1447">
        <v>51</v>
      </c>
    </row>
    <row r="1448" spans="1:2" x14ac:dyDescent="0.25">
      <c r="A1448" t="s">
        <v>8219</v>
      </c>
      <c r="B1448">
        <v>19</v>
      </c>
    </row>
    <row r="1449" spans="1:2" x14ac:dyDescent="0.25">
      <c r="A1449" t="s">
        <v>8219</v>
      </c>
      <c r="B1449">
        <v>23</v>
      </c>
    </row>
    <row r="1450" spans="1:2" x14ac:dyDescent="0.25">
      <c r="A1450" t="s">
        <v>8219</v>
      </c>
      <c r="B1450">
        <v>97</v>
      </c>
    </row>
    <row r="1451" spans="1:2" x14ac:dyDescent="0.25">
      <c r="A1451" t="s">
        <v>8219</v>
      </c>
      <c r="B1451">
        <v>76</v>
      </c>
    </row>
    <row r="1452" spans="1:2" x14ac:dyDescent="0.25">
      <c r="A1452" t="s">
        <v>8219</v>
      </c>
      <c r="B1452">
        <v>11</v>
      </c>
    </row>
    <row r="1453" spans="1:2" x14ac:dyDescent="0.25">
      <c r="A1453" t="s">
        <v>8219</v>
      </c>
      <c r="B1453">
        <v>52</v>
      </c>
    </row>
    <row r="1454" spans="1:2" x14ac:dyDescent="0.25">
      <c r="A1454" t="s">
        <v>8219</v>
      </c>
      <c r="B1454">
        <v>95</v>
      </c>
    </row>
    <row r="1455" spans="1:2" x14ac:dyDescent="0.25">
      <c r="A1455" t="s">
        <v>8219</v>
      </c>
      <c r="B1455">
        <v>35</v>
      </c>
    </row>
    <row r="1456" spans="1:2" x14ac:dyDescent="0.25">
      <c r="A1456" t="s">
        <v>8219</v>
      </c>
      <c r="B1456">
        <v>21</v>
      </c>
    </row>
    <row r="1457" spans="1:2" x14ac:dyDescent="0.25">
      <c r="A1457" t="s">
        <v>8219</v>
      </c>
      <c r="B1457">
        <v>93</v>
      </c>
    </row>
    <row r="1458" spans="1:2" x14ac:dyDescent="0.25">
      <c r="A1458" t="s">
        <v>8219</v>
      </c>
      <c r="B1458">
        <v>11</v>
      </c>
    </row>
    <row r="1459" spans="1:2" x14ac:dyDescent="0.25">
      <c r="A1459" t="s">
        <v>8219</v>
      </c>
      <c r="B1459">
        <v>21</v>
      </c>
    </row>
    <row r="1460" spans="1:2" x14ac:dyDescent="0.25">
      <c r="A1460" t="s">
        <v>8219</v>
      </c>
      <c r="B1460">
        <v>54</v>
      </c>
    </row>
    <row r="1461" spans="1:2" x14ac:dyDescent="0.25">
      <c r="A1461" t="s">
        <v>8219</v>
      </c>
      <c r="B1461">
        <v>31</v>
      </c>
    </row>
    <row r="1462" spans="1:2" x14ac:dyDescent="0.25">
      <c r="A1462" t="s">
        <v>8219</v>
      </c>
      <c r="B1462">
        <v>132</v>
      </c>
    </row>
    <row r="1463" spans="1:2" x14ac:dyDescent="0.25">
      <c r="A1463" t="s">
        <v>8219</v>
      </c>
      <c r="B1463">
        <v>3</v>
      </c>
    </row>
    <row r="1464" spans="1:2" x14ac:dyDescent="0.25">
      <c r="A1464" t="s">
        <v>8219</v>
      </c>
      <c r="B1464">
        <v>6</v>
      </c>
    </row>
    <row r="1465" spans="1:2" x14ac:dyDescent="0.25">
      <c r="A1465" t="s">
        <v>8219</v>
      </c>
      <c r="B1465">
        <v>10</v>
      </c>
    </row>
    <row r="1466" spans="1:2" x14ac:dyDescent="0.25">
      <c r="A1466" t="s">
        <v>8219</v>
      </c>
      <c r="B1466">
        <v>147</v>
      </c>
    </row>
    <row r="1467" spans="1:2" x14ac:dyDescent="0.25">
      <c r="A1467" t="s">
        <v>8219</v>
      </c>
      <c r="B1467">
        <v>199</v>
      </c>
    </row>
    <row r="1468" spans="1:2" x14ac:dyDescent="0.25">
      <c r="A1468" t="s">
        <v>8219</v>
      </c>
      <c r="B1468">
        <v>50</v>
      </c>
    </row>
    <row r="1469" spans="1:2" x14ac:dyDescent="0.25">
      <c r="A1469" t="s">
        <v>8219</v>
      </c>
      <c r="B1469">
        <v>21</v>
      </c>
    </row>
    <row r="1470" spans="1:2" x14ac:dyDescent="0.25">
      <c r="A1470" t="s">
        <v>8219</v>
      </c>
      <c r="B1470">
        <v>24</v>
      </c>
    </row>
    <row r="1471" spans="1:2" x14ac:dyDescent="0.25">
      <c r="A1471" t="s">
        <v>8219</v>
      </c>
      <c r="B1471">
        <v>32</v>
      </c>
    </row>
    <row r="1472" spans="1:2" x14ac:dyDescent="0.25">
      <c r="A1472" t="s">
        <v>8219</v>
      </c>
      <c r="B1472">
        <v>62</v>
      </c>
    </row>
    <row r="1473" spans="1:2" x14ac:dyDescent="0.25">
      <c r="A1473" t="s">
        <v>8219</v>
      </c>
      <c r="B1473">
        <v>9</v>
      </c>
    </row>
    <row r="1474" spans="1:2" x14ac:dyDescent="0.25">
      <c r="A1474" t="s">
        <v>8219</v>
      </c>
      <c r="B1474">
        <v>38</v>
      </c>
    </row>
    <row r="1475" spans="1:2" x14ac:dyDescent="0.25">
      <c r="A1475" t="s">
        <v>8219</v>
      </c>
      <c r="B1475">
        <v>54</v>
      </c>
    </row>
    <row r="1476" spans="1:2" x14ac:dyDescent="0.25">
      <c r="A1476" t="s">
        <v>8219</v>
      </c>
      <c r="B1476">
        <v>37</v>
      </c>
    </row>
    <row r="1477" spans="1:2" x14ac:dyDescent="0.25">
      <c r="A1477" t="s">
        <v>8219</v>
      </c>
      <c r="B1477">
        <v>39</v>
      </c>
    </row>
    <row r="1478" spans="1:2" x14ac:dyDescent="0.25">
      <c r="A1478" t="s">
        <v>8219</v>
      </c>
      <c r="B1478">
        <v>34</v>
      </c>
    </row>
    <row r="1479" spans="1:2" x14ac:dyDescent="0.25">
      <c r="A1479" t="s">
        <v>8219</v>
      </c>
      <c r="B1479">
        <v>55</v>
      </c>
    </row>
    <row r="1480" spans="1:2" x14ac:dyDescent="0.25">
      <c r="A1480" t="s">
        <v>8219</v>
      </c>
      <c r="B1480">
        <v>32</v>
      </c>
    </row>
    <row r="1481" spans="1:2" x14ac:dyDescent="0.25">
      <c r="A1481" t="s">
        <v>8219</v>
      </c>
      <c r="B1481">
        <v>25</v>
      </c>
    </row>
    <row r="1482" spans="1:2" x14ac:dyDescent="0.25">
      <c r="A1482" t="s">
        <v>8219</v>
      </c>
      <c r="B1482">
        <v>33</v>
      </c>
    </row>
    <row r="1483" spans="1:2" x14ac:dyDescent="0.25">
      <c r="A1483" t="s">
        <v>8219</v>
      </c>
      <c r="B1483">
        <v>108</v>
      </c>
    </row>
    <row r="1484" spans="1:2" x14ac:dyDescent="0.25">
      <c r="A1484" t="s">
        <v>8219</v>
      </c>
      <c r="B1484">
        <v>20</v>
      </c>
    </row>
    <row r="1485" spans="1:2" x14ac:dyDescent="0.25">
      <c r="A1485" t="s">
        <v>8219</v>
      </c>
      <c r="B1485">
        <v>98</v>
      </c>
    </row>
    <row r="1486" spans="1:2" x14ac:dyDescent="0.25">
      <c r="A1486" t="s">
        <v>8219</v>
      </c>
      <c r="B1486">
        <v>196</v>
      </c>
    </row>
    <row r="1487" spans="1:2" x14ac:dyDescent="0.25">
      <c r="A1487" t="s">
        <v>8219</v>
      </c>
      <c r="B1487">
        <v>39</v>
      </c>
    </row>
    <row r="1488" spans="1:2" x14ac:dyDescent="0.25">
      <c r="A1488" t="s">
        <v>8219</v>
      </c>
      <c r="B1488">
        <v>128</v>
      </c>
    </row>
    <row r="1489" spans="1:2" x14ac:dyDescent="0.25">
      <c r="A1489" t="s">
        <v>8219</v>
      </c>
      <c r="B1489">
        <v>71</v>
      </c>
    </row>
    <row r="1490" spans="1:2" x14ac:dyDescent="0.25">
      <c r="A1490" t="s">
        <v>8219</v>
      </c>
      <c r="B1490">
        <v>47</v>
      </c>
    </row>
    <row r="1491" spans="1:2" x14ac:dyDescent="0.25">
      <c r="A1491" t="s">
        <v>8219</v>
      </c>
      <c r="B1491">
        <v>17</v>
      </c>
    </row>
    <row r="1492" spans="1:2" x14ac:dyDescent="0.25">
      <c r="A1492" t="s">
        <v>8219</v>
      </c>
      <c r="B1492">
        <v>91</v>
      </c>
    </row>
    <row r="1493" spans="1:2" x14ac:dyDescent="0.25">
      <c r="A1493" t="s">
        <v>8219</v>
      </c>
      <c r="B1493">
        <v>43</v>
      </c>
    </row>
    <row r="1494" spans="1:2" x14ac:dyDescent="0.25">
      <c r="A1494" t="s">
        <v>8219</v>
      </c>
      <c r="B1494">
        <v>17</v>
      </c>
    </row>
    <row r="1495" spans="1:2" x14ac:dyDescent="0.25">
      <c r="A1495" t="s">
        <v>8219</v>
      </c>
      <c r="B1495">
        <v>33</v>
      </c>
    </row>
    <row r="1496" spans="1:2" x14ac:dyDescent="0.25">
      <c r="A1496" t="s">
        <v>8219</v>
      </c>
      <c r="B1496">
        <v>87</v>
      </c>
    </row>
    <row r="1497" spans="1:2" x14ac:dyDescent="0.25">
      <c r="A1497" t="s">
        <v>8219</v>
      </c>
      <c r="B1497">
        <v>113</v>
      </c>
    </row>
    <row r="1498" spans="1:2" x14ac:dyDescent="0.25">
      <c r="A1498" t="s">
        <v>8219</v>
      </c>
      <c r="B1498">
        <v>14</v>
      </c>
    </row>
    <row r="1499" spans="1:2" x14ac:dyDescent="0.25">
      <c r="A1499" t="s">
        <v>8219</v>
      </c>
      <c r="B1499">
        <v>30</v>
      </c>
    </row>
    <row r="1500" spans="1:2" x14ac:dyDescent="0.25">
      <c r="A1500" t="s">
        <v>8219</v>
      </c>
      <c r="B1500">
        <v>16</v>
      </c>
    </row>
    <row r="1501" spans="1:2" x14ac:dyDescent="0.25">
      <c r="A1501" t="s">
        <v>8219</v>
      </c>
      <c r="B1501">
        <v>46</v>
      </c>
    </row>
    <row r="1502" spans="1:2" x14ac:dyDescent="0.25">
      <c r="A1502" t="s">
        <v>8219</v>
      </c>
      <c r="B1502">
        <v>24</v>
      </c>
    </row>
    <row r="1503" spans="1:2" x14ac:dyDescent="0.25">
      <c r="A1503" t="s">
        <v>8219</v>
      </c>
      <c r="B1503">
        <v>97</v>
      </c>
    </row>
    <row r="1504" spans="1:2" x14ac:dyDescent="0.25">
      <c r="A1504" t="s">
        <v>8219</v>
      </c>
      <c r="B1504">
        <v>59</v>
      </c>
    </row>
    <row r="1505" spans="1:2" x14ac:dyDescent="0.25">
      <c r="A1505" t="s">
        <v>8219</v>
      </c>
      <c r="B1505">
        <v>1095</v>
      </c>
    </row>
    <row r="1506" spans="1:2" x14ac:dyDescent="0.25">
      <c r="A1506" t="s">
        <v>8219</v>
      </c>
      <c r="B1506">
        <v>218</v>
      </c>
    </row>
    <row r="1507" spans="1:2" x14ac:dyDescent="0.25">
      <c r="A1507" t="s">
        <v>8219</v>
      </c>
      <c r="B1507">
        <v>111</v>
      </c>
    </row>
    <row r="1508" spans="1:2" x14ac:dyDescent="0.25">
      <c r="A1508" t="s">
        <v>8219</v>
      </c>
      <c r="B1508">
        <v>56</v>
      </c>
    </row>
    <row r="1509" spans="1:2" x14ac:dyDescent="0.25">
      <c r="A1509" t="s">
        <v>8219</v>
      </c>
      <c r="B1509">
        <v>265</v>
      </c>
    </row>
    <row r="1510" spans="1:2" x14ac:dyDescent="0.25">
      <c r="A1510" t="s">
        <v>8219</v>
      </c>
      <c r="B1510">
        <v>28</v>
      </c>
    </row>
    <row r="1511" spans="1:2" x14ac:dyDescent="0.25">
      <c r="A1511" t="s">
        <v>8219</v>
      </c>
      <c r="B1511">
        <v>364</v>
      </c>
    </row>
    <row r="1512" spans="1:2" x14ac:dyDescent="0.25">
      <c r="A1512" t="s">
        <v>8219</v>
      </c>
      <c r="B1512">
        <v>27</v>
      </c>
    </row>
    <row r="1513" spans="1:2" x14ac:dyDescent="0.25">
      <c r="A1513" t="s">
        <v>8219</v>
      </c>
      <c r="B1513">
        <v>93</v>
      </c>
    </row>
    <row r="1514" spans="1:2" x14ac:dyDescent="0.25">
      <c r="A1514" t="s">
        <v>8219</v>
      </c>
      <c r="B1514">
        <v>64</v>
      </c>
    </row>
    <row r="1515" spans="1:2" x14ac:dyDescent="0.25">
      <c r="A1515" t="s">
        <v>8219</v>
      </c>
      <c r="B1515">
        <v>22</v>
      </c>
    </row>
    <row r="1516" spans="1:2" x14ac:dyDescent="0.25">
      <c r="A1516" t="s">
        <v>8219</v>
      </c>
      <c r="B1516">
        <v>59</v>
      </c>
    </row>
    <row r="1517" spans="1:2" x14ac:dyDescent="0.25">
      <c r="A1517" t="s">
        <v>8219</v>
      </c>
      <c r="B1517">
        <v>249</v>
      </c>
    </row>
    <row r="1518" spans="1:2" x14ac:dyDescent="0.25">
      <c r="A1518" t="s">
        <v>8219</v>
      </c>
      <c r="B1518">
        <v>392</v>
      </c>
    </row>
    <row r="1519" spans="1:2" x14ac:dyDescent="0.25">
      <c r="A1519" t="s">
        <v>8219</v>
      </c>
      <c r="B1519">
        <v>115</v>
      </c>
    </row>
    <row r="1520" spans="1:2" x14ac:dyDescent="0.25">
      <c r="A1520" t="s">
        <v>8219</v>
      </c>
      <c r="B1520">
        <v>433</v>
      </c>
    </row>
    <row r="1521" spans="1:2" x14ac:dyDescent="0.25">
      <c r="A1521" t="s">
        <v>8219</v>
      </c>
      <c r="B1521">
        <v>20</v>
      </c>
    </row>
    <row r="1522" spans="1:2" x14ac:dyDescent="0.25">
      <c r="A1522" t="s">
        <v>8219</v>
      </c>
      <c r="B1522">
        <v>8</v>
      </c>
    </row>
    <row r="1523" spans="1:2" x14ac:dyDescent="0.25">
      <c r="A1523" t="s">
        <v>8219</v>
      </c>
      <c r="B1523">
        <v>175</v>
      </c>
    </row>
    <row r="1524" spans="1:2" x14ac:dyDescent="0.25">
      <c r="A1524" t="s">
        <v>8219</v>
      </c>
      <c r="B1524">
        <v>104</v>
      </c>
    </row>
    <row r="1525" spans="1:2" x14ac:dyDescent="0.25">
      <c r="A1525" t="s">
        <v>8219</v>
      </c>
      <c r="B1525">
        <v>17</v>
      </c>
    </row>
    <row r="1526" spans="1:2" x14ac:dyDescent="0.25">
      <c r="A1526" t="s">
        <v>8219</v>
      </c>
      <c r="B1526">
        <v>277</v>
      </c>
    </row>
    <row r="1527" spans="1:2" x14ac:dyDescent="0.25">
      <c r="A1527" t="s">
        <v>8219</v>
      </c>
      <c r="B1527">
        <v>118</v>
      </c>
    </row>
    <row r="1528" spans="1:2" x14ac:dyDescent="0.25">
      <c r="A1528" t="s">
        <v>8219</v>
      </c>
      <c r="B1528">
        <v>97</v>
      </c>
    </row>
    <row r="1529" spans="1:2" x14ac:dyDescent="0.25">
      <c r="A1529" t="s">
        <v>8219</v>
      </c>
      <c r="B1529">
        <v>20</v>
      </c>
    </row>
    <row r="1530" spans="1:2" x14ac:dyDescent="0.25">
      <c r="A1530" t="s">
        <v>8219</v>
      </c>
      <c r="B1530">
        <v>26</v>
      </c>
    </row>
    <row r="1531" spans="1:2" x14ac:dyDescent="0.25">
      <c r="A1531" t="s">
        <v>8219</v>
      </c>
      <c r="B1531">
        <v>128</v>
      </c>
    </row>
    <row r="1532" spans="1:2" x14ac:dyDescent="0.25">
      <c r="A1532" t="s">
        <v>8219</v>
      </c>
      <c r="B1532">
        <v>15</v>
      </c>
    </row>
    <row r="1533" spans="1:2" x14ac:dyDescent="0.25">
      <c r="A1533" t="s">
        <v>8219</v>
      </c>
      <c r="B1533">
        <v>25</v>
      </c>
    </row>
    <row r="1534" spans="1:2" x14ac:dyDescent="0.25">
      <c r="A1534" t="s">
        <v>8219</v>
      </c>
      <c r="B1534">
        <v>55</v>
      </c>
    </row>
    <row r="1535" spans="1:2" x14ac:dyDescent="0.25">
      <c r="A1535" t="s">
        <v>8219</v>
      </c>
      <c r="B1535">
        <v>107</v>
      </c>
    </row>
    <row r="1536" spans="1:2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2:A2186">
    <cfRule type="containsText" dxfId="7" priority="6" operator="containsText" text="live">
      <formula>NOT(ISERROR(SEARCH("live",A2)))</formula>
    </cfRule>
    <cfRule type="containsText" dxfId="6" priority="7" operator="containsText" text="canceled">
      <formula>NOT(ISERROR(SEARCH("canceled",A2)))</formula>
    </cfRule>
    <cfRule type="containsText" dxfId="5" priority="8" operator="containsText" text="failed">
      <formula>NOT(ISERROR(SEARCH("failed",A2)))</formula>
    </cfRule>
    <cfRule type="containsText" dxfId="4" priority="9" operator="containsText" text="successful">
      <formula>NOT(ISERROR(SEARCH("successful",A2)))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1278">
    <cfRule type="containsText" dxfId="3" priority="1" operator="containsText" text="live">
      <formula>NOT(ISERROR(SEARCH("live",F2)))</formula>
    </cfRule>
    <cfRule type="containsText" dxfId="2" priority="2" operator="containsText" text="canceled">
      <formula>NOT(ISERROR(SEARCH("canceled",F2)))</formula>
    </cfRule>
    <cfRule type="containsText" dxfId="1" priority="3" operator="containsText" text="failed">
      <formula>NOT(ISERROR(SEARCH("failed",F2)))</formula>
    </cfRule>
    <cfRule type="containsText" dxfId="0" priority="4" operator="containsText" text="successful">
      <formula>NOT(ISERROR(SEARCH("successful",F2)))</formula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Initial Data</vt:lpstr>
      <vt:lpstr>Category Pivot </vt:lpstr>
      <vt:lpstr>Sub-Category Pivot</vt:lpstr>
      <vt:lpstr>Date Created Conversion</vt:lpstr>
      <vt:lpstr>Bonus 1</vt:lpstr>
      <vt:lpstr>Statistical Analysis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Darrious Matthews</cp:lastModifiedBy>
  <dcterms:created xsi:type="dcterms:W3CDTF">2017-04-20T15:17:24Z</dcterms:created>
  <dcterms:modified xsi:type="dcterms:W3CDTF">2020-12-08T02:25:57Z</dcterms:modified>
</cp:coreProperties>
</file>