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K" sheetId="1" r:id="rId4"/>
    <sheet state="visible" name="NUT , BOLT, WASER, BEARING" sheetId="2" r:id="rId5"/>
    <sheet state="visible" name=" RAW MATERIAL CHEMICAL" sheetId="3" r:id="rId6"/>
    <sheet state="visible" name="Sheet5" sheetId="4" r:id="rId7"/>
    <sheet state="visible" name="PACKING MATERIAL" sheetId="5" r:id="rId8"/>
    <sheet state="visible" name="FINISH GOOD" sheetId="6" r:id="rId9"/>
    <sheet state="visible" name="Sheet2" sheetId="7" r:id="rId10"/>
    <sheet state="visible" name="ELECTRICAL, AIR, HYDRAULIC " sheetId="8" r:id="rId11"/>
    <sheet state="visible" name="CUTTING TOOL" sheetId="9" r:id="rId12"/>
  </sheets>
  <definedNames>
    <definedName name="NUT___BOLT__WASER">STOCK!$B$3</definedName>
    <definedName name="NUT_BOLT_WASER_">STOCK!$B$3</definedName>
  </definedNames>
  <calcPr/>
</workbook>
</file>

<file path=xl/sharedStrings.xml><?xml version="1.0" encoding="utf-8"?>
<sst xmlns="http://schemas.openxmlformats.org/spreadsheetml/2006/main" count="1226" uniqueCount="637">
  <si>
    <t xml:space="preserve">GOLD MOHUR OVERSEAS </t>
  </si>
  <si>
    <t>STOCK MATERIAL DETAIL</t>
  </si>
  <si>
    <t>NUT , BOLT, WASER'!A1</t>
  </si>
  <si>
    <t>CHEMICAL!A1</t>
  </si>
  <si>
    <t xml:space="preserve">S.N. </t>
  </si>
  <si>
    <t xml:space="preserve">ITEM NAME </t>
  </si>
  <si>
    <t>SIZE</t>
  </si>
  <si>
    <t>DESCRPTION</t>
  </si>
  <si>
    <t xml:space="preserve">STORE ROOM </t>
  </si>
  <si>
    <t>RAIK NO.</t>
  </si>
  <si>
    <t>STOCK (PC)</t>
  </si>
  <si>
    <t>OUT MATERIAL</t>
  </si>
  <si>
    <t>CLO. BLNCE</t>
  </si>
  <si>
    <t>ALEN KEY BOLT</t>
  </si>
  <si>
    <t>3/4"</t>
  </si>
  <si>
    <t xml:space="preserve">KNEADER 1 </t>
  </si>
  <si>
    <t>.1/1</t>
  </si>
  <si>
    <t>1/2"</t>
  </si>
  <si>
    <t>.1/2</t>
  </si>
  <si>
    <t>1"</t>
  </si>
  <si>
    <t>1.5"</t>
  </si>
  <si>
    <t>2"</t>
  </si>
  <si>
    <t>2.5"</t>
  </si>
  <si>
    <t>3"</t>
  </si>
  <si>
    <t>4"</t>
  </si>
  <si>
    <t>5"</t>
  </si>
  <si>
    <t>6"</t>
  </si>
  <si>
    <t>8"</t>
  </si>
  <si>
    <t>GI BOLT</t>
  </si>
  <si>
    <t>HEXA BOLT</t>
  </si>
  <si>
    <t>2.5x1''</t>
  </si>
  <si>
    <t>ALL USE</t>
  </si>
  <si>
    <t>1/1</t>
  </si>
  <si>
    <t>2.5x1.5"</t>
  </si>
  <si>
    <t>2.5x2"</t>
  </si>
  <si>
    <t>2.5x2.5"</t>
  </si>
  <si>
    <t>5x1''</t>
  </si>
  <si>
    <t>1/5</t>
  </si>
  <si>
    <t>5x1.5''</t>
  </si>
  <si>
    <t>5x2''</t>
  </si>
  <si>
    <t>5x2.5"</t>
  </si>
  <si>
    <t>5x3"</t>
  </si>
  <si>
    <t>5x4"</t>
  </si>
  <si>
    <t>5x6"</t>
  </si>
  <si>
    <t>5x8''</t>
  </si>
  <si>
    <t>5x10''</t>
  </si>
  <si>
    <t>HEXA NUT</t>
  </si>
  <si>
    <t>2.5''</t>
  </si>
  <si>
    <t>2 SUT</t>
  </si>
  <si>
    <t>GREAS</t>
  </si>
  <si>
    <t>HT BOLT</t>
  </si>
  <si>
    <t>2.5 X 1"</t>
  </si>
  <si>
    <t>2.5 X 1.5"</t>
  </si>
  <si>
    <t>2.5 X 2"</t>
  </si>
  <si>
    <t>2.5 X 2.5"</t>
  </si>
  <si>
    <t>2.5 X 3"</t>
  </si>
  <si>
    <t xml:space="preserve">MS BOLT </t>
  </si>
  <si>
    <t>3 SUTx1''</t>
  </si>
  <si>
    <t>1/2</t>
  </si>
  <si>
    <t>3 SUTx1.5''</t>
  </si>
  <si>
    <t>3 SUTx2''</t>
  </si>
  <si>
    <t>3 SUTx2.5''</t>
  </si>
  <si>
    <t>3 SUTx3''</t>
  </si>
  <si>
    <t>MS NUT</t>
  </si>
  <si>
    <t>3 SUT</t>
  </si>
  <si>
    <t>4 SUT</t>
  </si>
  <si>
    <t>1/3</t>
  </si>
  <si>
    <t>8mmx1''</t>
  </si>
  <si>
    <t>10MMx1''</t>
  </si>
  <si>
    <t>4 SUTx6''</t>
  </si>
  <si>
    <t>4 SUTx1''</t>
  </si>
  <si>
    <t>1/4</t>
  </si>
  <si>
    <t>4 SUTx1.5''</t>
  </si>
  <si>
    <t>4 SUTx2''</t>
  </si>
  <si>
    <t>4 SUTx2.5''</t>
  </si>
  <si>
    <t>4 SUTx3''</t>
  </si>
  <si>
    <t>4 SUTx4''</t>
  </si>
  <si>
    <t xml:space="preserve">KNEADER, ROLLA, LETH </t>
  </si>
  <si>
    <t>WASAR</t>
  </si>
  <si>
    <t>2.5 SUT</t>
  </si>
  <si>
    <t>2x1''</t>
  </si>
  <si>
    <t>2x1.5''</t>
  </si>
  <si>
    <t>2x2.5</t>
  </si>
  <si>
    <t>2x3"</t>
  </si>
  <si>
    <t>BEARINGS</t>
  </si>
  <si>
    <t>NBC BEARING</t>
  </si>
  <si>
    <t>6202ZZ</t>
  </si>
  <si>
    <t>6203ZZ</t>
  </si>
  <si>
    <t>6204ZZ</t>
  </si>
  <si>
    <t>6008ZZ/C3</t>
  </si>
  <si>
    <t>6206ZZ/C3</t>
  </si>
  <si>
    <t>6305ZZ</t>
  </si>
  <si>
    <t>LETH MACHINE 14"</t>
  </si>
  <si>
    <t>6205ZZ/C3</t>
  </si>
  <si>
    <t>BEARING (MPZ) LOCAL</t>
  </si>
  <si>
    <t>BEARING (PARAS GOLD)</t>
  </si>
  <si>
    <t>6205ZZ</t>
  </si>
  <si>
    <t>BEARING (HBX)</t>
  </si>
  <si>
    <t>6306/2RS</t>
  </si>
  <si>
    <t>BEARING (SKF)</t>
  </si>
  <si>
    <t>6207 2Z/C3</t>
  </si>
  <si>
    <t>6208-2Z/C3</t>
  </si>
  <si>
    <t>BEARING (XEZ)</t>
  </si>
  <si>
    <t>6306ZZ</t>
  </si>
  <si>
    <t>BEARING (FKG PLUS)</t>
  </si>
  <si>
    <t>6206 ZZ</t>
  </si>
  <si>
    <t>TAPS SET</t>
  </si>
  <si>
    <t>TAPS SET (METRO)</t>
  </si>
  <si>
    <t>3/16 BSW</t>
  </si>
  <si>
    <t>TAPS SET (MIRANDA)</t>
  </si>
  <si>
    <t>M6X1.0</t>
  </si>
  <si>
    <t>TAP SET (HUMMA)</t>
  </si>
  <si>
    <t>6 X 1.0</t>
  </si>
  <si>
    <t>DIAMOND DRESSOR</t>
  </si>
  <si>
    <t>0.75 MM</t>
  </si>
  <si>
    <t>FOR TOOL MACHINE</t>
  </si>
  <si>
    <t>OIL SEAL</t>
  </si>
  <si>
    <t>40.80.10</t>
  </si>
  <si>
    <t>BIG ROLLA MACHINE</t>
  </si>
  <si>
    <t>BELT</t>
  </si>
  <si>
    <t>B-27</t>
  </si>
  <si>
    <t>B-28</t>
  </si>
  <si>
    <t>B-29</t>
  </si>
  <si>
    <t>B-32</t>
  </si>
  <si>
    <t>B-36</t>
  </si>
  <si>
    <t>B-38</t>
  </si>
  <si>
    <t>B-47</t>
  </si>
  <si>
    <t>B-48</t>
  </si>
  <si>
    <t>B-46</t>
  </si>
  <si>
    <t>B-49</t>
  </si>
  <si>
    <t>B-45</t>
  </si>
  <si>
    <t>B-57</t>
  </si>
  <si>
    <t>B-60</t>
  </si>
  <si>
    <t>B-67</t>
  </si>
  <si>
    <t>B-75</t>
  </si>
  <si>
    <t>B-76</t>
  </si>
  <si>
    <t>B-82</t>
  </si>
  <si>
    <t>B-92</t>
  </si>
  <si>
    <t>B-98</t>
  </si>
  <si>
    <t>B-70</t>
  </si>
  <si>
    <t>B-71</t>
  </si>
  <si>
    <t>B-62</t>
  </si>
  <si>
    <t>B-80</t>
  </si>
  <si>
    <t>B-73</t>
  </si>
  <si>
    <t>B-42</t>
  </si>
  <si>
    <t>GRINDING AND CUTTING WHEEL</t>
  </si>
  <si>
    <t>CUTTING WHEEL</t>
  </si>
  <si>
    <t>14"</t>
  </si>
  <si>
    <t>STEEL ROD CUTTING</t>
  </si>
  <si>
    <t>STEEL AND OTHER CUTTING</t>
  </si>
  <si>
    <t>6/15</t>
  </si>
  <si>
    <t>GRINDING WHEEL (FLAP DISC)</t>
  </si>
  <si>
    <t xml:space="preserve">FOR GRINDING </t>
  </si>
  <si>
    <t>6/14</t>
  </si>
  <si>
    <t>GRINDING WHEEL (60 GRITE)</t>
  </si>
  <si>
    <t xml:space="preserve">4" </t>
  </si>
  <si>
    <t>FOR RUBBER ROLL CLEANING</t>
  </si>
  <si>
    <t>STOCK</t>
  </si>
  <si>
    <t>DATE</t>
  </si>
  <si>
    <t>NO OF BAG</t>
  </si>
  <si>
    <t>DRUM</t>
  </si>
  <si>
    <t>NO OF CARTOON</t>
  </si>
  <si>
    <t>PACKING PER KG</t>
  </si>
  <si>
    <t xml:space="preserve">QT. IN KG </t>
  </si>
  <si>
    <t>IN STOCK</t>
  </si>
  <si>
    <t>OUT STOCK</t>
  </si>
  <si>
    <t>CLO. STOCK</t>
  </si>
  <si>
    <t>ACID</t>
  </si>
  <si>
    <t>CARDNOL</t>
  </si>
  <si>
    <t>CBS</t>
  </si>
  <si>
    <t>CHEMLOK 205</t>
  </si>
  <si>
    <t>CHEMLOK 220</t>
  </si>
  <si>
    <t>CHINA CLAY</t>
  </si>
  <si>
    <t>CNSL</t>
  </si>
  <si>
    <t>COLOUR</t>
  </si>
  <si>
    <t>DEG</t>
  </si>
  <si>
    <t>DISAL</t>
  </si>
  <si>
    <t>DOP</t>
  </si>
  <si>
    <t>DPG</t>
  </si>
  <si>
    <t>ELASTO 541 OIL</t>
  </si>
  <si>
    <t>FORMALDEHYDE</t>
  </si>
  <si>
    <t>HEXAMINE</t>
  </si>
  <si>
    <t>N- 1110 RUBBER/CRUMP</t>
  </si>
  <si>
    <t>P.F. RESIN</t>
  </si>
  <si>
    <t>PEPTIZOL</t>
  </si>
  <si>
    <t>PETREJ</t>
  </si>
  <si>
    <t>PHENOL</t>
  </si>
  <si>
    <t>PVI</t>
  </si>
  <si>
    <t>R. COMPOUND (KACHHA)</t>
  </si>
  <si>
    <t>R. COMPOUND (PAKKA)</t>
  </si>
  <si>
    <t>R.M. RUBBER</t>
  </si>
  <si>
    <t>RECLAIM RUBBER</t>
  </si>
  <si>
    <t>RED OXIDE</t>
  </si>
  <si>
    <t>ROSIN WOOD</t>
  </si>
  <si>
    <t>S.P. OIL</t>
  </si>
  <si>
    <t>SI 69</t>
  </si>
  <si>
    <t>SILICA</t>
  </si>
  <si>
    <t>SILIKA</t>
  </si>
  <si>
    <t>STERIC ACID</t>
  </si>
  <si>
    <t>SULPHUR (S-80)</t>
  </si>
  <si>
    <t>Synthetic Rubber/ 35 L</t>
  </si>
  <si>
    <t>Synthetic Rubber/ 746</t>
  </si>
  <si>
    <t>Synthetic Rubber/40 M</t>
  </si>
  <si>
    <t>TDQ</t>
  </si>
  <si>
    <t>THINNER</t>
  </si>
  <si>
    <t>TITANIUM</t>
  </si>
  <si>
    <t>TMT</t>
  </si>
  <si>
    <t>WINGSTAY L</t>
  </si>
  <si>
    <t>WIRE NETTING (48 BNDL)</t>
  </si>
  <si>
    <t>ZINC OXIDE</t>
  </si>
  <si>
    <t>Category</t>
  </si>
  <si>
    <t>Desc1</t>
  </si>
  <si>
    <t>Desc2</t>
  </si>
  <si>
    <t>Desc3</t>
  </si>
  <si>
    <t>Desc4</t>
  </si>
  <si>
    <t>Desc5</t>
  </si>
  <si>
    <t>Item Description</t>
  </si>
  <si>
    <t>Item Categorty Template</t>
  </si>
  <si>
    <t>PRODUCT</t>
  </si>
  <si>
    <t>PLY</t>
  </si>
  <si>
    <t>LENGTH</t>
  </si>
  <si>
    <t>WIDTH</t>
  </si>
  <si>
    <t>HEIGHT</t>
  </si>
  <si>
    <t>=desc1+desc2+desc3+desc4+desc5</t>
  </si>
  <si>
    <t xml:space="preserve">Packing </t>
  </si>
  <si>
    <t xml:space="preserve">Cartoon </t>
  </si>
  <si>
    <t xml:space="preserve">2 PLY </t>
  </si>
  <si>
    <t xml:space="preserve">L15 </t>
  </si>
  <si>
    <t xml:space="preserve">W10 </t>
  </si>
  <si>
    <t xml:space="preserve">H12 </t>
  </si>
  <si>
    <t>TYPE</t>
  </si>
  <si>
    <t xml:space="preserve">STICKER </t>
  </si>
  <si>
    <t xml:space="preserve">POLY </t>
  </si>
  <si>
    <t xml:space="preserve">L5 </t>
  </si>
  <si>
    <t xml:space="preserve">W4 </t>
  </si>
  <si>
    <t>CORE</t>
  </si>
  <si>
    <t>DENSITY</t>
  </si>
  <si>
    <t>Electrical</t>
  </si>
  <si>
    <t>CABLE</t>
  </si>
  <si>
    <t>3 CORE</t>
  </si>
  <si>
    <t>1.5 SQMM</t>
  </si>
  <si>
    <t xml:space="preserve">SOCKET </t>
  </si>
  <si>
    <t xml:space="preserve">16A </t>
  </si>
  <si>
    <t xml:space="preserve">3PIN </t>
  </si>
  <si>
    <t>MULTI</t>
  </si>
  <si>
    <t>Hydraulic</t>
  </si>
  <si>
    <t>Item Master</t>
  </si>
  <si>
    <t>Code</t>
  </si>
  <si>
    <t>Item Description 
=desc1+desc2+desc3+desc4+desc5</t>
  </si>
  <si>
    <t>Stock</t>
  </si>
  <si>
    <t>Min_level</t>
  </si>
  <si>
    <t>Unit Rate</t>
  </si>
  <si>
    <t>Rack_no</t>
  </si>
  <si>
    <t>Rack Master</t>
  </si>
  <si>
    <t>RackBin_no</t>
  </si>
  <si>
    <t>Location</t>
  </si>
  <si>
    <t>RackBin_type</t>
  </si>
  <si>
    <t>entry forms</t>
  </si>
  <si>
    <t>Material Inward Form - Purchase</t>
  </si>
  <si>
    <t xml:space="preserve">Material Outward Form - Production </t>
  </si>
  <si>
    <t>Material Inward Form - Production</t>
  </si>
  <si>
    <t xml:space="preserve">Material Outward Form - Challan </t>
  </si>
  <si>
    <t>Reports</t>
  </si>
  <si>
    <t>Stock Dashboard</t>
  </si>
  <si>
    <t xml:space="preserve">Filter option of CATGORY, TYPE, item descrption  </t>
  </si>
  <si>
    <t>Purchase Inward Register</t>
  </si>
  <si>
    <t>Month wise /period wise</t>
  </si>
  <si>
    <t>Production - Inward and outward register</t>
  </si>
  <si>
    <t xml:space="preserve">Stock Status with Valuation </t>
  </si>
  <si>
    <t>GOLD MOHUR OVERSEAS</t>
  </si>
  <si>
    <t>PACKEGING MATERIAL</t>
  </si>
  <si>
    <t>CARTOON</t>
  </si>
  <si>
    <t>S.N.</t>
  </si>
  <si>
    <t>NAME</t>
  </si>
  <si>
    <t>QUALITY</t>
  </si>
  <si>
    <t>DEALER NAME</t>
  </si>
  <si>
    <t>RECIVED QTY</t>
  </si>
  <si>
    <t>ISSUE QTY</t>
  </si>
  <si>
    <t>BALANCE</t>
  </si>
  <si>
    <t>GOLD MOHUR</t>
  </si>
  <si>
    <t>10"</t>
  </si>
  <si>
    <t>GOLDEN EAGLE</t>
  </si>
  <si>
    <t>PLAIN</t>
  </si>
  <si>
    <t>WHITE</t>
  </si>
  <si>
    <t>BROWN</t>
  </si>
  <si>
    <t>GALAXY</t>
  </si>
  <si>
    <t>TITAN</t>
  </si>
  <si>
    <t>DIAMOND POWER</t>
  </si>
  <si>
    <t>DIAMOND POWER JUMBO</t>
  </si>
  <si>
    <t>TOTAL</t>
  </si>
  <si>
    <t>12"</t>
  </si>
  <si>
    <t>AID</t>
  </si>
  <si>
    <t>STICKER</t>
  </si>
  <si>
    <t>RECEIVED/PC</t>
  </si>
  <si>
    <t>ISSUE /PC</t>
  </si>
  <si>
    <t>ROLL STICKER</t>
  </si>
  <si>
    <t>BRITE GOLD</t>
  </si>
  <si>
    <t>HRI GOLD</t>
  </si>
  <si>
    <t>RAJDHANI GOLD</t>
  </si>
  <si>
    <t>HRI SHYAM</t>
  </si>
  <si>
    <t>HINDUSTAN</t>
  </si>
  <si>
    <t>BOXER</t>
  </si>
  <si>
    <t>GOLD PLUS</t>
  </si>
  <si>
    <t>GOLD MEDAL</t>
  </si>
  <si>
    <t>FONIX</t>
  </si>
  <si>
    <t>SHARK</t>
  </si>
  <si>
    <t>SILKY SOFT</t>
  </si>
  <si>
    <t>FEATHER</t>
  </si>
  <si>
    <t>TAPE</t>
  </si>
  <si>
    <t>PLAIN TAPE</t>
  </si>
  <si>
    <t xml:space="preserve"> </t>
  </si>
  <si>
    <t>PAINT</t>
  </si>
  <si>
    <t>DESCRIPTION</t>
  </si>
  <si>
    <t>PAAL SURF</t>
  </si>
  <si>
    <t>AUTOMOTIVE</t>
  </si>
  <si>
    <t>CELL PAINT</t>
  </si>
  <si>
    <t>CAIRO DUST</t>
  </si>
  <si>
    <t>SMOKE GRAY</t>
  </si>
  <si>
    <t>DEEP ORENGE</t>
  </si>
  <si>
    <t>PAINT FOR KNEADER AND SINGLE PRESS</t>
  </si>
  <si>
    <t>GREEN</t>
  </si>
  <si>
    <t>YELLO</t>
  </si>
  <si>
    <t>FOR SINGLE PRESS RUBBER ROLL</t>
  </si>
  <si>
    <t>AQUA MARRIEN</t>
  </si>
  <si>
    <t>RED</t>
  </si>
  <si>
    <t xml:space="preserve">CELL PAINT </t>
  </si>
  <si>
    <t>SUNGLO (WHITE)</t>
  </si>
  <si>
    <t>RUBBER ROLL</t>
  </si>
  <si>
    <t>SUNGLO (BLACK)</t>
  </si>
  <si>
    <t>THINER</t>
  </si>
  <si>
    <t>PAINT BRUSH</t>
  </si>
  <si>
    <t>100 MM</t>
  </si>
  <si>
    <t>75 MM</t>
  </si>
  <si>
    <t>50 MM</t>
  </si>
  <si>
    <t>DATE- 11- 06-2025</t>
  </si>
  <si>
    <t>FINISH GOOD STOCK</t>
  </si>
  <si>
    <t xml:space="preserve"> BRAND 1121</t>
  </si>
  <si>
    <t>INFINITY</t>
  </si>
  <si>
    <t>H.PREM</t>
  </si>
  <si>
    <t>TIC SUPER</t>
  </si>
  <si>
    <t>BROKEN SPL.</t>
  </si>
  <si>
    <t>HRI SYAM</t>
  </si>
  <si>
    <t>MARATHON</t>
  </si>
  <si>
    <t>POLISHER</t>
  </si>
  <si>
    <t>GM</t>
  </si>
  <si>
    <t>BG</t>
  </si>
  <si>
    <t>GE</t>
  </si>
  <si>
    <t>E.W.</t>
  </si>
  <si>
    <t xml:space="preserve">ALL TOTAL </t>
  </si>
  <si>
    <t>ALUMINIUM 10"</t>
  </si>
  <si>
    <t>ALUMINIUM 12"</t>
  </si>
  <si>
    <t>ALUMINIUM SUMO</t>
  </si>
  <si>
    <t>DS 6"</t>
  </si>
  <si>
    <t>DS BS 6"</t>
  </si>
  <si>
    <t>DMR6"</t>
  </si>
  <si>
    <t>DS 8"</t>
  </si>
  <si>
    <t>DMR 8"</t>
  </si>
  <si>
    <t>DS 5"</t>
  </si>
  <si>
    <t>DSK 6"</t>
  </si>
  <si>
    <t>DMR 6" MS</t>
  </si>
  <si>
    <t>DS 10"</t>
  </si>
  <si>
    <t>BS DS 10"</t>
  </si>
  <si>
    <t>F2 10"</t>
  </si>
  <si>
    <t>F2 10" (R)</t>
  </si>
  <si>
    <t xml:space="preserve">CI 10" </t>
  </si>
  <si>
    <t>20"</t>
  </si>
  <si>
    <t>20" FONIX</t>
  </si>
  <si>
    <t>20 x 2 x 2</t>
  </si>
  <si>
    <t>18 X 1.5 X 1.5</t>
  </si>
  <si>
    <t>18 X1.5 X 1.5</t>
  </si>
  <si>
    <t>18 X 1.5 X 2</t>
  </si>
  <si>
    <t>18 X 2 X 2</t>
  </si>
  <si>
    <t>16 X 1.5 X 2</t>
  </si>
  <si>
    <t>DESPATCHED</t>
  </si>
  <si>
    <t>GOLDEN MEDAL</t>
  </si>
  <si>
    <t>SARK</t>
  </si>
  <si>
    <t>B CI 10"</t>
  </si>
  <si>
    <t>BS 20"</t>
  </si>
  <si>
    <t>16 X 1.5 2</t>
  </si>
  <si>
    <t>DATE-- 14-04-2025</t>
  </si>
  <si>
    <t>PACKEGING MATERAIL</t>
  </si>
  <si>
    <t>CARTOON BOX</t>
  </si>
  <si>
    <t>BAG</t>
  </si>
  <si>
    <t>20" (17"X34")</t>
  </si>
  <si>
    <t>DS 6" (24"X45")</t>
  </si>
  <si>
    <t>DMR6" (24" X 34")</t>
  </si>
  <si>
    <t>ELECTRICAL</t>
  </si>
  <si>
    <t>LIFT SWITCH</t>
  </si>
  <si>
    <t>EMERGENCY SWITCH</t>
  </si>
  <si>
    <t>RED INDICATOR</t>
  </si>
  <si>
    <t>PUSH BUTTON RED</t>
  </si>
  <si>
    <t>PUSH BUTTON GREEN</t>
  </si>
  <si>
    <t>PUSH BUTTON YELLOW</t>
  </si>
  <si>
    <t>SELECTOR SWITCH POSITION</t>
  </si>
  <si>
    <t>PANNEL FAN</t>
  </si>
  <si>
    <t>8''</t>
  </si>
  <si>
    <t>6''</t>
  </si>
  <si>
    <t>7''</t>
  </si>
  <si>
    <t>CHANGE OVER</t>
  </si>
  <si>
    <t>LETH MACHINE</t>
  </si>
  <si>
    <t xml:space="preserve">3 PIN PLUG </t>
  </si>
  <si>
    <t>16 AMP</t>
  </si>
  <si>
    <t>6 AMP</t>
  </si>
  <si>
    <t>LED BULB</t>
  </si>
  <si>
    <t>100 W</t>
  </si>
  <si>
    <t>50 W</t>
  </si>
  <si>
    <t>PANNEL LOCK</t>
  </si>
  <si>
    <t>2/4</t>
  </si>
  <si>
    <t xml:space="preserve">SINGLE PUSH BUTTON BOX </t>
  </si>
  <si>
    <t xml:space="preserve">DOUBLE PUSH BUTTON BOX </t>
  </si>
  <si>
    <t>BORD</t>
  </si>
  <si>
    <t>ANGLE HOLDER</t>
  </si>
  <si>
    <t>MCB BOX</t>
  </si>
  <si>
    <t>3 POL</t>
  </si>
  <si>
    <t>MOTOR STARTER</t>
  </si>
  <si>
    <t>9-14 AMP</t>
  </si>
  <si>
    <t>4-6-5 AMP</t>
  </si>
  <si>
    <t>2-5-4 AMP</t>
  </si>
  <si>
    <t>CONDENTIOR/ CAPECITAR</t>
  </si>
  <si>
    <t>MFD 3.15</t>
  </si>
  <si>
    <t>7/42</t>
  </si>
  <si>
    <t xml:space="preserve">MFD 4 </t>
  </si>
  <si>
    <t xml:space="preserve">MFD 6 </t>
  </si>
  <si>
    <t>SENSOR MIX</t>
  </si>
  <si>
    <t>KNEADER</t>
  </si>
  <si>
    <t>6/17</t>
  </si>
  <si>
    <t>LIMIT SWITCH</t>
  </si>
  <si>
    <t>BIG</t>
  </si>
  <si>
    <t>7/58</t>
  </si>
  <si>
    <t>SMALL</t>
  </si>
  <si>
    <t>CNC MACHINE</t>
  </si>
  <si>
    <t>7/59</t>
  </si>
  <si>
    <t>PACKING MACHINE</t>
  </si>
  <si>
    <t>2''</t>
  </si>
  <si>
    <t>6/1</t>
  </si>
  <si>
    <t>CONTECTOR</t>
  </si>
  <si>
    <t>50 AMP</t>
  </si>
  <si>
    <t>6/2</t>
  </si>
  <si>
    <t>TEMPRATURE METER</t>
  </si>
  <si>
    <t>6/3</t>
  </si>
  <si>
    <t>WATER LEVEL</t>
  </si>
  <si>
    <t>6/4</t>
  </si>
  <si>
    <t>CONTACTOR</t>
  </si>
  <si>
    <t>6/6</t>
  </si>
  <si>
    <t xml:space="preserve">TIMER </t>
  </si>
  <si>
    <t>6/7</t>
  </si>
  <si>
    <t>BLOCK</t>
  </si>
  <si>
    <t>6/8</t>
  </si>
  <si>
    <t>BCH ELECTRIC LIMITED</t>
  </si>
  <si>
    <t>18 AMP</t>
  </si>
  <si>
    <t>6/9</t>
  </si>
  <si>
    <t>3 POL MCB</t>
  </si>
  <si>
    <t>20 AMP</t>
  </si>
  <si>
    <t>6/10</t>
  </si>
  <si>
    <t>RILEY MIX</t>
  </si>
  <si>
    <t>6/11</t>
  </si>
  <si>
    <t>1 POL MCB</t>
  </si>
  <si>
    <t xml:space="preserve"> 6 AMP</t>
  </si>
  <si>
    <t>6/12</t>
  </si>
  <si>
    <t>MCB</t>
  </si>
  <si>
    <t>6/13</t>
  </si>
  <si>
    <t>25 AMP</t>
  </si>
  <si>
    <t>ELECTRICAL MIXER MACHINE</t>
  </si>
  <si>
    <t>AIR</t>
  </si>
  <si>
    <t>WRAPING CYLINDER</t>
  </si>
  <si>
    <t>80x400</t>
  </si>
  <si>
    <t>3/1</t>
  </si>
  <si>
    <t>AIR PIPE</t>
  </si>
  <si>
    <t>8 NO.</t>
  </si>
  <si>
    <t>1B</t>
  </si>
  <si>
    <t>10 NO.</t>
  </si>
  <si>
    <t>8 M</t>
  </si>
  <si>
    <t>AIR GUN</t>
  </si>
  <si>
    <t>AIR BLOWER</t>
  </si>
  <si>
    <t>AIR SOLWENT VALVE</t>
  </si>
  <si>
    <t>1/2''</t>
  </si>
  <si>
    <t>3/2</t>
  </si>
  <si>
    <t>HAND LIVER</t>
  </si>
  <si>
    <t>1 SUT</t>
  </si>
  <si>
    <t>50 FMK SEAL</t>
  </si>
  <si>
    <t>75 FMK SEAL</t>
  </si>
  <si>
    <t>100 FMK SEAL</t>
  </si>
  <si>
    <t>FRL WATCH</t>
  </si>
  <si>
    <t>CONTROL VALVE</t>
  </si>
  <si>
    <t>2 SUTE</t>
  </si>
  <si>
    <t>KICK VALVE</t>
  </si>
  <si>
    <t>3/3</t>
  </si>
  <si>
    <t>FLR</t>
  </si>
  <si>
    <t>AIR QUAILE</t>
  </si>
  <si>
    <r>
      <rPr>
        <rFont val="Calibri"/>
        <b/>
        <color theme="1"/>
        <sz val="11.0"/>
      </rPr>
      <t>HYDRAULIC</t>
    </r>
    <r>
      <rPr>
        <rFont val="Calibri"/>
        <color theme="1"/>
        <sz val="11.0"/>
      </rPr>
      <t xml:space="preserve"> </t>
    </r>
  </si>
  <si>
    <t>PILOT OPERATED CHECK VALVE</t>
  </si>
  <si>
    <t>OIL HYDRAULIC VALV</t>
  </si>
  <si>
    <t>REFILL VALVE</t>
  </si>
  <si>
    <t>SINGLE PRESS HAND LIVER VALVE</t>
  </si>
  <si>
    <t>HAND LIVER VALVE</t>
  </si>
  <si>
    <t>BHATTI</t>
  </si>
  <si>
    <t>CSC OIL</t>
  </si>
  <si>
    <t>COMPRESSOR</t>
  </si>
  <si>
    <t>2 L.</t>
  </si>
  <si>
    <t>FORK LIFT OIL</t>
  </si>
  <si>
    <t>FORK LIFT</t>
  </si>
  <si>
    <t>HYDRAULIC WATCH</t>
  </si>
  <si>
    <t>GRINDING WHEEL</t>
  </si>
  <si>
    <t>200x25x31.5x GREEN</t>
  </si>
  <si>
    <t>5/4</t>
  </si>
  <si>
    <t>200x25x31.5x BLACK(MEEDIUM</t>
  </si>
  <si>
    <t>PIPE FITTING</t>
  </si>
  <si>
    <t>SOCKET</t>
  </si>
  <si>
    <t>1.5''</t>
  </si>
  <si>
    <t>5/2</t>
  </si>
  <si>
    <t>VALVE</t>
  </si>
  <si>
    <t>1.25''</t>
  </si>
  <si>
    <t>WELDING ROD</t>
  </si>
  <si>
    <t>5/3</t>
  </si>
  <si>
    <t>28 B</t>
  </si>
  <si>
    <t>12 NO.</t>
  </si>
  <si>
    <t>CI WELDING ROD</t>
  </si>
  <si>
    <t>1 B</t>
  </si>
  <si>
    <t>GAS WELDING BATTI</t>
  </si>
  <si>
    <t>GAS CUTTER</t>
  </si>
  <si>
    <t>REGULETOR</t>
  </si>
  <si>
    <t>TEFLON TAPE</t>
  </si>
  <si>
    <t>7/69</t>
  </si>
  <si>
    <t>HEXA NIPPLE</t>
  </si>
  <si>
    <t>1/2''x 3/8''</t>
  </si>
  <si>
    <t>7/70</t>
  </si>
  <si>
    <t>7/71</t>
  </si>
  <si>
    <t>1/2''x2 SUT</t>
  </si>
  <si>
    <t>7/72</t>
  </si>
  <si>
    <t>3/4''</t>
  </si>
  <si>
    <t>7/73</t>
  </si>
  <si>
    <t>1x3/4''</t>
  </si>
  <si>
    <t>7/74</t>
  </si>
  <si>
    <t>1''</t>
  </si>
  <si>
    <t>7/75</t>
  </si>
  <si>
    <t>1x1/2"</t>
  </si>
  <si>
    <t>7/76</t>
  </si>
  <si>
    <t>HEXA NIPPLE BIT</t>
  </si>
  <si>
    <t>7/77</t>
  </si>
  <si>
    <t>ELBOW</t>
  </si>
  <si>
    <t>7/78</t>
  </si>
  <si>
    <t>SHORT BAND, LONG BAND</t>
  </si>
  <si>
    <t>BANDING ELBOW</t>
  </si>
  <si>
    <t>MS T</t>
  </si>
  <si>
    <t>7/79</t>
  </si>
  <si>
    <t>MS SOCKET</t>
  </si>
  <si>
    <t>7/80</t>
  </si>
  <si>
    <t>NIPPLE</t>
  </si>
  <si>
    <t>1/2''x6''</t>
  </si>
  <si>
    <t>7/81</t>
  </si>
  <si>
    <t>1/2''x3''</t>
  </si>
  <si>
    <t>7/82</t>
  </si>
  <si>
    <t>GI T</t>
  </si>
  <si>
    <t>7/83</t>
  </si>
  <si>
    <t>GI ELBOW</t>
  </si>
  <si>
    <t>MS BAND</t>
  </si>
  <si>
    <t>7/84</t>
  </si>
  <si>
    <t>1"x6"</t>
  </si>
  <si>
    <t>7/85</t>
  </si>
  <si>
    <t>1"x3"</t>
  </si>
  <si>
    <t>NUT NIPPLE</t>
  </si>
  <si>
    <t>6/31</t>
  </si>
  <si>
    <t>6/32</t>
  </si>
  <si>
    <t>6/33</t>
  </si>
  <si>
    <t>STAINER</t>
  </si>
  <si>
    <t>6/34</t>
  </si>
  <si>
    <t>1/4''</t>
  </si>
  <si>
    <t>6/35</t>
  </si>
  <si>
    <t>6/37</t>
  </si>
  <si>
    <t xml:space="preserve">SHORT BLAST </t>
  </si>
  <si>
    <r>
      <rPr>
        <rFont val="Calibri"/>
        <color theme="1"/>
        <sz val="11.0"/>
      </rPr>
      <t xml:space="preserve">SUNPLASS MACHINE </t>
    </r>
    <r>
      <rPr>
        <rFont val="Kruti Dev 010"/>
        <b/>
        <color theme="1"/>
        <sz val="11.0"/>
      </rPr>
      <t>dVksjh</t>
    </r>
  </si>
  <si>
    <t>2/1</t>
  </si>
  <si>
    <t>CHAIN PULLY</t>
  </si>
  <si>
    <t>CUP</t>
  </si>
  <si>
    <t>CHEMLOK</t>
  </si>
  <si>
    <t xml:space="preserve">CHAIN </t>
  </si>
  <si>
    <t>MEGNET</t>
  </si>
  <si>
    <t>PAINT MIX MACHINE</t>
  </si>
  <si>
    <t>BELT BOLT</t>
  </si>
  <si>
    <t>3x1/2''</t>
  </si>
  <si>
    <t>STATIONERY</t>
  </si>
  <si>
    <t>BAR CODE LABELS</t>
  </si>
  <si>
    <t>100x150x1</t>
  </si>
  <si>
    <t>5 BOX</t>
  </si>
  <si>
    <t>100x50x1</t>
  </si>
  <si>
    <t>6 BOX</t>
  </si>
  <si>
    <t>25x15x4</t>
  </si>
  <si>
    <t xml:space="preserve">10 BOX </t>
  </si>
  <si>
    <t>50x25x2</t>
  </si>
  <si>
    <t>1/6</t>
  </si>
  <si>
    <t>RHINOCEROS  STICKER</t>
  </si>
  <si>
    <t>BOX STICKER</t>
  </si>
  <si>
    <t>AIC STICKER</t>
  </si>
  <si>
    <t>WATER TEST KIT</t>
  </si>
  <si>
    <t>BOILER</t>
  </si>
  <si>
    <t>PERMANENT MARKER BLACK</t>
  </si>
  <si>
    <t>7/5</t>
  </si>
  <si>
    <r>
      <rPr>
        <rFont val="Calibri"/>
        <color theme="1"/>
        <sz val="11.0"/>
      </rPr>
      <t xml:space="preserve">PERMANENT MARKER </t>
    </r>
    <r>
      <rPr>
        <rFont val="Calibri"/>
        <color rgb="FFFF0000"/>
        <sz val="11.0"/>
      </rPr>
      <t>RED</t>
    </r>
  </si>
  <si>
    <r>
      <rPr>
        <rFont val="Calibri"/>
        <color theme="1"/>
        <sz val="11.0"/>
      </rPr>
      <t xml:space="preserve">PERMANENT MARKER </t>
    </r>
    <r>
      <rPr>
        <rFont val="Calibri"/>
        <color rgb="FF2F5496"/>
        <sz val="11.0"/>
      </rPr>
      <t>BLUE</t>
    </r>
  </si>
  <si>
    <r>
      <rPr>
        <rFont val="Calibri"/>
        <color theme="1"/>
        <sz val="11.0"/>
      </rPr>
      <t>TEMPORARY MARKER</t>
    </r>
    <r>
      <rPr>
        <rFont val="Calibri"/>
        <color rgb="FF2F5496"/>
        <sz val="11.0"/>
      </rPr>
      <t xml:space="preserve"> BLUE</t>
    </r>
  </si>
  <si>
    <r>
      <rPr>
        <rFont val="Calibri"/>
        <color theme="1"/>
        <sz val="11.0"/>
      </rPr>
      <t xml:space="preserve">BAG MARKER </t>
    </r>
    <r>
      <rPr>
        <rFont val="Calibri"/>
        <color rgb="FF7030A0"/>
        <sz val="11.0"/>
      </rPr>
      <t>BLUE</t>
    </r>
  </si>
  <si>
    <r>
      <rPr>
        <rFont val="Calibri"/>
        <color theme="1"/>
        <sz val="11.0"/>
      </rPr>
      <t>CARBON PAPER</t>
    </r>
    <r>
      <rPr>
        <rFont val="Calibri"/>
        <color rgb="FF1F3864"/>
        <sz val="11.0"/>
      </rPr>
      <t xml:space="preserve"> BLUE</t>
    </r>
  </si>
  <si>
    <t xml:space="preserve">WHITE PAPER </t>
  </si>
  <si>
    <t xml:space="preserve">A4 </t>
  </si>
  <si>
    <t>7/6</t>
  </si>
  <si>
    <t>2 PKT</t>
  </si>
  <si>
    <t>YELLOW PAPER</t>
  </si>
  <si>
    <t>3 PKT</t>
  </si>
  <si>
    <t>BLUE PEN</t>
  </si>
  <si>
    <t xml:space="preserve">CUTTING WHEEL </t>
  </si>
  <si>
    <t>4''</t>
  </si>
  <si>
    <t>RUMMY</t>
  </si>
  <si>
    <r>
      <rPr>
        <rFont val="Calibri"/>
        <color theme="1"/>
        <sz val="11.0"/>
      </rPr>
      <t xml:space="preserve">SCISSORS </t>
    </r>
    <r>
      <rPr>
        <rFont val="Kruti Dev 010"/>
        <color theme="1"/>
        <sz val="14.0"/>
      </rPr>
      <t>dSaph</t>
    </r>
  </si>
  <si>
    <t>7/49</t>
  </si>
  <si>
    <t>GRINDING WHEEL- FLAP DISC</t>
  </si>
  <si>
    <t>SIDE TOOL- RIGHT</t>
  </si>
  <si>
    <t>6/23</t>
  </si>
  <si>
    <t>SIDE TOOL- LEFT</t>
  </si>
  <si>
    <t>CUTTING TOOL (JALDHARA)</t>
  </si>
  <si>
    <t>3/4x6"</t>
  </si>
  <si>
    <t>6/19</t>
  </si>
  <si>
    <t xml:space="preserve">CUTTING TOOL </t>
  </si>
  <si>
    <t>3/8x6"</t>
  </si>
  <si>
    <t>6/18</t>
  </si>
  <si>
    <t>DRILL TUFF ITEM</t>
  </si>
  <si>
    <t>7/56</t>
  </si>
  <si>
    <t>KNIFE</t>
  </si>
  <si>
    <t>4/5</t>
  </si>
  <si>
    <t>SEFTY EQUIPMENT</t>
  </si>
  <si>
    <t>SHOE</t>
  </si>
  <si>
    <t>6 NO.</t>
  </si>
  <si>
    <t>7 NO.</t>
  </si>
  <si>
    <t>3/4</t>
  </si>
  <si>
    <t>3/5</t>
  </si>
  <si>
    <t>9 NO.</t>
  </si>
  <si>
    <t>3/6</t>
  </si>
  <si>
    <t>GOGGLE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</si>
</sst>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;[Red]0.00"/>
  </numFmts>
  <fonts count="12">
    <font>
      <sz val="11.0"/>
      <color theme="1"/>
      <name val="Calibri"/>
      <scheme val="minor"/>
    </font>
    <font>
      <b/>
      <sz val="18.0"/>
      <color theme="1"/>
      <name val="Calibri"/>
    </font>
    <font>
      <b/>
      <sz val="12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  <font>
      <sz val="11.0"/>
      <color theme="1"/>
      <name val="Calibri"/>
    </font>
    <font/>
    <font>
      <b/>
      <sz val="14.0"/>
      <color theme="1"/>
      <name val="Calibri"/>
    </font>
    <font>
      <b/>
      <sz val="16.0"/>
      <color rgb="FFFF0000"/>
      <name val="Calibri"/>
    </font>
    <font>
      <b/>
      <sz val="11.0"/>
      <color theme="1"/>
      <name val="Calibri"/>
    </font>
    <font>
      <sz val="8.0"/>
      <color theme="1"/>
      <name val="Calibri"/>
    </font>
    <font>
      <b/>
      <sz val="10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theme="7"/>
        <bgColor theme="7"/>
      </patternFill>
    </fill>
    <fill>
      <patternFill patternType="solid">
        <fgColor rgb="FF2F5496"/>
        <bgColor rgb="FF2F5496"/>
      </patternFill>
    </fill>
    <fill>
      <patternFill patternType="solid">
        <fgColor rgb="FFB4C6E7"/>
        <bgColor rgb="FFB4C6E7"/>
      </patternFill>
    </fill>
    <fill>
      <patternFill patternType="solid">
        <fgColor rgb="FFF4B083"/>
        <bgColor rgb="FFF4B083"/>
      </patternFill>
    </fill>
    <fill>
      <patternFill patternType="solid">
        <fgColor rgb="FFD8D8D8"/>
        <bgColor rgb="FFD8D8D8"/>
      </patternFill>
    </fill>
    <fill>
      <patternFill patternType="solid">
        <fgColor rgb="FFFBE4D5"/>
        <bgColor rgb="FFFBE4D5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1" fillId="0" fontId="5" numFmtId="0" xfId="0" applyAlignment="1" applyBorder="1" applyFont="1">
      <alignment horizontal="center"/>
    </xf>
    <xf borderId="1" fillId="0" fontId="5" numFmtId="0" xfId="0" applyBorder="1" applyFont="1"/>
    <xf borderId="1" fillId="0" fontId="5" numFmtId="164" xfId="0" applyBorder="1" applyFont="1" applyNumberFormat="1"/>
    <xf borderId="2" fillId="2" fontId="2" numFmtId="0" xfId="0" applyAlignment="1" applyBorder="1" applyFill="1" applyFont="1">
      <alignment horizontal="center"/>
    </xf>
    <xf borderId="3" fillId="0" fontId="6" numFmtId="0" xfId="0" applyBorder="1" applyFont="1"/>
    <xf borderId="4" fillId="0" fontId="6" numFmtId="0" xfId="0" applyBorder="1" applyFont="1"/>
    <xf borderId="1" fillId="3" fontId="5" numFmtId="0" xfId="0" applyAlignment="1" applyBorder="1" applyFill="1" applyFont="1">
      <alignment horizontal="center"/>
    </xf>
    <xf borderId="1" fillId="0" fontId="5" numFmtId="13" xfId="0" applyAlignment="1" applyBorder="1" applyFont="1" applyNumberFormat="1">
      <alignment horizontal="center"/>
    </xf>
    <xf borderId="1" fillId="0" fontId="5" numFmtId="164" xfId="0" applyAlignment="1" applyBorder="1" applyFont="1" applyNumberFormat="1">
      <alignment horizontal="center"/>
    </xf>
    <xf borderId="1" fillId="4" fontId="5" numFmtId="0" xfId="0" applyAlignment="1" applyBorder="1" applyFill="1" applyFont="1">
      <alignment horizontal="center"/>
    </xf>
    <xf borderId="1" fillId="0" fontId="5" numFmtId="49" xfId="0" applyAlignment="1" applyBorder="1" applyFont="1" applyNumberFormat="1">
      <alignment horizontal="center"/>
    </xf>
    <xf borderId="5" fillId="0" fontId="5" numFmtId="0" xfId="0" applyAlignment="1" applyBorder="1" applyFont="1">
      <alignment horizontal="center"/>
    </xf>
    <xf borderId="5" fillId="0" fontId="5" numFmtId="164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6" fillId="2" fontId="2" numFmtId="0" xfId="0" applyAlignment="1" applyBorder="1" applyFont="1">
      <alignment horizontal="center"/>
    </xf>
    <xf borderId="7" fillId="0" fontId="6" numFmtId="0" xfId="0" applyBorder="1" applyFont="1"/>
    <xf borderId="8" fillId="0" fontId="6" numFmtId="0" xfId="0" applyBorder="1" applyFont="1"/>
    <xf borderId="1" fillId="4" fontId="5" numFmtId="49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7" numFmtId="0" xfId="0" applyAlignment="1" applyFont="1">
      <alignment horizontal="center"/>
    </xf>
    <xf borderId="11" fillId="0" fontId="7" numFmtId="0" xfId="0" applyAlignment="1" applyBorder="1" applyFont="1">
      <alignment horizontal="left"/>
    </xf>
    <xf borderId="12" fillId="0" fontId="6" numFmtId="0" xfId="0" applyBorder="1" applyFont="1"/>
    <xf borderId="13" fillId="0" fontId="6" numFmtId="0" xfId="0" applyBorder="1" applyFont="1"/>
    <xf borderId="14" fillId="0" fontId="5" numFmtId="0" xfId="0" applyBorder="1" applyFont="1"/>
    <xf borderId="14" fillId="0" fontId="5" numFmtId="164" xfId="0" applyBorder="1" applyFont="1" applyNumberFormat="1"/>
    <xf borderId="1" fillId="2" fontId="5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horizontal="center" shrinkToFit="0" wrapText="1"/>
    </xf>
    <xf borderId="1" fillId="0" fontId="5" numFmtId="164" xfId="0" applyAlignment="1" applyBorder="1" applyFont="1" applyNumberFormat="1">
      <alignment horizontal="center" shrinkToFit="0" wrapText="1"/>
    </xf>
    <xf borderId="0" fillId="0" fontId="5" numFmtId="0" xfId="0" applyAlignment="1" applyFont="1">
      <alignment shrinkToFit="0" wrapText="1"/>
    </xf>
    <xf borderId="1" fillId="0" fontId="5" numFmtId="0" xfId="0" applyAlignment="1" applyBorder="1" applyFont="1">
      <alignment horizontal="left" shrinkToFit="0" wrapText="1"/>
    </xf>
    <xf borderId="15" fillId="2" fontId="5" numFmtId="0" xfId="0" applyBorder="1" applyFont="1"/>
    <xf borderId="9" fillId="0" fontId="5" numFmtId="0" xfId="0" applyBorder="1" applyFont="1"/>
    <xf borderId="16" fillId="5" fontId="5" numFmtId="0" xfId="0" applyBorder="1" applyFill="1" applyFont="1"/>
    <xf borderId="16" fillId="2" fontId="5" numFmtId="0" xfId="0" applyBorder="1" applyFont="1"/>
    <xf quotePrefix="1" borderId="0" fillId="0" fontId="5" numFmtId="0" xfId="0" applyFont="1"/>
    <xf borderId="0" fillId="0" fontId="5" numFmtId="0" xfId="0" applyFont="1"/>
    <xf borderId="2" fillId="0" fontId="8" numFmtId="0" xfId="0" applyAlignment="1" applyBorder="1" applyFont="1">
      <alignment horizontal="center"/>
    </xf>
    <xf borderId="3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1" fillId="0" fontId="9" numFmtId="0" xfId="0" applyBorder="1" applyFont="1"/>
    <xf borderId="1" fillId="0" fontId="9" numFmtId="0" xfId="0" applyAlignment="1" applyBorder="1" applyFont="1">
      <alignment horizontal="center"/>
    </xf>
    <xf borderId="1" fillId="6" fontId="9" numFmtId="0" xfId="0" applyAlignment="1" applyBorder="1" applyFill="1" applyFont="1">
      <alignment horizontal="right"/>
    </xf>
    <xf borderId="5" fillId="0" fontId="5" numFmtId="0" xfId="0" applyBorder="1" applyFont="1"/>
    <xf borderId="17" fillId="4" fontId="5" numFmtId="0" xfId="0" applyAlignment="1" applyBorder="1" applyFont="1">
      <alignment horizontal="center"/>
    </xf>
    <xf borderId="14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0" fontId="6" numFmtId="0" xfId="0" applyBorder="1" applyFont="1"/>
    <xf borderId="20" fillId="0" fontId="6" numFmtId="0" xfId="0" applyBorder="1" applyFont="1"/>
    <xf borderId="21" fillId="6" fontId="9" numFmtId="0" xfId="0" applyAlignment="1" applyBorder="1" applyFont="1">
      <alignment horizontal="right"/>
    </xf>
    <xf borderId="1" fillId="0" fontId="5" numFmtId="0" xfId="0" applyAlignment="1" applyBorder="1" applyFont="1">
      <alignment horizontal="left"/>
    </xf>
    <xf borderId="11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22" fillId="0" fontId="8" numFmtId="0" xfId="0" applyAlignment="1" applyBorder="1" applyFont="1">
      <alignment horizontal="center"/>
    </xf>
    <xf borderId="23" fillId="0" fontId="6" numFmtId="0" xfId="0" applyBorder="1" applyFont="1"/>
    <xf borderId="24" fillId="0" fontId="6" numFmtId="0" xfId="0" applyBorder="1" applyFont="1"/>
    <xf borderId="1" fillId="4" fontId="5" numFmtId="0" xfId="0" applyBorder="1" applyFont="1"/>
    <xf borderId="17" fillId="4" fontId="5" numFmtId="0" xfId="0" applyBorder="1" applyFont="1"/>
    <xf borderId="25" fillId="2" fontId="5" numFmtId="0" xfId="0" applyBorder="1" applyFont="1"/>
    <xf borderId="26" fillId="2" fontId="5" numFmtId="0" xfId="0" applyBorder="1" applyFont="1"/>
    <xf borderId="26" fillId="2" fontId="9" numFmtId="0" xfId="0" applyAlignment="1" applyBorder="1" applyFont="1">
      <alignment horizontal="center"/>
    </xf>
    <xf borderId="27" fillId="2" fontId="5" numFmtId="0" xfId="0" applyBorder="1" applyFont="1"/>
    <xf borderId="1" fillId="7" fontId="5" numFmtId="0" xfId="0" applyBorder="1" applyFill="1" applyFont="1"/>
    <xf borderId="2" fillId="0" fontId="9" numFmtId="0" xfId="0" applyAlignment="1" applyBorder="1" applyFont="1">
      <alignment horizontal="center"/>
    </xf>
    <xf borderId="2" fillId="0" fontId="5" numFmtId="0" xfId="0" applyBorder="1" applyFont="1"/>
    <xf borderId="1" fillId="8" fontId="5" numFmtId="0" xfId="0" applyBorder="1" applyFill="1" applyFont="1"/>
    <xf borderId="1" fillId="9" fontId="10" numFmtId="0" xfId="0" applyAlignment="1" applyBorder="1" applyFill="1" applyFont="1">
      <alignment horizontal="center"/>
    </xf>
    <xf borderId="2" fillId="9" fontId="11" numFmtId="0" xfId="0" applyAlignment="1" applyBorder="1" applyFont="1">
      <alignment horizontal="center"/>
    </xf>
    <xf borderId="25" fillId="9" fontId="10" numFmtId="0" xfId="0" applyAlignment="1" applyBorder="1" applyFont="1">
      <alignment horizontal="center"/>
    </xf>
    <xf borderId="2" fillId="2" fontId="10" numFmtId="0" xfId="0" applyAlignment="1" applyBorder="1" applyFont="1">
      <alignment horizontal="center"/>
    </xf>
    <xf borderId="2" fillId="4" fontId="11" numFmtId="0" xfId="0" applyAlignment="1" applyBorder="1" applyFont="1">
      <alignment horizontal="center"/>
    </xf>
    <xf borderId="28" fillId="0" fontId="6" numFmtId="0" xfId="0" applyBorder="1" applyFont="1"/>
    <xf borderId="2" fillId="10" fontId="9" numFmtId="0" xfId="0" applyAlignment="1" applyBorder="1" applyFill="1" applyFont="1">
      <alignment horizontal="center"/>
    </xf>
    <xf borderId="1" fillId="9" fontId="11" numFmtId="0" xfId="0" applyBorder="1" applyFont="1"/>
    <xf borderId="1" fillId="11" fontId="5" numFmtId="0" xfId="0" applyAlignment="1" applyBorder="1" applyFill="1" applyFont="1">
      <alignment horizontal="center"/>
    </xf>
    <xf borderId="25" fillId="11" fontId="5" numFmtId="0" xfId="0" applyAlignment="1" applyBorder="1" applyFont="1">
      <alignment horizontal="center"/>
    </xf>
    <xf borderId="27" fillId="11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25" fillId="4" fontId="5" numFmtId="0" xfId="0" applyAlignment="1" applyBorder="1" applyFont="1">
      <alignment horizontal="center"/>
    </xf>
    <xf borderId="1" fillId="10" fontId="11" numFmtId="0" xfId="0" applyBorder="1" applyFont="1"/>
    <xf borderId="1" fillId="9" fontId="5" numFmtId="0" xfId="0" applyBorder="1" applyFont="1"/>
    <xf borderId="1" fillId="12" fontId="9" numFmtId="0" xfId="0" applyAlignment="1" applyBorder="1" applyFill="1" applyFont="1">
      <alignment horizontal="center"/>
    </xf>
    <xf borderId="2" fillId="5" fontId="2" numFmtId="0" xfId="0" applyAlignment="1" applyBorder="1" applyFont="1">
      <alignment horizontal="center"/>
    </xf>
    <xf borderId="27" fillId="9" fontId="11" numFmtId="0" xfId="0" applyAlignment="1" applyBorder="1" applyFont="1">
      <alignment horizontal="center"/>
    </xf>
    <xf borderId="2" fillId="2" fontId="5" numFmtId="0" xfId="0" applyAlignment="1" applyBorder="1" applyFont="1">
      <alignment horizontal="center"/>
    </xf>
    <xf borderId="1" fillId="0" fontId="9" numFmtId="164" xfId="0" applyAlignment="1" applyBorder="1" applyFont="1" applyNumberFormat="1">
      <alignment horizontal="center"/>
    </xf>
    <xf borderId="0" fillId="0" fontId="9" numFmtId="0" xfId="0" applyAlignment="1" applyFont="1">
      <alignment horizontal="center"/>
    </xf>
    <xf borderId="5" fillId="0" fontId="5" numFmtId="49" xfId="0" applyAlignment="1" applyBorder="1" applyFont="1" applyNumberFormat="1">
      <alignment horizontal="center"/>
    </xf>
    <xf borderId="17" fillId="3" fontId="5" numFmtId="0" xfId="0" applyAlignment="1" applyBorder="1" applyFont="1">
      <alignment horizontal="center"/>
    </xf>
    <xf borderId="25" fillId="2" fontId="5" numFmtId="0" xfId="0" applyAlignment="1" applyBorder="1" applyFont="1">
      <alignment horizontal="center"/>
    </xf>
    <xf borderId="26" fillId="2" fontId="5" numFmtId="0" xfId="0" applyAlignment="1" applyBorder="1" applyFont="1">
      <alignment horizontal="center"/>
    </xf>
    <xf borderId="27" fillId="2" fontId="5" numFmtId="164" xfId="0" applyAlignment="1" applyBorder="1" applyFont="1" applyNumberFormat="1">
      <alignment horizontal="center"/>
    </xf>
    <xf borderId="21" fillId="4" fontId="5" numFmtId="0" xfId="0" applyAlignment="1" applyBorder="1" applyFont="1">
      <alignment horizontal="center"/>
    </xf>
    <xf borderId="14" fillId="0" fontId="5" numFmtId="164" xfId="0" applyAlignment="1" applyBorder="1" applyFont="1" applyNumberFormat="1">
      <alignment horizontal="center"/>
    </xf>
    <xf borderId="9" fillId="0" fontId="5" numFmtId="164" xfId="0" applyAlignment="1" applyBorder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5" fillId="0" fontId="5" numFmtId="13" xfId="0" applyAlignment="1" applyBorder="1" applyFont="1" applyNumberFormat="1">
      <alignment horizontal="center"/>
    </xf>
    <xf borderId="26" fillId="2" fontId="5" numFmtId="13" xfId="0" applyAlignment="1" applyBorder="1" applyFont="1" applyNumberFormat="1">
      <alignment horizontal="center"/>
    </xf>
    <xf borderId="9" fillId="0" fontId="5" numFmtId="49" xfId="0" applyAlignment="1" applyBorder="1" applyFont="1" applyNumberFormat="1">
      <alignment horizontal="center"/>
    </xf>
    <xf borderId="26" fillId="2" fontId="5" numFmtId="49" xfId="0" applyAlignment="1" applyBorder="1" applyFont="1" applyNumberFormat="1">
      <alignment horizontal="center"/>
    </xf>
    <xf borderId="14" fillId="0" fontId="5" numFmtId="49" xfId="0" applyAlignment="1" applyBorder="1" applyFont="1" applyNumberFormat="1">
      <alignment horizontal="center"/>
    </xf>
    <xf borderId="26" fillId="2" fontId="9" numFmtId="0" xfId="0" applyAlignment="1" applyBorder="1" applyFont="1">
      <alignment horizontal="center" vertical="center"/>
    </xf>
    <xf borderId="27" fillId="2" fontId="5" numFmtId="0" xfId="0" applyAlignment="1" applyBorder="1" applyFont="1">
      <alignment horizontal="center"/>
    </xf>
  </cellXfs>
  <cellStyles count="1">
    <cellStyle xfId="0" name="Normal" builtinId="0"/>
  </cellStyles>
  <dxfs count="9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00B050"/>
          <bgColor rgb="FF00B050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12.71"/>
    <col customWidth="1" min="4" max="26" width="8.86"/>
  </cols>
  <sheetData>
    <row r="1">
      <c r="D1" s="1" t="s">
        <v>0</v>
      </c>
    </row>
    <row r="2">
      <c r="D2" s="2" t="s">
        <v>1</v>
      </c>
    </row>
    <row r="3">
      <c r="A3" s="3">
        <v>1.0</v>
      </c>
      <c r="B3" s="4" t="s">
        <v>2</v>
      </c>
    </row>
    <row r="4">
      <c r="A4" s="3">
        <v>2.0</v>
      </c>
      <c r="B4" s="4" t="s">
        <v>3</v>
      </c>
    </row>
    <row r="5">
      <c r="B5" s="4"/>
    </row>
    <row r="8">
      <c r="F8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D1:H1"/>
    <mergeCell ref="D2:G2"/>
  </mergeCells>
  <hyperlinks>
    <hyperlink display="NUT , BOLT, WASER'!A1" location="null!A1" ref="B3"/>
    <hyperlink display="CHEMICAL!A1" location="null!A1" ref="B4"/>
  </hyperlink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71"/>
    <col customWidth="1" min="2" max="2" width="26.86"/>
    <col customWidth="1" min="3" max="3" width="12.43"/>
    <col customWidth="1" min="4" max="4" width="30.14"/>
    <col customWidth="1" min="5" max="5" width="13.43"/>
    <col customWidth="1" min="6" max="6" width="8.86"/>
    <col customWidth="1" min="7" max="7" width="11.14"/>
    <col customWidth="1" min="8" max="8" width="14.0"/>
    <col customWidth="1" min="9" max="9" width="11.43"/>
    <col customWidth="1" min="10" max="26" width="8.86"/>
  </cols>
  <sheetData>
    <row r="1">
      <c r="A1" s="5" t="s">
        <v>4</v>
      </c>
      <c r="B1" s="6" t="s">
        <v>5</v>
      </c>
      <c r="C1" s="6" t="s">
        <v>6</v>
      </c>
      <c r="D1" s="6" t="s">
        <v>7</v>
      </c>
      <c r="E1" s="5" t="s">
        <v>8</v>
      </c>
      <c r="F1" s="6" t="s">
        <v>9</v>
      </c>
      <c r="G1" s="6" t="s">
        <v>10</v>
      </c>
      <c r="H1" s="6" t="s">
        <v>11</v>
      </c>
      <c r="I1" s="7" t="s">
        <v>12</v>
      </c>
    </row>
    <row r="2">
      <c r="A2" s="5"/>
      <c r="B2" s="8" t="s">
        <v>13</v>
      </c>
      <c r="C2" s="9"/>
      <c r="D2" s="9"/>
      <c r="E2" s="9"/>
      <c r="F2" s="9"/>
      <c r="G2" s="9"/>
      <c r="H2" s="9"/>
      <c r="I2" s="10"/>
    </row>
    <row r="3">
      <c r="A3" s="11">
        <v>1.0</v>
      </c>
      <c r="B3" s="5" t="s">
        <v>13</v>
      </c>
      <c r="C3" s="5" t="s">
        <v>14</v>
      </c>
      <c r="D3" s="5" t="s">
        <v>15</v>
      </c>
      <c r="E3" s="5">
        <v>1.0</v>
      </c>
      <c r="F3" s="12" t="s">
        <v>16</v>
      </c>
      <c r="G3" s="5">
        <v>200.0</v>
      </c>
      <c r="H3" s="5">
        <v>145.0</v>
      </c>
      <c r="I3" s="13">
        <f>IFERROR(__xludf.DUMMYFUNCTION("+G3-H3"),55.0)</f>
        <v>55</v>
      </c>
    </row>
    <row r="4">
      <c r="A4" s="5">
        <v>2.0</v>
      </c>
      <c r="B4" s="5" t="s">
        <v>13</v>
      </c>
      <c r="C4" s="5" t="s">
        <v>17</v>
      </c>
      <c r="D4" s="5"/>
      <c r="E4" s="5">
        <v>1.0</v>
      </c>
      <c r="F4" s="5" t="s">
        <v>18</v>
      </c>
      <c r="G4" s="5"/>
      <c r="H4" s="5"/>
      <c r="I4" s="13">
        <f>IFERROR(__xludf.DUMMYFUNCTION("+G4-H4"),0.0)</f>
        <v>0</v>
      </c>
    </row>
    <row r="5">
      <c r="A5" s="11">
        <v>3.0</v>
      </c>
      <c r="B5" s="5" t="s">
        <v>13</v>
      </c>
      <c r="C5" s="5" t="s">
        <v>19</v>
      </c>
      <c r="D5" s="5"/>
      <c r="E5" s="5">
        <v>1.0</v>
      </c>
      <c r="F5" s="5"/>
      <c r="G5" s="5"/>
      <c r="H5" s="5"/>
      <c r="I5" s="13">
        <f>IFERROR(__xludf.DUMMYFUNCTION("+G5-H5"),0.0)</f>
        <v>0</v>
      </c>
    </row>
    <row r="6">
      <c r="A6" s="5">
        <v>4.0</v>
      </c>
      <c r="B6" s="5" t="s">
        <v>13</v>
      </c>
      <c r="C6" s="5" t="s">
        <v>20</v>
      </c>
      <c r="D6" s="5"/>
      <c r="E6" s="5">
        <v>1.0</v>
      </c>
      <c r="F6" s="5"/>
      <c r="G6" s="5"/>
      <c r="H6" s="5"/>
      <c r="I6" s="13">
        <f>IFERROR(__xludf.DUMMYFUNCTION("+G6-H6"),0.0)</f>
        <v>0</v>
      </c>
    </row>
    <row r="7">
      <c r="A7" s="11">
        <v>5.0</v>
      </c>
      <c r="B7" s="5" t="s">
        <v>13</v>
      </c>
      <c r="C7" s="5" t="s">
        <v>21</v>
      </c>
      <c r="D7" s="5"/>
      <c r="E7" s="5">
        <v>1.0</v>
      </c>
      <c r="F7" s="5"/>
      <c r="G7" s="5"/>
      <c r="H7" s="5"/>
      <c r="I7" s="13">
        <f>IFERROR(__xludf.DUMMYFUNCTION("+G7-H7"),0.0)</f>
        <v>0</v>
      </c>
    </row>
    <row r="8">
      <c r="A8" s="5">
        <v>6.0</v>
      </c>
      <c r="B8" s="5" t="s">
        <v>13</v>
      </c>
      <c r="C8" s="5" t="s">
        <v>22</v>
      </c>
      <c r="D8" s="5"/>
      <c r="E8" s="5">
        <v>1.0</v>
      </c>
      <c r="F8" s="5"/>
      <c r="G8" s="5"/>
      <c r="H8" s="5"/>
      <c r="I8" s="13">
        <f>IFERROR(__xludf.DUMMYFUNCTION("+G8-H8"),0.0)</f>
        <v>0</v>
      </c>
    </row>
    <row r="9">
      <c r="A9" s="11">
        <v>7.0</v>
      </c>
      <c r="B9" s="5" t="s">
        <v>13</v>
      </c>
      <c r="C9" s="5" t="s">
        <v>23</v>
      </c>
      <c r="D9" s="5"/>
      <c r="E9" s="5">
        <v>1.0</v>
      </c>
      <c r="F9" s="5"/>
      <c r="G9" s="5"/>
      <c r="H9" s="5"/>
      <c r="I9" s="13">
        <f>IFERROR(__xludf.DUMMYFUNCTION("+G9-H9"),0.0)</f>
        <v>0</v>
      </c>
    </row>
    <row r="10">
      <c r="A10" s="5">
        <v>8.0</v>
      </c>
      <c r="B10" s="5" t="s">
        <v>13</v>
      </c>
      <c r="C10" s="5" t="s">
        <v>24</v>
      </c>
      <c r="D10" s="5"/>
      <c r="E10" s="5">
        <v>1.0</v>
      </c>
      <c r="F10" s="5"/>
      <c r="G10" s="5"/>
      <c r="H10" s="5"/>
      <c r="I10" s="13">
        <f>IFERROR(__xludf.DUMMYFUNCTION("+G10-H10"),0.0)</f>
        <v>0</v>
      </c>
    </row>
    <row r="11">
      <c r="A11" s="11">
        <v>9.0</v>
      </c>
      <c r="B11" s="5" t="s">
        <v>13</v>
      </c>
      <c r="C11" s="5" t="s">
        <v>25</v>
      </c>
      <c r="D11" s="5"/>
      <c r="E11" s="5">
        <v>1.0</v>
      </c>
      <c r="F11" s="5"/>
      <c r="G11" s="5"/>
      <c r="H11" s="5"/>
      <c r="I11" s="13">
        <f>IFERROR(__xludf.DUMMYFUNCTION("+G11-H11"),0.0)</f>
        <v>0</v>
      </c>
    </row>
    <row r="12">
      <c r="A12" s="5">
        <v>10.0</v>
      </c>
      <c r="B12" s="5" t="s">
        <v>13</v>
      </c>
      <c r="C12" s="5" t="s">
        <v>26</v>
      </c>
      <c r="D12" s="5"/>
      <c r="E12" s="5">
        <v>1.0</v>
      </c>
      <c r="F12" s="5"/>
      <c r="G12" s="5"/>
      <c r="H12" s="5"/>
      <c r="I12" s="13">
        <f>IFERROR(__xludf.DUMMYFUNCTION("+G12-H12"),0.0)</f>
        <v>0</v>
      </c>
    </row>
    <row r="13">
      <c r="A13" s="11">
        <v>11.0</v>
      </c>
      <c r="B13" s="5" t="s">
        <v>13</v>
      </c>
      <c r="C13" s="5" t="s">
        <v>27</v>
      </c>
      <c r="D13" s="5"/>
      <c r="E13" s="5">
        <v>1.0</v>
      </c>
      <c r="F13" s="5"/>
      <c r="G13" s="5"/>
      <c r="H13" s="5"/>
      <c r="I13" s="13">
        <f>IFERROR(__xludf.DUMMYFUNCTION("+G13-H13"),0.0)</f>
        <v>0</v>
      </c>
    </row>
    <row r="14">
      <c r="A14" s="5"/>
      <c r="B14" s="8" t="s">
        <v>28</v>
      </c>
      <c r="C14" s="9"/>
      <c r="D14" s="9"/>
      <c r="E14" s="9"/>
      <c r="F14" s="9"/>
      <c r="G14" s="9"/>
      <c r="H14" s="9"/>
      <c r="I14" s="10"/>
    </row>
    <row r="15">
      <c r="A15" s="5">
        <v>11.0</v>
      </c>
      <c r="B15" s="5" t="s">
        <v>29</v>
      </c>
      <c r="C15" s="14" t="s">
        <v>30</v>
      </c>
      <c r="D15" s="5" t="s">
        <v>31</v>
      </c>
      <c r="E15" s="5">
        <v>1.0</v>
      </c>
      <c r="F15" s="15" t="s">
        <v>32</v>
      </c>
      <c r="G15" s="5">
        <v>50.0</v>
      </c>
      <c r="H15" s="5">
        <v>0.0</v>
      </c>
      <c r="I15" s="13">
        <f>(G15-I12)</f>
        <v>50</v>
      </c>
    </row>
    <row r="16">
      <c r="A16" s="5">
        <v>12.0</v>
      </c>
      <c r="B16" s="5" t="s">
        <v>29</v>
      </c>
      <c r="C16" s="14" t="s">
        <v>33</v>
      </c>
      <c r="D16" s="5" t="s">
        <v>31</v>
      </c>
      <c r="E16" s="5">
        <v>1.0</v>
      </c>
      <c r="F16" s="15" t="s">
        <v>32</v>
      </c>
      <c r="G16" s="5">
        <v>50.0</v>
      </c>
      <c r="H16" s="5">
        <v>0.0</v>
      </c>
      <c r="I16" s="13">
        <f t="shared" ref="I16:I29" si="1">(G16-H16)</f>
        <v>50</v>
      </c>
    </row>
    <row r="17">
      <c r="A17" s="5">
        <v>13.0</v>
      </c>
      <c r="B17" s="5" t="s">
        <v>29</v>
      </c>
      <c r="C17" s="14" t="s">
        <v>34</v>
      </c>
      <c r="D17" s="5" t="s">
        <v>31</v>
      </c>
      <c r="E17" s="5">
        <v>1.0</v>
      </c>
      <c r="F17" s="15" t="s">
        <v>32</v>
      </c>
      <c r="G17" s="5">
        <v>50.0</v>
      </c>
      <c r="H17" s="5">
        <v>0.0</v>
      </c>
      <c r="I17" s="13">
        <f t="shared" si="1"/>
        <v>50</v>
      </c>
    </row>
    <row r="18">
      <c r="A18" s="5">
        <v>14.0</v>
      </c>
      <c r="B18" s="5" t="s">
        <v>29</v>
      </c>
      <c r="C18" s="14" t="s">
        <v>35</v>
      </c>
      <c r="D18" s="5" t="s">
        <v>31</v>
      </c>
      <c r="E18" s="5">
        <v>1.0</v>
      </c>
      <c r="F18" s="15" t="s">
        <v>32</v>
      </c>
      <c r="G18" s="5">
        <v>50.0</v>
      </c>
      <c r="H18" s="5">
        <v>0.0</v>
      </c>
      <c r="I18" s="13">
        <f t="shared" si="1"/>
        <v>50</v>
      </c>
    </row>
    <row r="19">
      <c r="A19" s="5">
        <v>17.0</v>
      </c>
      <c r="B19" s="5" t="s">
        <v>29</v>
      </c>
      <c r="C19" s="14" t="s">
        <v>36</v>
      </c>
      <c r="D19" s="5" t="s">
        <v>31</v>
      </c>
      <c r="E19" s="5">
        <v>1.0</v>
      </c>
      <c r="F19" s="15" t="s">
        <v>37</v>
      </c>
      <c r="G19" s="5">
        <v>50.0</v>
      </c>
      <c r="H19" s="5">
        <v>0.0</v>
      </c>
      <c r="I19" s="13">
        <f t="shared" si="1"/>
        <v>50</v>
      </c>
    </row>
    <row r="20">
      <c r="A20" s="5">
        <v>18.0</v>
      </c>
      <c r="B20" s="5" t="s">
        <v>29</v>
      </c>
      <c r="C20" s="14" t="s">
        <v>38</v>
      </c>
      <c r="D20" s="5" t="s">
        <v>31</v>
      </c>
      <c r="E20" s="5">
        <v>1.0</v>
      </c>
      <c r="F20" s="15" t="s">
        <v>37</v>
      </c>
      <c r="G20" s="5">
        <v>50.0</v>
      </c>
      <c r="H20" s="5"/>
      <c r="I20" s="13">
        <f t="shared" si="1"/>
        <v>50</v>
      </c>
    </row>
    <row r="21" ht="15.75" customHeight="1">
      <c r="A21" s="5">
        <v>19.0</v>
      </c>
      <c r="B21" s="5" t="s">
        <v>29</v>
      </c>
      <c r="C21" s="14" t="s">
        <v>39</v>
      </c>
      <c r="D21" s="5" t="s">
        <v>31</v>
      </c>
      <c r="E21" s="5">
        <v>1.0</v>
      </c>
      <c r="F21" s="15" t="s">
        <v>37</v>
      </c>
      <c r="G21" s="5">
        <v>50.0</v>
      </c>
      <c r="H21" s="5"/>
      <c r="I21" s="13">
        <f t="shared" si="1"/>
        <v>50</v>
      </c>
    </row>
    <row r="22" ht="15.75" customHeight="1">
      <c r="A22" s="5"/>
      <c r="B22" s="5" t="s">
        <v>29</v>
      </c>
      <c r="C22" s="14" t="s">
        <v>40</v>
      </c>
      <c r="D22" s="5" t="s">
        <v>31</v>
      </c>
      <c r="E22" s="5">
        <v>1.0</v>
      </c>
      <c r="F22" s="15" t="s">
        <v>37</v>
      </c>
      <c r="G22" s="5">
        <v>50.0</v>
      </c>
      <c r="H22" s="5"/>
      <c r="I22" s="13">
        <f t="shared" si="1"/>
        <v>50</v>
      </c>
    </row>
    <row r="23" ht="15.75" customHeight="1">
      <c r="A23" s="5"/>
      <c r="B23" s="5" t="s">
        <v>29</v>
      </c>
      <c r="C23" s="14" t="s">
        <v>41</v>
      </c>
      <c r="D23" s="5" t="s">
        <v>31</v>
      </c>
      <c r="E23" s="5">
        <v>1.0</v>
      </c>
      <c r="F23" s="15" t="s">
        <v>37</v>
      </c>
      <c r="G23" s="5">
        <v>50.0</v>
      </c>
      <c r="H23" s="5"/>
      <c r="I23" s="13">
        <f t="shared" si="1"/>
        <v>50</v>
      </c>
    </row>
    <row r="24" ht="15.75" customHeight="1">
      <c r="A24" s="5"/>
      <c r="B24" s="5" t="s">
        <v>29</v>
      </c>
      <c r="C24" s="14" t="s">
        <v>42</v>
      </c>
      <c r="D24" s="5" t="s">
        <v>31</v>
      </c>
      <c r="E24" s="5">
        <v>1.0</v>
      </c>
      <c r="F24" s="15" t="s">
        <v>37</v>
      </c>
      <c r="G24" s="5">
        <v>50.0</v>
      </c>
      <c r="H24" s="5"/>
      <c r="I24" s="13">
        <f t="shared" si="1"/>
        <v>50</v>
      </c>
    </row>
    <row r="25" ht="15.75" customHeight="1">
      <c r="A25" s="5"/>
      <c r="B25" s="5" t="s">
        <v>29</v>
      </c>
      <c r="C25" s="14" t="s">
        <v>43</v>
      </c>
      <c r="D25" s="5" t="s">
        <v>31</v>
      </c>
      <c r="E25" s="5">
        <v>1.0</v>
      </c>
      <c r="F25" s="15" t="s">
        <v>37</v>
      </c>
      <c r="G25" s="5">
        <v>50.0</v>
      </c>
      <c r="H25" s="5"/>
      <c r="I25" s="13">
        <f t="shared" si="1"/>
        <v>50</v>
      </c>
    </row>
    <row r="26" ht="15.75" customHeight="1">
      <c r="A26" s="5"/>
      <c r="B26" s="5" t="s">
        <v>29</v>
      </c>
      <c r="C26" s="14" t="s">
        <v>44</v>
      </c>
      <c r="D26" s="5" t="s">
        <v>31</v>
      </c>
      <c r="E26" s="5">
        <v>1.0</v>
      </c>
      <c r="F26" s="15" t="s">
        <v>37</v>
      </c>
      <c r="G26" s="5">
        <v>50.0</v>
      </c>
      <c r="H26" s="5"/>
      <c r="I26" s="13">
        <f t="shared" si="1"/>
        <v>50</v>
      </c>
    </row>
    <row r="27" ht="15.75" customHeight="1">
      <c r="A27" s="5"/>
      <c r="B27" s="5" t="s">
        <v>29</v>
      </c>
      <c r="C27" s="14" t="s">
        <v>45</v>
      </c>
      <c r="D27" s="5" t="s">
        <v>31</v>
      </c>
      <c r="E27" s="5">
        <v>1.0</v>
      </c>
      <c r="F27" s="15" t="s">
        <v>37</v>
      </c>
      <c r="G27" s="5">
        <v>50.0</v>
      </c>
      <c r="H27" s="5"/>
      <c r="I27" s="13">
        <f t="shared" si="1"/>
        <v>50</v>
      </c>
    </row>
    <row r="28" ht="15.75" customHeight="1">
      <c r="A28" s="5">
        <v>20.0</v>
      </c>
      <c r="B28" s="5" t="s">
        <v>46</v>
      </c>
      <c r="C28" s="14" t="s">
        <v>47</v>
      </c>
      <c r="D28" s="5" t="s">
        <v>31</v>
      </c>
      <c r="E28" s="5">
        <v>1.0</v>
      </c>
      <c r="F28" s="15" t="s">
        <v>32</v>
      </c>
      <c r="G28" s="5">
        <v>50.0</v>
      </c>
      <c r="H28" s="5"/>
      <c r="I28" s="13">
        <f t="shared" si="1"/>
        <v>50</v>
      </c>
    </row>
    <row r="29" ht="15.75" customHeight="1">
      <c r="A29" s="5">
        <v>21.0</v>
      </c>
      <c r="B29" s="5" t="s">
        <v>46</v>
      </c>
      <c r="C29" s="14" t="s">
        <v>48</v>
      </c>
      <c r="D29" s="5" t="s">
        <v>31</v>
      </c>
      <c r="E29" s="5">
        <v>1.0</v>
      </c>
      <c r="F29" s="15" t="s">
        <v>32</v>
      </c>
      <c r="G29" s="5">
        <v>50.0</v>
      </c>
      <c r="H29" s="5"/>
      <c r="I29" s="13">
        <f t="shared" si="1"/>
        <v>50</v>
      </c>
    </row>
    <row r="30" ht="15.75" customHeight="1">
      <c r="A30" s="5"/>
      <c r="B30" s="8" t="s">
        <v>49</v>
      </c>
      <c r="C30" s="9"/>
      <c r="D30" s="9"/>
      <c r="E30" s="9"/>
      <c r="F30" s="9"/>
      <c r="G30" s="9"/>
      <c r="H30" s="9"/>
      <c r="I30" s="10"/>
    </row>
    <row r="31" ht="15.75" customHeight="1">
      <c r="A31" s="5"/>
      <c r="B31" s="5" t="s">
        <v>49</v>
      </c>
      <c r="C31" s="5"/>
      <c r="D31" s="5" t="s">
        <v>31</v>
      </c>
      <c r="E31" s="5"/>
      <c r="F31" s="5"/>
      <c r="G31" s="5"/>
      <c r="H31" s="5"/>
      <c r="I31" s="5"/>
    </row>
    <row r="32" ht="15.75" customHeight="1">
      <c r="A32" s="5"/>
      <c r="B32" s="8" t="s">
        <v>50</v>
      </c>
      <c r="C32" s="9"/>
      <c r="D32" s="9"/>
      <c r="E32" s="9"/>
      <c r="F32" s="9"/>
      <c r="G32" s="9"/>
      <c r="H32" s="9"/>
      <c r="I32" s="10"/>
    </row>
    <row r="33" ht="15.75" customHeight="1">
      <c r="A33" s="5">
        <v>22.0</v>
      </c>
      <c r="B33" s="5" t="s">
        <v>50</v>
      </c>
      <c r="C33" s="5" t="s">
        <v>14</v>
      </c>
      <c r="D33" s="5"/>
      <c r="E33" s="5">
        <v>1.0</v>
      </c>
      <c r="F33" s="5"/>
      <c r="G33" s="5"/>
      <c r="H33" s="5"/>
      <c r="I33" s="5">
        <f>IFERROR(__xludf.DUMMYFUNCTION("+G33-H33"),0.0)</f>
        <v>0</v>
      </c>
    </row>
    <row r="34" ht="15.75" customHeight="1">
      <c r="A34" s="5">
        <v>23.0</v>
      </c>
      <c r="B34" s="5" t="s">
        <v>50</v>
      </c>
      <c r="C34" s="5" t="s">
        <v>17</v>
      </c>
      <c r="D34" s="5"/>
      <c r="E34" s="5">
        <v>1.0</v>
      </c>
      <c r="F34" s="5"/>
      <c r="G34" s="5"/>
      <c r="H34" s="5"/>
      <c r="I34" s="5">
        <f>IFERROR(__xludf.DUMMYFUNCTION("+G34-H34"),0.0)</f>
        <v>0</v>
      </c>
    </row>
    <row r="35" ht="15.75" customHeight="1">
      <c r="A35" s="5">
        <v>24.0</v>
      </c>
      <c r="B35" s="5" t="s">
        <v>50</v>
      </c>
      <c r="C35" s="5" t="s">
        <v>51</v>
      </c>
      <c r="D35" s="5"/>
      <c r="E35" s="5">
        <v>1.0</v>
      </c>
      <c r="F35" s="5"/>
      <c r="G35" s="5"/>
      <c r="H35" s="5"/>
      <c r="I35" s="5">
        <f>IFERROR(__xludf.DUMMYFUNCTION("+G35-H35"),0.0)</f>
        <v>0</v>
      </c>
    </row>
    <row r="36" ht="15.75" customHeight="1">
      <c r="A36" s="5">
        <v>25.0</v>
      </c>
      <c r="B36" s="5" t="s">
        <v>50</v>
      </c>
      <c r="C36" s="5" t="s">
        <v>52</v>
      </c>
      <c r="D36" s="5"/>
      <c r="E36" s="5">
        <v>1.0</v>
      </c>
      <c r="F36" s="5"/>
      <c r="G36" s="5"/>
      <c r="H36" s="5"/>
      <c r="I36" s="5">
        <f>IFERROR(__xludf.DUMMYFUNCTION("+G36-H36"),0.0)</f>
        <v>0</v>
      </c>
    </row>
    <row r="37" ht="15.75" customHeight="1">
      <c r="A37" s="5">
        <v>26.0</v>
      </c>
      <c r="B37" s="5" t="s">
        <v>50</v>
      </c>
      <c r="C37" s="5" t="s">
        <v>53</v>
      </c>
      <c r="D37" s="5"/>
      <c r="E37" s="5">
        <v>1.0</v>
      </c>
      <c r="F37" s="5"/>
      <c r="G37" s="5"/>
      <c r="H37" s="5"/>
      <c r="I37" s="5">
        <f>IFERROR(__xludf.DUMMYFUNCTION("+G37-H37"),0.0)</f>
        <v>0</v>
      </c>
    </row>
    <row r="38" ht="15.75" customHeight="1">
      <c r="A38" s="5">
        <v>27.0</v>
      </c>
      <c r="B38" s="5" t="s">
        <v>50</v>
      </c>
      <c r="C38" s="5" t="s">
        <v>54</v>
      </c>
      <c r="D38" s="5"/>
      <c r="E38" s="5">
        <v>1.0</v>
      </c>
      <c r="F38" s="5"/>
      <c r="G38" s="5"/>
      <c r="H38" s="5"/>
      <c r="I38" s="5">
        <f>IFERROR(__xludf.DUMMYFUNCTION("+G38-H38"),0.0)</f>
        <v>0</v>
      </c>
    </row>
    <row r="39" ht="15.75" customHeight="1">
      <c r="A39" s="5">
        <v>28.0</v>
      </c>
      <c r="B39" s="5" t="s">
        <v>50</v>
      </c>
      <c r="C39" s="5" t="s">
        <v>55</v>
      </c>
      <c r="D39" s="5"/>
      <c r="E39" s="5">
        <v>1.0</v>
      </c>
      <c r="F39" s="5"/>
      <c r="G39" s="5"/>
      <c r="H39" s="5"/>
      <c r="I39" s="5">
        <f>IFERROR(__xludf.DUMMYFUNCTION("+G39-H39"),0.0)</f>
        <v>0</v>
      </c>
    </row>
    <row r="40" ht="15.75" customHeight="1">
      <c r="A40" s="5">
        <v>29.0</v>
      </c>
      <c r="B40" s="5" t="s">
        <v>50</v>
      </c>
      <c r="C40" s="5" t="s">
        <v>24</v>
      </c>
      <c r="D40" s="5"/>
      <c r="E40" s="5">
        <v>1.0</v>
      </c>
      <c r="F40" s="5"/>
      <c r="G40" s="5"/>
      <c r="H40" s="5"/>
      <c r="I40" s="5">
        <f>IFERROR(__xludf.DUMMYFUNCTION("+G40-H40"),0.0)</f>
        <v>0</v>
      </c>
    </row>
    <row r="41" ht="15.75" customHeight="1">
      <c r="A41" s="5">
        <v>30.0</v>
      </c>
      <c r="B41" s="5" t="s">
        <v>50</v>
      </c>
      <c r="C41" s="5" t="s">
        <v>25</v>
      </c>
      <c r="D41" s="5"/>
      <c r="E41" s="5">
        <v>1.0</v>
      </c>
      <c r="F41" s="5"/>
      <c r="G41" s="5"/>
      <c r="H41" s="5"/>
      <c r="I41" s="5">
        <f>IFERROR(__xludf.DUMMYFUNCTION("+G41-H41"),0.0)</f>
        <v>0</v>
      </c>
    </row>
    <row r="42" ht="15.75" customHeight="1">
      <c r="A42" s="5">
        <v>31.0</v>
      </c>
      <c r="B42" s="5" t="s">
        <v>50</v>
      </c>
      <c r="C42" s="5" t="s">
        <v>26</v>
      </c>
      <c r="D42" s="5"/>
      <c r="E42" s="5">
        <v>1.0</v>
      </c>
      <c r="F42" s="5"/>
      <c r="G42" s="5"/>
      <c r="H42" s="5"/>
      <c r="I42" s="5">
        <f>IFERROR(__xludf.DUMMYFUNCTION("+G42-H42"),0.0)</f>
        <v>0</v>
      </c>
    </row>
    <row r="43" ht="15.75" customHeight="1">
      <c r="A43" s="5">
        <v>32.0</v>
      </c>
      <c r="B43" s="5" t="s">
        <v>50</v>
      </c>
      <c r="C43" s="5" t="s">
        <v>27</v>
      </c>
      <c r="D43" s="5"/>
      <c r="E43" s="5">
        <v>1.0</v>
      </c>
      <c r="F43" s="5"/>
      <c r="G43" s="5"/>
      <c r="H43" s="5"/>
      <c r="I43" s="5">
        <f>IFERROR(__xludf.DUMMYFUNCTION("+G43-H43"),0.0)</f>
        <v>0</v>
      </c>
    </row>
    <row r="44" ht="15.75" customHeight="1">
      <c r="A44" s="5"/>
      <c r="B44" s="8" t="s">
        <v>56</v>
      </c>
      <c r="C44" s="9"/>
      <c r="D44" s="9"/>
      <c r="E44" s="9"/>
      <c r="F44" s="9"/>
      <c r="G44" s="9"/>
      <c r="H44" s="9"/>
      <c r="I44" s="10"/>
    </row>
    <row r="45" ht="15.75" customHeight="1">
      <c r="A45" s="5">
        <v>33.0</v>
      </c>
      <c r="B45" s="5" t="s">
        <v>56</v>
      </c>
      <c r="C45" s="14" t="s">
        <v>57</v>
      </c>
      <c r="D45" s="5"/>
      <c r="E45" s="5">
        <v>1.0</v>
      </c>
      <c r="F45" s="15" t="s">
        <v>58</v>
      </c>
      <c r="G45" s="5">
        <v>70.0</v>
      </c>
      <c r="H45" s="5">
        <v>0.0</v>
      </c>
      <c r="I45" s="13">
        <f>(G45-H45)</f>
        <v>70</v>
      </c>
    </row>
    <row r="46" ht="15.75" customHeight="1">
      <c r="A46" s="5"/>
      <c r="B46" s="5" t="s">
        <v>56</v>
      </c>
      <c r="C46" s="14" t="s">
        <v>59</v>
      </c>
      <c r="D46" s="5"/>
      <c r="E46" s="5">
        <v>1.0</v>
      </c>
      <c r="F46" s="15" t="s">
        <v>58</v>
      </c>
      <c r="G46" s="5">
        <v>70.0</v>
      </c>
      <c r="H46" s="5"/>
      <c r="I46" s="13"/>
    </row>
    <row r="47" ht="15.75" customHeight="1">
      <c r="A47" s="5"/>
      <c r="B47" s="5" t="s">
        <v>56</v>
      </c>
      <c r="C47" s="14" t="s">
        <v>60</v>
      </c>
      <c r="D47" s="5"/>
      <c r="E47" s="5">
        <v>1.0</v>
      </c>
      <c r="F47" s="15" t="s">
        <v>58</v>
      </c>
      <c r="G47" s="5">
        <v>70.0</v>
      </c>
      <c r="H47" s="5"/>
      <c r="I47" s="13"/>
    </row>
    <row r="48" ht="15.75" customHeight="1">
      <c r="A48" s="5"/>
      <c r="B48" s="5" t="s">
        <v>56</v>
      </c>
      <c r="C48" s="14" t="s">
        <v>61</v>
      </c>
      <c r="D48" s="5"/>
      <c r="E48" s="5">
        <v>1.0</v>
      </c>
      <c r="F48" s="15" t="s">
        <v>58</v>
      </c>
      <c r="G48" s="5">
        <v>70.0</v>
      </c>
      <c r="H48" s="5"/>
      <c r="I48" s="13"/>
    </row>
    <row r="49" ht="15.75" customHeight="1">
      <c r="A49" s="5"/>
      <c r="B49" s="5" t="s">
        <v>56</v>
      </c>
      <c r="C49" s="14" t="s">
        <v>62</v>
      </c>
      <c r="D49" s="5"/>
      <c r="E49" s="5">
        <v>1.0</v>
      </c>
      <c r="F49" s="15" t="s">
        <v>58</v>
      </c>
      <c r="G49" s="5">
        <v>70.0</v>
      </c>
      <c r="H49" s="5"/>
      <c r="I49" s="13"/>
    </row>
    <row r="50" ht="15.75" customHeight="1">
      <c r="A50" s="5"/>
      <c r="B50" s="5" t="s">
        <v>63</v>
      </c>
      <c r="C50" s="14" t="s">
        <v>64</v>
      </c>
      <c r="D50" s="5"/>
      <c r="E50" s="5">
        <v>1.0</v>
      </c>
      <c r="F50" s="15" t="s">
        <v>58</v>
      </c>
      <c r="G50" s="5">
        <v>100.0</v>
      </c>
      <c r="H50" s="5"/>
      <c r="I50" s="13"/>
    </row>
    <row r="51" ht="15.75" customHeight="1">
      <c r="A51" s="5"/>
      <c r="B51" s="5" t="s">
        <v>63</v>
      </c>
      <c r="C51" s="14" t="s">
        <v>65</v>
      </c>
      <c r="D51" s="5"/>
      <c r="E51" s="5">
        <v>1.0</v>
      </c>
      <c r="F51" s="15" t="s">
        <v>66</v>
      </c>
      <c r="G51" s="5"/>
      <c r="H51" s="5"/>
      <c r="I51" s="13"/>
    </row>
    <row r="52" ht="15.75" customHeight="1">
      <c r="A52" s="5"/>
      <c r="B52" s="5" t="s">
        <v>56</v>
      </c>
      <c r="C52" s="14" t="s">
        <v>67</v>
      </c>
      <c r="D52" s="5"/>
      <c r="E52" s="5">
        <v>1.0</v>
      </c>
      <c r="F52" s="15" t="s">
        <v>58</v>
      </c>
      <c r="G52" s="5"/>
      <c r="H52" s="5"/>
      <c r="I52" s="13"/>
    </row>
    <row r="53" ht="15.75" customHeight="1">
      <c r="A53" s="5"/>
      <c r="B53" s="5" t="s">
        <v>56</v>
      </c>
      <c r="C53" s="14" t="s">
        <v>68</v>
      </c>
      <c r="D53" s="5"/>
      <c r="E53" s="5">
        <v>1.0</v>
      </c>
      <c r="F53" s="15" t="s">
        <v>58</v>
      </c>
      <c r="G53" s="5"/>
      <c r="H53" s="5"/>
      <c r="I53" s="13"/>
    </row>
    <row r="54" ht="15.75" customHeight="1">
      <c r="A54" s="5"/>
      <c r="B54" s="5" t="s">
        <v>56</v>
      </c>
      <c r="C54" s="14" t="s">
        <v>69</v>
      </c>
      <c r="D54" s="5"/>
      <c r="E54" s="5">
        <v>1.0</v>
      </c>
      <c r="F54" s="15" t="s">
        <v>66</v>
      </c>
      <c r="G54" s="5">
        <v>20.0</v>
      </c>
      <c r="H54" s="5"/>
      <c r="I54" s="13"/>
    </row>
    <row r="55" ht="15.75" customHeight="1">
      <c r="A55" s="5"/>
      <c r="B55" s="5" t="s">
        <v>56</v>
      </c>
      <c r="C55" s="14" t="s">
        <v>70</v>
      </c>
      <c r="D55" s="5"/>
      <c r="E55" s="5">
        <v>1.0</v>
      </c>
      <c r="F55" s="15" t="s">
        <v>71</v>
      </c>
      <c r="G55" s="5">
        <v>60.0</v>
      </c>
      <c r="H55" s="5"/>
      <c r="I55" s="13"/>
    </row>
    <row r="56" ht="15.75" customHeight="1">
      <c r="A56" s="5"/>
      <c r="B56" s="5" t="s">
        <v>56</v>
      </c>
      <c r="C56" s="14" t="s">
        <v>72</v>
      </c>
      <c r="D56" s="5"/>
      <c r="E56" s="5">
        <v>1.0</v>
      </c>
      <c r="F56" s="15" t="s">
        <v>71</v>
      </c>
      <c r="G56" s="5">
        <v>45.0</v>
      </c>
      <c r="H56" s="5"/>
      <c r="I56" s="13"/>
    </row>
    <row r="57" ht="15.75" customHeight="1">
      <c r="A57" s="5">
        <v>34.0</v>
      </c>
      <c r="B57" s="5" t="s">
        <v>56</v>
      </c>
      <c r="C57" s="14" t="s">
        <v>73</v>
      </c>
      <c r="D57" s="5"/>
      <c r="E57" s="5">
        <v>1.0</v>
      </c>
      <c r="F57" s="15" t="s">
        <v>71</v>
      </c>
      <c r="G57" s="5">
        <v>40.0</v>
      </c>
      <c r="H57" s="5">
        <v>0.0</v>
      </c>
      <c r="I57" s="13">
        <f t="shared" ref="I57:I66" si="2">(G57-H57)</f>
        <v>40</v>
      </c>
    </row>
    <row r="58" ht="15.75" customHeight="1">
      <c r="A58" s="5">
        <v>35.0</v>
      </c>
      <c r="B58" s="5" t="s">
        <v>56</v>
      </c>
      <c r="C58" s="14" t="s">
        <v>74</v>
      </c>
      <c r="D58" s="5"/>
      <c r="E58" s="5">
        <v>1.0</v>
      </c>
      <c r="F58" s="15" t="s">
        <v>71</v>
      </c>
      <c r="G58" s="5">
        <v>35.0</v>
      </c>
      <c r="H58" s="5">
        <v>0.0</v>
      </c>
      <c r="I58" s="13">
        <f t="shared" si="2"/>
        <v>35</v>
      </c>
    </row>
    <row r="59" ht="15.75" customHeight="1">
      <c r="A59" s="5">
        <v>36.0</v>
      </c>
      <c r="B59" s="5" t="s">
        <v>56</v>
      </c>
      <c r="C59" s="14" t="s">
        <v>75</v>
      </c>
      <c r="D59" s="5"/>
      <c r="E59" s="5">
        <v>1.0</v>
      </c>
      <c r="F59" s="15" t="s">
        <v>71</v>
      </c>
      <c r="G59" s="5">
        <v>30.0</v>
      </c>
      <c r="H59" s="5">
        <v>0.0</v>
      </c>
      <c r="I59" s="13">
        <f t="shared" si="2"/>
        <v>30</v>
      </c>
    </row>
    <row r="60" ht="15.75" customHeight="1">
      <c r="A60" s="5">
        <v>37.0</v>
      </c>
      <c r="B60" s="5" t="s">
        <v>56</v>
      </c>
      <c r="C60" s="14" t="s">
        <v>76</v>
      </c>
      <c r="D60" s="5"/>
      <c r="E60" s="5">
        <v>1.0</v>
      </c>
      <c r="F60" s="15" t="s">
        <v>71</v>
      </c>
      <c r="G60" s="5">
        <v>30.0</v>
      </c>
      <c r="H60" s="5">
        <v>0.0</v>
      </c>
      <c r="I60" s="13">
        <f t="shared" si="2"/>
        <v>30</v>
      </c>
    </row>
    <row r="61" ht="15.75" customHeight="1">
      <c r="A61" s="5">
        <v>38.0</v>
      </c>
      <c r="B61" s="5" t="s">
        <v>56</v>
      </c>
      <c r="C61" s="5" t="s">
        <v>54</v>
      </c>
      <c r="D61" s="5"/>
      <c r="E61" s="5">
        <v>1.0</v>
      </c>
      <c r="F61" s="5">
        <v>0.0</v>
      </c>
      <c r="G61" s="5">
        <v>30.0</v>
      </c>
      <c r="H61" s="5">
        <v>0.0</v>
      </c>
      <c r="I61" s="13">
        <f t="shared" si="2"/>
        <v>30</v>
      </c>
    </row>
    <row r="62" ht="15.75" customHeight="1">
      <c r="A62" s="5">
        <v>39.0</v>
      </c>
      <c r="B62" s="5" t="s">
        <v>56</v>
      </c>
      <c r="C62" s="5" t="s">
        <v>55</v>
      </c>
      <c r="D62" s="5"/>
      <c r="E62" s="5">
        <v>1.0</v>
      </c>
      <c r="F62" s="5">
        <v>0.0</v>
      </c>
      <c r="G62" s="5">
        <v>0.0</v>
      </c>
      <c r="H62" s="5">
        <v>0.0</v>
      </c>
      <c r="I62" s="13">
        <f t="shared" si="2"/>
        <v>0</v>
      </c>
    </row>
    <row r="63" ht="15.75" customHeight="1">
      <c r="A63" s="5">
        <v>40.0</v>
      </c>
      <c r="B63" s="5" t="s">
        <v>56</v>
      </c>
      <c r="C63" s="5" t="s">
        <v>24</v>
      </c>
      <c r="D63" s="5" t="s">
        <v>77</v>
      </c>
      <c r="E63" s="5">
        <v>1.0</v>
      </c>
      <c r="F63" s="5">
        <v>0.0</v>
      </c>
      <c r="G63" s="5">
        <v>0.0</v>
      </c>
      <c r="H63" s="5">
        <v>0.0</v>
      </c>
      <c r="I63" s="13">
        <f t="shared" si="2"/>
        <v>0</v>
      </c>
    </row>
    <row r="64" ht="15.75" customHeight="1">
      <c r="A64" s="5">
        <v>41.0</v>
      </c>
      <c r="B64" s="5" t="s">
        <v>56</v>
      </c>
      <c r="C64" s="5" t="s">
        <v>25</v>
      </c>
      <c r="D64" s="5"/>
      <c r="E64" s="5">
        <v>1.0</v>
      </c>
      <c r="F64" s="5">
        <v>0.0</v>
      </c>
      <c r="G64" s="5">
        <v>0.0</v>
      </c>
      <c r="H64" s="5">
        <v>0.0</v>
      </c>
      <c r="I64" s="13">
        <f t="shared" si="2"/>
        <v>0</v>
      </c>
    </row>
    <row r="65" ht="15.75" customHeight="1">
      <c r="A65" s="5">
        <v>42.0</v>
      </c>
      <c r="B65" s="5" t="s">
        <v>56</v>
      </c>
      <c r="C65" s="5" t="s">
        <v>26</v>
      </c>
      <c r="D65" s="5"/>
      <c r="E65" s="5">
        <v>1.0</v>
      </c>
      <c r="F65" s="5">
        <v>0.0</v>
      </c>
      <c r="G65" s="5">
        <v>0.0</v>
      </c>
      <c r="H65" s="5">
        <v>0.0</v>
      </c>
      <c r="I65" s="13">
        <f t="shared" si="2"/>
        <v>0</v>
      </c>
    </row>
    <row r="66" ht="15.75" customHeight="1">
      <c r="A66" s="5">
        <v>43.0</v>
      </c>
      <c r="B66" s="16" t="s">
        <v>56</v>
      </c>
      <c r="C66" s="16" t="s">
        <v>27</v>
      </c>
      <c r="D66" s="16"/>
      <c r="E66" s="16">
        <v>1.0</v>
      </c>
      <c r="F66" s="16">
        <v>0.0</v>
      </c>
      <c r="G66" s="16">
        <v>0.0</v>
      </c>
      <c r="H66" s="16">
        <v>0.0</v>
      </c>
      <c r="I66" s="17">
        <f t="shared" si="2"/>
        <v>0</v>
      </c>
    </row>
    <row r="67" ht="15.75" customHeight="1">
      <c r="A67" s="18"/>
      <c r="B67" s="19" t="s">
        <v>78</v>
      </c>
      <c r="C67" s="20"/>
      <c r="D67" s="20"/>
      <c r="E67" s="20"/>
      <c r="F67" s="20"/>
      <c r="G67" s="20"/>
      <c r="H67" s="20"/>
      <c r="I67" s="21"/>
    </row>
    <row r="68" ht="15.75" customHeight="1">
      <c r="A68" s="5"/>
      <c r="B68" s="16" t="s">
        <v>56</v>
      </c>
      <c r="C68" s="14" t="s">
        <v>79</v>
      </c>
      <c r="D68" s="5"/>
      <c r="E68" s="5">
        <v>1.0</v>
      </c>
      <c r="F68" s="15" t="s">
        <v>32</v>
      </c>
      <c r="G68" s="5"/>
      <c r="H68" s="5"/>
      <c r="I68" s="13"/>
    </row>
    <row r="69" ht="15.75" customHeight="1">
      <c r="A69" s="5"/>
      <c r="B69" s="16" t="s">
        <v>56</v>
      </c>
      <c r="C69" s="14" t="s">
        <v>80</v>
      </c>
      <c r="D69" s="5"/>
      <c r="E69" s="5"/>
      <c r="F69" s="15" t="s">
        <v>32</v>
      </c>
      <c r="G69" s="5"/>
      <c r="H69" s="5"/>
      <c r="I69" s="13"/>
    </row>
    <row r="70" ht="15.75" customHeight="1">
      <c r="A70" s="5"/>
      <c r="B70" s="16" t="s">
        <v>56</v>
      </c>
      <c r="C70" s="14" t="s">
        <v>81</v>
      </c>
      <c r="D70" s="5"/>
      <c r="E70" s="5"/>
      <c r="F70" s="15" t="s">
        <v>32</v>
      </c>
      <c r="G70" s="5"/>
      <c r="H70" s="5"/>
      <c r="I70" s="13"/>
    </row>
    <row r="71" ht="15.75" customHeight="1">
      <c r="A71" s="5"/>
      <c r="B71" s="16" t="s">
        <v>56</v>
      </c>
      <c r="C71" s="14" t="s">
        <v>82</v>
      </c>
      <c r="D71" s="5"/>
      <c r="E71" s="5"/>
      <c r="F71" s="15" t="s">
        <v>32</v>
      </c>
      <c r="G71" s="5"/>
      <c r="H71" s="5"/>
      <c r="I71" s="13"/>
    </row>
    <row r="72" ht="15.75" customHeight="1">
      <c r="A72" s="5"/>
      <c r="B72" s="16" t="s">
        <v>56</v>
      </c>
      <c r="C72" s="14" t="s">
        <v>83</v>
      </c>
      <c r="D72" s="5"/>
      <c r="E72" s="5"/>
      <c r="F72" s="15" t="s">
        <v>32</v>
      </c>
      <c r="G72" s="5"/>
      <c r="H72" s="5"/>
      <c r="I72" s="13"/>
    </row>
    <row r="73" ht="15.75" customHeight="1">
      <c r="A73" s="5"/>
      <c r="B73" s="16" t="s">
        <v>56</v>
      </c>
      <c r="C73" s="14" t="s">
        <v>48</v>
      </c>
      <c r="D73" s="5"/>
      <c r="E73" s="5"/>
      <c r="F73" s="15"/>
      <c r="G73" s="5"/>
      <c r="H73" s="5"/>
      <c r="I73" s="13"/>
    </row>
    <row r="74" ht="15.75" customHeight="1">
      <c r="A74" s="5"/>
      <c r="B74" s="16" t="s">
        <v>56</v>
      </c>
      <c r="C74" s="14" t="s">
        <v>64</v>
      </c>
      <c r="D74" s="5"/>
      <c r="E74" s="5"/>
      <c r="F74" s="15" t="s">
        <v>58</v>
      </c>
      <c r="G74" s="5"/>
      <c r="H74" s="5"/>
      <c r="I74" s="13"/>
    </row>
    <row r="75" ht="15.75" customHeight="1">
      <c r="A75" s="5"/>
      <c r="B75" s="16" t="s">
        <v>56</v>
      </c>
      <c r="C75" s="14" t="s">
        <v>65</v>
      </c>
      <c r="D75" s="5"/>
      <c r="E75" s="5"/>
      <c r="F75" s="15" t="s">
        <v>66</v>
      </c>
      <c r="G75" s="5"/>
      <c r="H75" s="5"/>
      <c r="I75" s="13"/>
    </row>
    <row r="76" ht="15.75" customHeight="1">
      <c r="A76" s="5"/>
      <c r="B76" s="16" t="s">
        <v>56</v>
      </c>
      <c r="C76" s="22" t="s">
        <v>71</v>
      </c>
      <c r="D76" s="5"/>
      <c r="E76" s="5"/>
      <c r="F76" s="15" t="s">
        <v>66</v>
      </c>
      <c r="G76" s="5"/>
      <c r="H76" s="5"/>
      <c r="I76" s="13"/>
    </row>
    <row r="77" ht="15.75" customHeight="1">
      <c r="A77" s="11">
        <v>1.0</v>
      </c>
      <c r="B77" s="5"/>
      <c r="C77" s="5"/>
      <c r="D77" s="5"/>
      <c r="E77" s="5"/>
      <c r="F77" s="15"/>
      <c r="G77" s="5"/>
      <c r="H77" s="5"/>
      <c r="I77" s="13"/>
    </row>
    <row r="78" ht="15.75" customHeight="1">
      <c r="A78" s="11">
        <v>2.0</v>
      </c>
      <c r="B78" s="8" t="s">
        <v>84</v>
      </c>
      <c r="C78" s="9"/>
      <c r="D78" s="9"/>
      <c r="E78" s="9"/>
      <c r="F78" s="9"/>
      <c r="G78" s="9"/>
      <c r="H78" s="9"/>
      <c r="I78" s="10"/>
    </row>
    <row r="79" ht="15.75" customHeight="1">
      <c r="A79" s="11">
        <v>3.0</v>
      </c>
      <c r="B79" s="14" t="s">
        <v>85</v>
      </c>
      <c r="C79" s="5" t="s">
        <v>86</v>
      </c>
      <c r="D79" s="5"/>
      <c r="E79" s="5">
        <v>2.0</v>
      </c>
      <c r="F79" s="5"/>
      <c r="G79" s="5">
        <v>4.0</v>
      </c>
      <c r="H79" s="5">
        <v>1.0</v>
      </c>
      <c r="I79" s="5">
        <f>IFERROR(__xludf.DUMMYFUNCTION("+G79-H79"),3.0)</f>
        <v>3</v>
      </c>
    </row>
    <row r="80" ht="15.75" customHeight="1">
      <c r="A80" s="11">
        <v>4.0</v>
      </c>
      <c r="B80" s="14" t="s">
        <v>85</v>
      </c>
      <c r="C80" s="5" t="s">
        <v>87</v>
      </c>
      <c r="D80" s="5"/>
      <c r="E80" s="5">
        <v>2.0</v>
      </c>
      <c r="F80" s="5"/>
      <c r="G80" s="5">
        <v>2.0</v>
      </c>
      <c r="H80" s="5"/>
      <c r="I80" s="5">
        <f>IFERROR(__xludf.DUMMYFUNCTION("+G80-H80"),2.0)</f>
        <v>2</v>
      </c>
    </row>
    <row r="81" ht="15.75" customHeight="1">
      <c r="A81" s="11">
        <v>5.0</v>
      </c>
      <c r="B81" s="14" t="s">
        <v>85</v>
      </c>
      <c r="C81" s="5">
        <v>6302.0</v>
      </c>
      <c r="D81" s="5"/>
      <c r="E81" s="5">
        <v>2.0</v>
      </c>
      <c r="F81" s="5"/>
      <c r="G81" s="5">
        <v>1.0</v>
      </c>
      <c r="H81" s="5"/>
      <c r="I81" s="5">
        <f>IFERROR(__xludf.DUMMYFUNCTION("+G81-H81"),1.0)</f>
        <v>1</v>
      </c>
    </row>
    <row r="82" ht="15.75" customHeight="1">
      <c r="A82" s="11">
        <v>6.0</v>
      </c>
      <c r="B82" s="14" t="s">
        <v>85</v>
      </c>
      <c r="C82" s="5" t="s">
        <v>88</v>
      </c>
      <c r="D82" s="5"/>
      <c r="E82" s="5">
        <v>2.0</v>
      </c>
      <c r="F82" s="5"/>
      <c r="G82" s="5">
        <v>1.0</v>
      </c>
      <c r="H82" s="5"/>
      <c r="I82" s="5">
        <f>IFERROR(__xludf.DUMMYFUNCTION("+G82-H82"),1.0)</f>
        <v>1</v>
      </c>
    </row>
    <row r="83" ht="15.75" customHeight="1">
      <c r="A83" s="11">
        <v>7.0</v>
      </c>
      <c r="B83" s="14" t="s">
        <v>85</v>
      </c>
      <c r="C83" s="5" t="s">
        <v>89</v>
      </c>
      <c r="D83" s="5"/>
      <c r="E83" s="5">
        <v>2.0</v>
      </c>
      <c r="F83" s="5"/>
      <c r="G83" s="5">
        <v>3.0</v>
      </c>
      <c r="H83" s="5"/>
      <c r="I83" s="5">
        <f>IFERROR(__xludf.DUMMYFUNCTION("+G83-H83"),3.0)</f>
        <v>3</v>
      </c>
    </row>
    <row r="84" ht="15.75" customHeight="1">
      <c r="A84" s="11">
        <v>8.0</v>
      </c>
      <c r="B84" s="14" t="s">
        <v>85</v>
      </c>
      <c r="C84" s="5" t="s">
        <v>90</v>
      </c>
      <c r="D84" s="5"/>
      <c r="E84" s="5">
        <v>2.0</v>
      </c>
      <c r="F84" s="5"/>
      <c r="G84" s="5">
        <v>1.0</v>
      </c>
      <c r="H84" s="5"/>
      <c r="I84" s="5">
        <f>IFERROR(__xludf.DUMMYFUNCTION("+G84-H84"),1.0)</f>
        <v>1</v>
      </c>
    </row>
    <row r="85" ht="15.75" customHeight="1">
      <c r="A85" s="11">
        <v>9.0</v>
      </c>
      <c r="B85" s="14" t="s">
        <v>85</v>
      </c>
      <c r="C85" s="5" t="s">
        <v>91</v>
      </c>
      <c r="D85" s="5" t="s">
        <v>92</v>
      </c>
      <c r="E85" s="5">
        <v>2.0</v>
      </c>
      <c r="F85" s="5"/>
      <c r="G85" s="5">
        <v>1.0</v>
      </c>
      <c r="H85" s="5"/>
      <c r="I85" s="5">
        <f>IFERROR(__xludf.DUMMYFUNCTION("+G85-H85"),1.0)</f>
        <v>1</v>
      </c>
    </row>
    <row r="86" ht="15.75" customHeight="1">
      <c r="A86" s="11">
        <v>10.0</v>
      </c>
      <c r="B86" s="14" t="s">
        <v>85</v>
      </c>
      <c r="C86" s="5" t="s">
        <v>93</v>
      </c>
      <c r="D86" s="5"/>
      <c r="E86" s="5">
        <v>2.0</v>
      </c>
      <c r="F86" s="5"/>
      <c r="G86" s="5">
        <v>7.0</v>
      </c>
      <c r="H86" s="5">
        <v>2.0</v>
      </c>
      <c r="I86" s="5">
        <f>IFERROR(__xludf.DUMMYFUNCTION("+G86-H86"),5.0)</f>
        <v>5</v>
      </c>
    </row>
    <row r="87" ht="15.75" customHeight="1">
      <c r="A87" s="11">
        <v>11.0</v>
      </c>
      <c r="B87" s="14" t="s">
        <v>94</v>
      </c>
      <c r="C87" s="5" t="s">
        <v>88</v>
      </c>
      <c r="D87" s="5"/>
      <c r="E87" s="5">
        <v>2.0</v>
      </c>
      <c r="F87" s="5"/>
      <c r="G87" s="5">
        <v>36.0</v>
      </c>
      <c r="H87" s="5">
        <v>6.0</v>
      </c>
      <c r="I87" s="5">
        <f>IFERROR(__xludf.DUMMYFUNCTION("+G87-H87"),30.0)</f>
        <v>30</v>
      </c>
    </row>
    <row r="88" ht="15.75" customHeight="1">
      <c r="A88" s="11">
        <v>12.0</v>
      </c>
      <c r="B88" s="14" t="s">
        <v>95</v>
      </c>
      <c r="C88" s="5" t="s">
        <v>96</v>
      </c>
      <c r="D88" s="5"/>
      <c r="E88" s="5">
        <v>2.0</v>
      </c>
      <c r="F88" s="5"/>
      <c r="G88" s="5">
        <v>6.0</v>
      </c>
      <c r="H88" s="5">
        <v>3.0</v>
      </c>
      <c r="I88" s="5">
        <f>IFERROR(__xludf.DUMMYFUNCTION("+G88-H88"),3.0)</f>
        <v>3</v>
      </c>
    </row>
    <row r="89" ht="15.75" customHeight="1">
      <c r="A89" s="11">
        <v>13.0</v>
      </c>
      <c r="B89" s="14" t="s">
        <v>97</v>
      </c>
      <c r="C89" s="5" t="s">
        <v>98</v>
      </c>
      <c r="D89" s="5"/>
      <c r="E89" s="5">
        <v>2.0</v>
      </c>
      <c r="F89" s="5"/>
      <c r="G89" s="5">
        <v>1.0</v>
      </c>
      <c r="H89" s="5"/>
      <c r="I89" s="5">
        <f>IFERROR(__xludf.DUMMYFUNCTION("+G89-H89"),1.0)</f>
        <v>1</v>
      </c>
    </row>
    <row r="90" ht="15.75" customHeight="1">
      <c r="A90" s="11">
        <v>14.0</v>
      </c>
      <c r="B90" s="14" t="s">
        <v>99</v>
      </c>
      <c r="C90" s="5" t="s">
        <v>100</v>
      </c>
      <c r="D90" s="5"/>
      <c r="E90" s="5">
        <v>2.0</v>
      </c>
      <c r="F90" s="5"/>
      <c r="G90" s="5">
        <v>1.0</v>
      </c>
      <c r="H90" s="5"/>
      <c r="I90" s="5">
        <f>IFERROR(__xludf.DUMMYFUNCTION("+G90-H90"),1.0)</f>
        <v>1</v>
      </c>
    </row>
    <row r="91" ht="15.75" customHeight="1">
      <c r="A91" s="11">
        <v>15.0</v>
      </c>
      <c r="B91" s="14" t="s">
        <v>99</v>
      </c>
      <c r="C91" s="5" t="s">
        <v>101</v>
      </c>
      <c r="D91" s="5"/>
      <c r="E91" s="5">
        <v>2.0</v>
      </c>
      <c r="F91" s="5"/>
      <c r="G91" s="5">
        <v>2.0</v>
      </c>
      <c r="H91" s="5"/>
      <c r="I91" s="5">
        <f>IFERROR(__xludf.DUMMYFUNCTION("+G91-H91"),2.0)</f>
        <v>2</v>
      </c>
    </row>
    <row r="92" ht="15.75" customHeight="1">
      <c r="A92" s="5"/>
      <c r="B92" s="14" t="s">
        <v>102</v>
      </c>
      <c r="C92" s="5" t="s">
        <v>103</v>
      </c>
      <c r="D92" s="5"/>
      <c r="E92" s="5">
        <v>2.0</v>
      </c>
      <c r="F92" s="5"/>
      <c r="G92" s="5">
        <v>2.0</v>
      </c>
      <c r="H92" s="5"/>
      <c r="I92" s="5">
        <f>IFERROR(__xludf.DUMMYFUNCTION("+G92-H92"),2.0)</f>
        <v>2</v>
      </c>
    </row>
    <row r="93" ht="15.75" customHeight="1">
      <c r="A93" s="5">
        <v>9.0</v>
      </c>
      <c r="B93" s="14" t="s">
        <v>104</v>
      </c>
      <c r="C93" s="5" t="s">
        <v>105</v>
      </c>
      <c r="D93" s="5"/>
      <c r="E93" s="5">
        <v>2.0</v>
      </c>
      <c r="F93" s="5"/>
      <c r="G93" s="5">
        <v>7.0</v>
      </c>
      <c r="H93" s="5"/>
      <c r="I93" s="5">
        <f>IFERROR(__xludf.DUMMYFUNCTION("+G93-H93"),7.0)</f>
        <v>7</v>
      </c>
    </row>
    <row r="94" ht="15.75" customHeight="1">
      <c r="A94" s="5">
        <v>10.0</v>
      </c>
      <c r="B94" s="8" t="s">
        <v>106</v>
      </c>
      <c r="C94" s="9"/>
      <c r="D94" s="9"/>
      <c r="E94" s="9"/>
      <c r="F94" s="9"/>
      <c r="G94" s="9"/>
      <c r="H94" s="9"/>
      <c r="I94" s="10"/>
    </row>
    <row r="95" ht="15.75" customHeight="1">
      <c r="A95" s="5">
        <v>11.0</v>
      </c>
      <c r="B95" s="5" t="s">
        <v>107</v>
      </c>
      <c r="C95" s="5" t="s">
        <v>108</v>
      </c>
      <c r="D95" s="5"/>
      <c r="E95" s="5">
        <v>2.0</v>
      </c>
      <c r="F95" s="5"/>
      <c r="G95" s="5">
        <v>1.0</v>
      </c>
      <c r="H95" s="5"/>
      <c r="I95" s="5">
        <f>IFERROR(__xludf.DUMMYFUNCTION("+G95-H95"),1.0)</f>
        <v>1</v>
      </c>
    </row>
    <row r="96" ht="15.75" customHeight="1">
      <c r="A96" s="5">
        <v>12.0</v>
      </c>
      <c r="B96" s="5" t="s">
        <v>109</v>
      </c>
      <c r="C96" s="5" t="s">
        <v>110</v>
      </c>
      <c r="D96" s="5"/>
      <c r="E96" s="5">
        <v>2.0</v>
      </c>
      <c r="F96" s="5"/>
      <c r="G96" s="5">
        <v>1.0</v>
      </c>
      <c r="H96" s="5"/>
      <c r="I96" s="5">
        <f>IFERROR(__xludf.DUMMYFUNCTION("+G96-H96"),1.0)</f>
        <v>1</v>
      </c>
    </row>
    <row r="97" ht="15.75" customHeight="1">
      <c r="A97" s="5">
        <v>13.0</v>
      </c>
      <c r="B97" s="5" t="s">
        <v>111</v>
      </c>
      <c r="C97" s="5" t="s">
        <v>112</v>
      </c>
      <c r="D97" s="5"/>
      <c r="E97" s="5">
        <v>2.0</v>
      </c>
      <c r="F97" s="5"/>
      <c r="G97" s="5">
        <v>1.0</v>
      </c>
      <c r="H97" s="5"/>
      <c r="I97" s="5">
        <f>IFERROR(__xludf.DUMMYFUNCTION("+G97-H97"),1.0)</f>
        <v>1</v>
      </c>
    </row>
    <row r="98" ht="15.75" customHeight="1">
      <c r="A98" s="5">
        <v>14.0</v>
      </c>
      <c r="B98" s="8" t="s">
        <v>113</v>
      </c>
      <c r="C98" s="9"/>
      <c r="D98" s="9"/>
      <c r="E98" s="9"/>
      <c r="F98" s="9"/>
      <c r="G98" s="9"/>
      <c r="H98" s="9"/>
      <c r="I98" s="10"/>
    </row>
    <row r="99" ht="15.75" customHeight="1">
      <c r="A99" s="5">
        <v>15.0</v>
      </c>
      <c r="B99" s="5" t="s">
        <v>113</v>
      </c>
      <c r="C99" s="5" t="s">
        <v>114</v>
      </c>
      <c r="D99" s="5" t="s">
        <v>115</v>
      </c>
      <c r="E99" s="5">
        <v>2.0</v>
      </c>
      <c r="F99" s="5"/>
      <c r="G99" s="5">
        <v>4.0</v>
      </c>
      <c r="H99" s="5"/>
      <c r="I99" s="5">
        <f>IFERROR(__xludf.DUMMYFUNCTION("+G99-H99"),4.0)</f>
        <v>4</v>
      </c>
    </row>
    <row r="100" ht="15.75" customHeight="1">
      <c r="A100" s="5">
        <v>16.0</v>
      </c>
      <c r="B100" s="8" t="s">
        <v>116</v>
      </c>
      <c r="C100" s="9"/>
      <c r="D100" s="9"/>
      <c r="E100" s="9"/>
      <c r="F100" s="9"/>
      <c r="G100" s="9"/>
      <c r="H100" s="9"/>
      <c r="I100" s="10"/>
    </row>
    <row r="101" ht="15.75" customHeight="1">
      <c r="A101" s="5">
        <v>17.0</v>
      </c>
      <c r="B101" s="5" t="s">
        <v>116</v>
      </c>
      <c r="C101" s="5" t="s">
        <v>117</v>
      </c>
      <c r="D101" s="5"/>
      <c r="E101" s="5">
        <v>1.0</v>
      </c>
      <c r="F101" s="5"/>
      <c r="G101" s="5">
        <v>2.0</v>
      </c>
      <c r="H101" s="5"/>
      <c r="I101" s="5">
        <f>IFERROR(__xludf.DUMMYFUNCTION("+G101-H101"),2.0)</f>
        <v>2</v>
      </c>
    </row>
    <row r="102" ht="15.75" customHeight="1">
      <c r="A102" s="23">
        <v>18.0</v>
      </c>
      <c r="B102" s="5" t="s">
        <v>116</v>
      </c>
      <c r="C102" s="5"/>
      <c r="D102" s="5" t="s">
        <v>118</v>
      </c>
      <c r="E102" s="5">
        <v>1.0</v>
      </c>
      <c r="F102" s="5"/>
      <c r="G102" s="5">
        <v>3.0</v>
      </c>
      <c r="H102" s="5"/>
      <c r="I102" s="5">
        <f>IFERROR(__xludf.DUMMYFUNCTION("+G102-H102"),3.0)</f>
        <v>3</v>
      </c>
    </row>
    <row r="103" ht="15.75" customHeight="1">
      <c r="A103" s="24">
        <v>19.0</v>
      </c>
      <c r="B103" s="5"/>
      <c r="C103" s="5"/>
      <c r="D103" s="5"/>
      <c r="E103" s="5"/>
      <c r="F103" s="5"/>
      <c r="G103" s="5"/>
      <c r="H103" s="5"/>
      <c r="I103" s="5">
        <f>IFERROR(__xludf.DUMMYFUNCTION("+G103-H103"),0.0)</f>
        <v>0</v>
      </c>
    </row>
    <row r="104" ht="15.75" customHeight="1">
      <c r="A104" s="24">
        <v>20.0</v>
      </c>
      <c r="B104" s="8" t="s">
        <v>119</v>
      </c>
      <c r="C104" s="9"/>
      <c r="D104" s="9"/>
      <c r="E104" s="9"/>
      <c r="F104" s="9"/>
      <c r="G104" s="9"/>
      <c r="H104" s="9"/>
      <c r="I104" s="10"/>
    </row>
    <row r="105" ht="15.75" customHeight="1">
      <c r="A105" s="24">
        <v>21.0</v>
      </c>
      <c r="B105" s="5" t="s">
        <v>119</v>
      </c>
      <c r="C105" s="14" t="s">
        <v>120</v>
      </c>
      <c r="D105" s="5"/>
      <c r="E105" s="5"/>
      <c r="F105" s="5"/>
      <c r="G105" s="5">
        <v>0.0</v>
      </c>
      <c r="H105" s="5">
        <v>2.0</v>
      </c>
      <c r="I105" s="13">
        <f t="shared" ref="I105:I129" si="3">(G28-H28)</f>
        <v>50</v>
      </c>
    </row>
    <row r="106" ht="15.75" customHeight="1">
      <c r="A106" s="24">
        <v>22.0</v>
      </c>
      <c r="B106" s="5" t="s">
        <v>119</v>
      </c>
      <c r="C106" s="14" t="s">
        <v>121</v>
      </c>
      <c r="D106" s="5"/>
      <c r="E106" s="5"/>
      <c r="F106" s="5"/>
      <c r="G106" s="5">
        <v>0.0</v>
      </c>
      <c r="H106" s="5">
        <v>2.0</v>
      </c>
      <c r="I106" s="13">
        <f t="shared" si="3"/>
        <v>50</v>
      </c>
    </row>
    <row r="107" ht="15.75" customHeight="1">
      <c r="A107" s="24">
        <v>23.0</v>
      </c>
      <c r="B107" s="5" t="s">
        <v>119</v>
      </c>
      <c r="C107" s="14" t="s">
        <v>122</v>
      </c>
      <c r="D107" s="5"/>
      <c r="E107" s="5"/>
      <c r="F107" s="5"/>
      <c r="G107" s="5">
        <v>3.0</v>
      </c>
      <c r="H107" s="5"/>
      <c r="I107" s="13">
        <f t="shared" si="3"/>
        <v>0</v>
      </c>
    </row>
    <row r="108" ht="15.75" customHeight="1">
      <c r="A108" s="24">
        <v>24.0</v>
      </c>
      <c r="B108" s="5" t="s">
        <v>119</v>
      </c>
      <c r="C108" s="14" t="s">
        <v>123</v>
      </c>
      <c r="D108" s="5"/>
      <c r="E108" s="5"/>
      <c r="F108" s="5"/>
      <c r="G108" s="5">
        <v>5.0</v>
      </c>
      <c r="H108" s="5"/>
      <c r="I108" s="13">
        <f t="shared" si="3"/>
        <v>0</v>
      </c>
    </row>
    <row r="109" ht="15.75" customHeight="1">
      <c r="A109" s="25"/>
      <c r="B109" s="5" t="s">
        <v>119</v>
      </c>
      <c r="C109" s="14" t="s">
        <v>124</v>
      </c>
      <c r="D109" s="5"/>
      <c r="E109" s="5"/>
      <c r="F109" s="5"/>
      <c r="G109" s="5">
        <v>2.0</v>
      </c>
      <c r="H109" s="5"/>
      <c r="I109" s="13">
        <f t="shared" si="3"/>
        <v>0</v>
      </c>
    </row>
    <row r="110" ht="15.75" customHeight="1">
      <c r="A110" s="25"/>
      <c r="B110" s="5" t="s">
        <v>119</v>
      </c>
      <c r="C110" s="14" t="s">
        <v>125</v>
      </c>
      <c r="D110" s="5"/>
      <c r="E110" s="5"/>
      <c r="F110" s="5"/>
      <c r="G110" s="5">
        <v>1.0</v>
      </c>
      <c r="H110" s="5"/>
      <c r="I110" s="13">
        <f t="shared" si="3"/>
        <v>0</v>
      </c>
    </row>
    <row r="111" ht="15.75" customHeight="1">
      <c r="A111" s="25"/>
      <c r="B111" s="5" t="s">
        <v>119</v>
      </c>
      <c r="C111" s="14" t="s">
        <v>126</v>
      </c>
      <c r="D111" s="5"/>
      <c r="E111" s="5"/>
      <c r="F111" s="5"/>
      <c r="G111" s="5">
        <v>4.0</v>
      </c>
      <c r="H111" s="5"/>
      <c r="I111" s="13">
        <f t="shared" si="3"/>
        <v>0</v>
      </c>
    </row>
    <row r="112" ht="15.75" customHeight="1">
      <c r="A112" s="25"/>
      <c r="B112" s="5" t="s">
        <v>119</v>
      </c>
      <c r="C112" s="14" t="s">
        <v>127</v>
      </c>
      <c r="D112" s="5"/>
      <c r="E112" s="5"/>
      <c r="F112" s="5"/>
      <c r="G112" s="5">
        <v>5.0</v>
      </c>
      <c r="H112" s="5"/>
      <c r="I112" s="13">
        <f t="shared" si="3"/>
        <v>0</v>
      </c>
    </row>
    <row r="113" ht="15.75" customHeight="1">
      <c r="A113" s="25"/>
      <c r="B113" s="5" t="s">
        <v>119</v>
      </c>
      <c r="C113" s="14" t="s">
        <v>128</v>
      </c>
      <c r="D113" s="5"/>
      <c r="E113" s="5"/>
      <c r="F113" s="5"/>
      <c r="G113" s="5">
        <v>2.0</v>
      </c>
      <c r="H113" s="5"/>
      <c r="I113" s="13">
        <f t="shared" si="3"/>
        <v>0</v>
      </c>
    </row>
    <row r="114" ht="15.75" customHeight="1">
      <c r="A114" s="25"/>
      <c r="B114" s="5" t="s">
        <v>119</v>
      </c>
      <c r="C114" s="14" t="s">
        <v>129</v>
      </c>
      <c r="D114" s="5"/>
      <c r="E114" s="5"/>
      <c r="F114" s="5"/>
      <c r="G114" s="5">
        <v>1.0</v>
      </c>
      <c r="H114" s="5"/>
      <c r="I114" s="13">
        <f t="shared" si="3"/>
        <v>0</v>
      </c>
    </row>
    <row r="115" ht="15.75" customHeight="1">
      <c r="A115" s="25"/>
      <c r="B115" s="5" t="s">
        <v>119</v>
      </c>
      <c r="C115" s="14" t="s">
        <v>130</v>
      </c>
      <c r="D115" s="5"/>
      <c r="E115" s="5"/>
      <c r="F115" s="5"/>
      <c r="G115" s="5">
        <v>3.0</v>
      </c>
      <c r="H115" s="5"/>
      <c r="I115" s="13">
        <f t="shared" si="3"/>
        <v>0</v>
      </c>
    </row>
    <row r="116" ht="15.75" customHeight="1">
      <c r="A116" s="25"/>
      <c r="B116" s="5" t="s">
        <v>119</v>
      </c>
      <c r="C116" s="14" t="s">
        <v>131</v>
      </c>
      <c r="D116" s="5"/>
      <c r="E116" s="5"/>
      <c r="F116" s="5"/>
      <c r="G116" s="5">
        <v>2.0</v>
      </c>
      <c r="H116" s="5"/>
      <c r="I116" s="13">
        <f t="shared" si="3"/>
        <v>0</v>
      </c>
    </row>
    <row r="117" ht="15.75" customHeight="1">
      <c r="A117" s="25"/>
      <c r="B117" s="5" t="s">
        <v>119</v>
      </c>
      <c r="C117" s="14" t="s">
        <v>132</v>
      </c>
      <c r="D117" s="5"/>
      <c r="E117" s="5"/>
      <c r="F117" s="5"/>
      <c r="G117" s="5">
        <v>3.0</v>
      </c>
      <c r="H117" s="5"/>
      <c r="I117" s="13">
        <f t="shared" si="3"/>
        <v>0</v>
      </c>
    </row>
    <row r="118" ht="15.75" customHeight="1">
      <c r="A118" s="25"/>
      <c r="B118" s="5" t="s">
        <v>119</v>
      </c>
      <c r="C118" s="14" t="s">
        <v>133</v>
      </c>
      <c r="D118" s="5"/>
      <c r="E118" s="5"/>
      <c r="F118" s="5"/>
      <c r="G118" s="5">
        <v>3.0</v>
      </c>
      <c r="H118" s="5"/>
      <c r="I118" s="13">
        <f t="shared" si="3"/>
        <v>0</v>
      </c>
    </row>
    <row r="119" ht="15.75" customHeight="1">
      <c r="A119" s="25"/>
      <c r="B119" s="5" t="s">
        <v>119</v>
      </c>
      <c r="C119" s="14" t="s">
        <v>134</v>
      </c>
      <c r="D119" s="5"/>
      <c r="E119" s="5"/>
      <c r="F119" s="5"/>
      <c r="G119" s="5">
        <v>4.0</v>
      </c>
      <c r="H119" s="5"/>
      <c r="I119" s="13">
        <f t="shared" si="3"/>
        <v>0</v>
      </c>
    </row>
    <row r="120" ht="15.75" customHeight="1">
      <c r="A120" s="25"/>
      <c r="B120" s="5" t="s">
        <v>119</v>
      </c>
      <c r="C120" s="14" t="s">
        <v>135</v>
      </c>
      <c r="D120" s="5"/>
      <c r="E120" s="5"/>
      <c r="F120" s="5"/>
      <c r="G120" s="5">
        <v>3.0</v>
      </c>
      <c r="H120" s="5"/>
      <c r="I120" s="13">
        <f t="shared" si="3"/>
        <v>0</v>
      </c>
    </row>
    <row r="121" ht="15.75" customHeight="1">
      <c r="A121" s="25"/>
      <c r="B121" s="5" t="s">
        <v>119</v>
      </c>
      <c r="C121" s="14" t="s">
        <v>136</v>
      </c>
      <c r="D121" s="5"/>
      <c r="E121" s="5"/>
      <c r="F121" s="5"/>
      <c r="G121" s="5">
        <v>3.0</v>
      </c>
      <c r="H121" s="5"/>
      <c r="I121" s="13">
        <f t="shared" si="3"/>
        <v>0</v>
      </c>
    </row>
    <row r="122" ht="15.75" customHeight="1">
      <c r="A122" s="25"/>
      <c r="B122" s="5" t="s">
        <v>119</v>
      </c>
      <c r="C122" s="14" t="s">
        <v>137</v>
      </c>
      <c r="D122" s="5"/>
      <c r="E122" s="5"/>
      <c r="F122" s="5"/>
      <c r="G122" s="5">
        <v>2.0</v>
      </c>
      <c r="H122" s="5"/>
      <c r="I122" s="13">
        <f t="shared" si="3"/>
        <v>70</v>
      </c>
    </row>
    <row r="123" ht="15.75" customHeight="1">
      <c r="A123" s="25"/>
      <c r="B123" s="5" t="s">
        <v>119</v>
      </c>
      <c r="C123" s="14" t="s">
        <v>138</v>
      </c>
      <c r="D123" s="5"/>
      <c r="E123" s="5"/>
      <c r="F123" s="5"/>
      <c r="G123" s="5">
        <v>2.0</v>
      </c>
      <c r="H123" s="5"/>
      <c r="I123" s="13">
        <f t="shared" si="3"/>
        <v>70</v>
      </c>
    </row>
    <row r="124" ht="15.75" customHeight="1">
      <c r="A124" s="25"/>
      <c r="B124" s="5" t="s">
        <v>119</v>
      </c>
      <c r="C124" s="14" t="s">
        <v>139</v>
      </c>
      <c r="D124" s="5"/>
      <c r="E124" s="5"/>
      <c r="F124" s="5"/>
      <c r="G124" s="5">
        <v>2.0</v>
      </c>
      <c r="H124" s="5"/>
      <c r="I124" s="13">
        <f t="shared" si="3"/>
        <v>70</v>
      </c>
    </row>
    <row r="125" ht="15.75" customHeight="1">
      <c r="A125" s="25"/>
      <c r="B125" s="5" t="s">
        <v>119</v>
      </c>
      <c r="C125" s="14" t="s">
        <v>140</v>
      </c>
      <c r="D125" s="5"/>
      <c r="E125" s="5"/>
      <c r="F125" s="5"/>
      <c r="G125" s="5">
        <v>1.0</v>
      </c>
      <c r="H125" s="5"/>
      <c r="I125" s="13">
        <f t="shared" si="3"/>
        <v>70</v>
      </c>
    </row>
    <row r="126" ht="15.75" customHeight="1">
      <c r="A126" s="25"/>
      <c r="B126" s="5" t="s">
        <v>119</v>
      </c>
      <c r="C126" s="14" t="s">
        <v>141</v>
      </c>
      <c r="D126" s="5"/>
      <c r="E126" s="5"/>
      <c r="F126" s="5"/>
      <c r="G126" s="5">
        <v>2.0</v>
      </c>
      <c r="H126" s="5"/>
      <c r="I126" s="13">
        <f t="shared" si="3"/>
        <v>70</v>
      </c>
    </row>
    <row r="127" ht="15.75" customHeight="1">
      <c r="A127" s="25"/>
      <c r="B127" s="5" t="s">
        <v>119</v>
      </c>
      <c r="C127" s="14" t="s">
        <v>142</v>
      </c>
      <c r="D127" s="5"/>
      <c r="E127" s="5"/>
      <c r="F127" s="5"/>
      <c r="G127" s="5">
        <v>4.0</v>
      </c>
      <c r="H127" s="5"/>
      <c r="I127" s="13">
        <f t="shared" si="3"/>
        <v>100</v>
      </c>
    </row>
    <row r="128" ht="15.75" customHeight="1">
      <c r="A128" s="25"/>
      <c r="B128" s="5" t="s">
        <v>119</v>
      </c>
      <c r="C128" s="14" t="s">
        <v>143</v>
      </c>
      <c r="D128" s="5"/>
      <c r="E128" s="5"/>
      <c r="F128" s="5"/>
      <c r="G128" s="5">
        <v>1.0</v>
      </c>
      <c r="H128" s="5"/>
      <c r="I128" s="13">
        <f t="shared" si="3"/>
        <v>0</v>
      </c>
    </row>
    <row r="129" ht="15.75" customHeight="1">
      <c r="A129" s="25"/>
      <c r="B129" s="5" t="s">
        <v>119</v>
      </c>
      <c r="C129" s="14" t="s">
        <v>144</v>
      </c>
      <c r="D129" s="5"/>
      <c r="E129" s="5"/>
      <c r="F129" s="5"/>
      <c r="G129" s="5">
        <v>1.0</v>
      </c>
      <c r="H129" s="5"/>
      <c r="I129" s="13">
        <f t="shared" si="3"/>
        <v>0</v>
      </c>
    </row>
    <row r="130" ht="15.75" customHeight="1">
      <c r="A130" s="25"/>
      <c r="B130" s="5"/>
      <c r="C130" s="5"/>
      <c r="D130" s="5"/>
      <c r="E130" s="5"/>
      <c r="F130" s="5"/>
      <c r="G130" s="5"/>
      <c r="H130" s="5"/>
      <c r="I130" s="5"/>
    </row>
    <row r="131" ht="15.75" customHeight="1">
      <c r="A131" s="25"/>
      <c r="B131" s="8" t="s">
        <v>145</v>
      </c>
      <c r="C131" s="9"/>
      <c r="D131" s="9"/>
      <c r="E131" s="9"/>
      <c r="F131" s="9"/>
      <c r="G131" s="9"/>
      <c r="H131" s="9"/>
      <c r="I131" s="10"/>
    </row>
    <row r="132" ht="15.75" customHeight="1">
      <c r="A132" s="25"/>
      <c r="B132" s="5" t="s">
        <v>146</v>
      </c>
      <c r="C132" s="5" t="s">
        <v>147</v>
      </c>
      <c r="D132" s="5" t="s">
        <v>148</v>
      </c>
      <c r="E132" s="5">
        <v>2.0</v>
      </c>
      <c r="F132" s="5"/>
      <c r="G132" s="5"/>
      <c r="H132" s="5"/>
      <c r="I132" s="5"/>
    </row>
    <row r="133" ht="15.75" customHeight="1">
      <c r="A133" s="25"/>
      <c r="B133" s="14" t="s">
        <v>146</v>
      </c>
      <c r="C133" s="5" t="s">
        <v>24</v>
      </c>
      <c r="D133" s="5" t="s">
        <v>149</v>
      </c>
      <c r="E133" s="5">
        <v>2.0</v>
      </c>
      <c r="F133" s="15" t="s">
        <v>150</v>
      </c>
      <c r="G133" s="5">
        <v>175.0</v>
      </c>
      <c r="H133" s="5"/>
      <c r="I133" s="5"/>
    </row>
    <row r="134" ht="15.75" customHeight="1">
      <c r="A134" s="25"/>
      <c r="B134" s="14" t="s">
        <v>151</v>
      </c>
      <c r="C134" s="5" t="s">
        <v>24</v>
      </c>
      <c r="D134" s="5" t="s">
        <v>152</v>
      </c>
      <c r="E134" s="5">
        <v>2.0</v>
      </c>
      <c r="F134" s="15" t="s">
        <v>153</v>
      </c>
      <c r="G134" s="5">
        <v>1256.0</v>
      </c>
      <c r="H134" s="5"/>
      <c r="I134" s="5"/>
    </row>
    <row r="135" ht="15.75" customHeight="1">
      <c r="A135" s="25"/>
      <c r="B135" s="5" t="s">
        <v>154</v>
      </c>
      <c r="C135" s="5" t="s">
        <v>155</v>
      </c>
      <c r="D135" s="5" t="s">
        <v>156</v>
      </c>
      <c r="E135" s="5">
        <v>2.0</v>
      </c>
      <c r="F135" s="5"/>
      <c r="G135" s="5"/>
      <c r="H135" s="5"/>
      <c r="I135" s="5"/>
    </row>
    <row r="136" ht="15.75" customHeight="1">
      <c r="A136" s="25"/>
      <c r="B136" s="5"/>
      <c r="C136" s="5"/>
      <c r="D136" s="5"/>
      <c r="E136" s="5"/>
      <c r="F136" s="5"/>
      <c r="G136" s="5"/>
      <c r="H136" s="5"/>
      <c r="I136" s="5"/>
    </row>
    <row r="137" ht="15.75" customHeight="1">
      <c r="A137" s="25"/>
      <c r="B137" s="5"/>
      <c r="C137" s="5"/>
      <c r="D137" s="5"/>
      <c r="E137" s="5"/>
      <c r="F137" s="5"/>
      <c r="G137" s="5"/>
      <c r="H137" s="5"/>
      <c r="I137" s="5"/>
    </row>
    <row r="138" ht="15.75" customHeight="1">
      <c r="A138" s="25"/>
      <c r="B138" s="5"/>
      <c r="C138" s="5"/>
      <c r="D138" s="5"/>
      <c r="E138" s="5"/>
      <c r="F138" s="5"/>
      <c r="G138" s="5"/>
      <c r="H138" s="5"/>
      <c r="I138" s="5"/>
    </row>
    <row r="139" ht="15.75" customHeight="1">
      <c r="A139" s="25"/>
    </row>
    <row r="140" ht="15.75" customHeight="1">
      <c r="A140" s="25"/>
    </row>
    <row r="141" ht="15.75" customHeight="1">
      <c r="A141" s="25"/>
    </row>
    <row r="142" ht="15.75" customHeight="1">
      <c r="A142" s="25"/>
    </row>
    <row r="143" ht="15.75" customHeight="1">
      <c r="A143" s="25"/>
    </row>
    <row r="144" ht="15.75" customHeight="1">
      <c r="A144" s="25"/>
    </row>
    <row r="145" ht="15.75" customHeight="1">
      <c r="A145" s="25"/>
    </row>
    <row r="146" ht="15.75" customHeight="1">
      <c r="A146" s="25"/>
    </row>
    <row r="147" ht="15.75" customHeight="1">
      <c r="A147" s="25"/>
    </row>
    <row r="148" ht="15.75" customHeight="1">
      <c r="A148" s="25"/>
    </row>
    <row r="149" ht="15.75" customHeight="1">
      <c r="A149" s="25"/>
    </row>
    <row r="150" ht="15.75" customHeight="1">
      <c r="A150" s="25"/>
    </row>
    <row r="151" ht="15.75" customHeight="1">
      <c r="A151" s="25"/>
    </row>
    <row r="152" ht="15.75" customHeight="1">
      <c r="A152" s="25"/>
    </row>
    <row r="153" ht="15.75" customHeight="1">
      <c r="A153" s="25"/>
    </row>
    <row r="154" ht="15.75" customHeight="1">
      <c r="A154" s="25"/>
    </row>
    <row r="155" ht="15.75" customHeight="1">
      <c r="A155" s="25"/>
    </row>
    <row r="156" ht="15.75" customHeight="1">
      <c r="A156" s="25"/>
    </row>
    <row r="157" ht="15.75" customHeight="1">
      <c r="A157" s="25"/>
    </row>
    <row r="158" ht="15.75" customHeight="1">
      <c r="A158" s="25"/>
    </row>
    <row r="159" ht="15.75" customHeight="1">
      <c r="A159" s="25"/>
    </row>
    <row r="160" ht="15.75" customHeight="1">
      <c r="A160" s="25"/>
    </row>
    <row r="161" ht="15.75" customHeight="1">
      <c r="A161" s="25"/>
    </row>
    <row r="162" ht="15.75" customHeight="1">
      <c r="A162" s="25"/>
    </row>
    <row r="163" ht="15.75" customHeight="1">
      <c r="A163" s="25"/>
    </row>
    <row r="164" ht="15.75" customHeight="1">
      <c r="A164" s="25"/>
    </row>
    <row r="165" ht="15.75" customHeight="1">
      <c r="A165" s="25"/>
    </row>
    <row r="166" ht="15.75" customHeight="1">
      <c r="A166" s="25"/>
    </row>
    <row r="167" ht="15.75" customHeight="1">
      <c r="A167" s="25"/>
    </row>
    <row r="168" ht="15.75" customHeight="1">
      <c r="A168" s="25"/>
    </row>
    <row r="169" ht="15.75" customHeight="1">
      <c r="A169" s="25"/>
    </row>
    <row r="170" ht="15.75" customHeight="1">
      <c r="A170" s="25"/>
    </row>
    <row r="171" ht="15.75" customHeight="1">
      <c r="A171" s="25"/>
    </row>
    <row r="172" ht="15.75" customHeight="1">
      <c r="A172" s="25"/>
    </row>
    <row r="173" ht="15.75" customHeight="1">
      <c r="A173" s="25"/>
    </row>
    <row r="174" ht="15.75" customHeight="1">
      <c r="A174" s="25"/>
    </row>
    <row r="175" ht="15.75" customHeight="1">
      <c r="A175" s="25"/>
    </row>
    <row r="176" ht="15.75" customHeight="1">
      <c r="A176" s="25"/>
    </row>
    <row r="177" ht="15.75" customHeight="1">
      <c r="A177" s="25"/>
    </row>
    <row r="178" ht="15.75" customHeight="1">
      <c r="A178" s="25"/>
    </row>
    <row r="179" ht="15.75" customHeight="1">
      <c r="A179" s="25"/>
    </row>
    <row r="180" ht="15.75" customHeight="1">
      <c r="A180" s="25"/>
    </row>
    <row r="181" ht="15.75" customHeight="1">
      <c r="A181" s="25"/>
    </row>
    <row r="182" ht="15.75" customHeight="1">
      <c r="A182" s="25"/>
    </row>
    <row r="183" ht="15.75" customHeight="1">
      <c r="A183" s="25"/>
    </row>
    <row r="184" ht="15.75" customHeight="1">
      <c r="A184" s="25"/>
    </row>
    <row r="185" ht="15.75" customHeight="1">
      <c r="A185" s="25"/>
    </row>
    <row r="186" ht="15.75" customHeight="1">
      <c r="A186" s="25"/>
    </row>
    <row r="187" ht="15.75" customHeight="1">
      <c r="A187" s="25"/>
    </row>
    <row r="188" ht="15.75" customHeight="1">
      <c r="A188" s="25"/>
    </row>
    <row r="189" ht="15.75" customHeight="1">
      <c r="A189" s="25"/>
    </row>
    <row r="190" ht="15.75" customHeight="1">
      <c r="A190" s="25"/>
    </row>
    <row r="191" ht="15.75" customHeight="1">
      <c r="A191" s="25"/>
    </row>
    <row r="192" ht="15.75" customHeight="1">
      <c r="A192" s="25"/>
    </row>
    <row r="193" ht="15.75" customHeight="1">
      <c r="A193" s="25"/>
    </row>
    <row r="194" ht="15.75" customHeight="1">
      <c r="A194" s="25"/>
    </row>
    <row r="195" ht="15.75" customHeight="1">
      <c r="A195" s="25"/>
    </row>
    <row r="196" ht="15.75" customHeight="1">
      <c r="A196" s="25"/>
    </row>
    <row r="197" ht="15.75" customHeight="1">
      <c r="A197" s="25"/>
    </row>
    <row r="198" ht="15.75" customHeight="1">
      <c r="A198" s="25"/>
    </row>
    <row r="199" ht="15.75" customHeight="1">
      <c r="A199" s="25"/>
    </row>
    <row r="200" ht="15.75" customHeight="1">
      <c r="A200" s="25"/>
    </row>
    <row r="201" ht="15.75" customHeight="1">
      <c r="A201" s="25"/>
    </row>
    <row r="202" ht="15.75" customHeight="1">
      <c r="A202" s="25"/>
    </row>
    <row r="203" ht="15.75" customHeight="1">
      <c r="A203" s="25"/>
    </row>
    <row r="204" ht="15.75" customHeight="1">
      <c r="A204" s="25"/>
    </row>
    <row r="205" ht="15.75" customHeight="1">
      <c r="A205" s="25"/>
    </row>
    <row r="206" ht="15.75" customHeight="1">
      <c r="A206" s="25"/>
    </row>
    <row r="207" ht="15.75" customHeight="1">
      <c r="A207" s="25"/>
    </row>
    <row r="208" ht="15.75" customHeight="1">
      <c r="A208" s="25"/>
    </row>
    <row r="209" ht="15.75" customHeight="1">
      <c r="A209" s="25"/>
    </row>
    <row r="210" ht="15.75" customHeight="1">
      <c r="A210" s="25"/>
    </row>
    <row r="211" ht="15.75" customHeight="1">
      <c r="A211" s="25"/>
    </row>
    <row r="212" ht="15.75" customHeight="1">
      <c r="A212" s="25"/>
    </row>
    <row r="213" ht="15.75" customHeight="1">
      <c r="A213" s="25"/>
    </row>
    <row r="214" ht="15.75" customHeight="1">
      <c r="A214" s="25"/>
    </row>
    <row r="215" ht="15.75" customHeight="1">
      <c r="A215" s="25"/>
    </row>
    <row r="216" ht="15.75" customHeight="1">
      <c r="A216" s="25"/>
    </row>
    <row r="217" ht="15.75" customHeight="1">
      <c r="A217" s="25"/>
    </row>
    <row r="218" ht="15.75" customHeight="1">
      <c r="A218" s="25"/>
    </row>
    <row r="219" ht="15.75" customHeight="1">
      <c r="A219" s="25"/>
    </row>
    <row r="220" ht="15.75" customHeight="1">
      <c r="A220" s="25"/>
    </row>
    <row r="221" ht="15.75" customHeight="1">
      <c r="A221" s="25"/>
    </row>
    <row r="222" ht="15.75" customHeight="1">
      <c r="A222" s="25"/>
    </row>
    <row r="223" ht="15.75" customHeight="1">
      <c r="A223" s="25"/>
    </row>
    <row r="224" ht="15.75" customHeight="1">
      <c r="A224" s="25"/>
    </row>
    <row r="225" ht="15.75" customHeight="1">
      <c r="A225" s="25"/>
    </row>
    <row r="226" ht="15.75" customHeight="1">
      <c r="A226" s="25"/>
    </row>
    <row r="227" ht="15.75" customHeight="1">
      <c r="A227" s="25"/>
    </row>
    <row r="228" ht="15.75" customHeight="1">
      <c r="A228" s="25"/>
    </row>
    <row r="229" ht="15.75" customHeight="1">
      <c r="A229" s="25"/>
    </row>
    <row r="230" ht="15.75" customHeight="1">
      <c r="A230" s="25"/>
    </row>
    <row r="231" ht="15.75" customHeight="1">
      <c r="A231" s="25"/>
    </row>
    <row r="232" ht="15.75" customHeight="1">
      <c r="A232" s="25"/>
    </row>
    <row r="233" ht="15.75" customHeight="1">
      <c r="A233" s="25"/>
    </row>
    <row r="234" ht="15.75" customHeight="1">
      <c r="A234" s="25"/>
    </row>
    <row r="235" ht="15.75" customHeight="1">
      <c r="A235" s="25"/>
    </row>
    <row r="236" ht="15.75" customHeight="1">
      <c r="A236" s="25"/>
    </row>
    <row r="237" ht="15.75" customHeight="1">
      <c r="A237" s="25"/>
    </row>
    <row r="238" ht="15.75" customHeight="1">
      <c r="A238" s="25"/>
    </row>
    <row r="239" ht="15.75" customHeight="1">
      <c r="A239" s="25"/>
    </row>
    <row r="240" ht="15.75" customHeight="1">
      <c r="A240" s="25"/>
    </row>
    <row r="241" ht="15.75" customHeight="1">
      <c r="A241" s="25"/>
    </row>
    <row r="242" ht="15.75" customHeight="1">
      <c r="A242" s="25"/>
    </row>
    <row r="243" ht="15.75" customHeight="1">
      <c r="A243" s="25"/>
    </row>
    <row r="244" ht="15.75" customHeight="1">
      <c r="A244" s="25"/>
    </row>
    <row r="245" ht="15.75" customHeight="1">
      <c r="A245" s="25"/>
    </row>
    <row r="246" ht="15.75" customHeight="1">
      <c r="A246" s="25"/>
    </row>
    <row r="247" ht="15.75" customHeight="1">
      <c r="A247" s="25"/>
    </row>
    <row r="248" ht="15.75" customHeight="1">
      <c r="A248" s="25"/>
    </row>
    <row r="249" ht="15.75" customHeight="1">
      <c r="A249" s="25"/>
    </row>
    <row r="250" ht="15.75" customHeight="1">
      <c r="A250" s="25"/>
    </row>
    <row r="251" ht="15.75" customHeight="1">
      <c r="A251" s="25"/>
    </row>
    <row r="252" ht="15.75" customHeight="1">
      <c r="A252" s="25"/>
    </row>
    <row r="253" ht="15.75" customHeight="1">
      <c r="A253" s="25"/>
    </row>
    <row r="254" ht="15.75" customHeight="1">
      <c r="A254" s="25"/>
    </row>
    <row r="255" ht="15.75" customHeight="1">
      <c r="A255" s="25"/>
    </row>
    <row r="256" ht="15.75" customHeight="1">
      <c r="A256" s="25"/>
    </row>
    <row r="257" ht="15.75" customHeight="1">
      <c r="A257" s="25"/>
    </row>
    <row r="258" ht="15.75" customHeight="1">
      <c r="A258" s="25"/>
    </row>
    <row r="259" ht="15.75" customHeight="1">
      <c r="A259" s="25"/>
    </row>
    <row r="260" ht="15.75" customHeight="1">
      <c r="A260" s="25"/>
    </row>
    <row r="261" ht="15.75" customHeight="1">
      <c r="A261" s="25"/>
    </row>
    <row r="262" ht="15.75" customHeight="1">
      <c r="A262" s="25"/>
    </row>
    <row r="263" ht="15.75" customHeight="1">
      <c r="A263" s="25"/>
    </row>
    <row r="264" ht="15.75" customHeight="1">
      <c r="A264" s="25"/>
    </row>
    <row r="265" ht="15.75" customHeight="1">
      <c r="A265" s="25"/>
    </row>
    <row r="266" ht="15.75" customHeight="1">
      <c r="A266" s="25"/>
    </row>
    <row r="267" ht="15.75" customHeight="1">
      <c r="A267" s="25"/>
    </row>
    <row r="268" ht="15.75" customHeight="1">
      <c r="A268" s="25"/>
    </row>
    <row r="269" ht="15.75" customHeight="1">
      <c r="A269" s="25"/>
    </row>
    <row r="270" ht="15.75" customHeight="1">
      <c r="A270" s="25"/>
    </row>
    <row r="271" ht="15.75" customHeight="1">
      <c r="A271" s="25"/>
    </row>
    <row r="272" ht="15.75" customHeight="1">
      <c r="A272" s="25"/>
    </row>
    <row r="273" ht="15.75" customHeight="1">
      <c r="A273" s="25"/>
    </row>
    <row r="274" ht="15.75" customHeight="1">
      <c r="A274" s="25"/>
    </row>
    <row r="275" ht="15.75" customHeight="1">
      <c r="A275" s="25"/>
    </row>
    <row r="276" ht="15.75" customHeight="1">
      <c r="A276" s="25"/>
    </row>
    <row r="277" ht="15.75" customHeight="1">
      <c r="A277" s="25"/>
    </row>
    <row r="278" ht="15.75" customHeight="1">
      <c r="A278" s="25"/>
    </row>
    <row r="279" ht="15.75" customHeight="1">
      <c r="A279" s="25"/>
    </row>
    <row r="280" ht="15.75" customHeight="1">
      <c r="A280" s="25"/>
    </row>
    <row r="281" ht="15.75" customHeight="1">
      <c r="A281" s="25"/>
    </row>
    <row r="282" ht="15.75" customHeight="1">
      <c r="A282" s="25"/>
    </row>
    <row r="283" ht="15.75" customHeight="1">
      <c r="A283" s="25"/>
    </row>
    <row r="284" ht="15.75" customHeight="1">
      <c r="A284" s="25"/>
    </row>
    <row r="285" ht="15.75" customHeight="1">
      <c r="A285" s="25"/>
    </row>
    <row r="286" ht="15.75" customHeight="1">
      <c r="A286" s="25"/>
    </row>
    <row r="287" ht="15.75" customHeight="1">
      <c r="A287" s="25"/>
    </row>
    <row r="288" ht="15.75" customHeight="1">
      <c r="A288" s="25"/>
    </row>
    <row r="289" ht="15.75" customHeight="1">
      <c r="A289" s="25"/>
    </row>
    <row r="290" ht="15.75" customHeight="1">
      <c r="A290" s="25"/>
    </row>
    <row r="291" ht="15.75" customHeight="1">
      <c r="A291" s="25"/>
    </row>
    <row r="292" ht="15.75" customHeight="1">
      <c r="A292" s="25"/>
    </row>
    <row r="293" ht="15.75" customHeight="1">
      <c r="A293" s="25"/>
    </row>
    <row r="294" ht="15.75" customHeight="1">
      <c r="A294" s="25"/>
    </row>
    <row r="295" ht="15.75" customHeight="1">
      <c r="A295" s="25"/>
    </row>
    <row r="296" ht="15.75" customHeight="1">
      <c r="A296" s="25"/>
    </row>
    <row r="297" ht="15.75" customHeight="1">
      <c r="A297" s="25"/>
    </row>
    <row r="298" ht="15.75" customHeight="1">
      <c r="A298" s="25"/>
    </row>
    <row r="299" ht="15.75" customHeight="1">
      <c r="A299" s="25"/>
    </row>
    <row r="300" ht="15.75" customHeight="1">
      <c r="A300" s="25"/>
    </row>
    <row r="301" ht="15.75" customHeight="1">
      <c r="A301" s="25"/>
    </row>
    <row r="302" ht="15.75" customHeight="1">
      <c r="A302" s="25"/>
    </row>
    <row r="303" ht="15.75" customHeight="1">
      <c r="A303" s="25"/>
    </row>
    <row r="304" ht="15.75" customHeight="1">
      <c r="A304" s="25"/>
    </row>
    <row r="305" ht="15.75" customHeight="1">
      <c r="A305" s="25"/>
    </row>
    <row r="306" ht="15.75" customHeight="1">
      <c r="A306" s="25"/>
    </row>
    <row r="307" ht="15.75" customHeight="1">
      <c r="A307" s="25"/>
    </row>
    <row r="308" ht="15.75" customHeight="1">
      <c r="A308" s="25"/>
    </row>
    <row r="309" ht="15.75" customHeight="1">
      <c r="A309" s="25"/>
    </row>
    <row r="310" ht="15.75" customHeight="1">
      <c r="A310" s="25"/>
    </row>
    <row r="311" ht="15.75" customHeight="1">
      <c r="A311" s="25"/>
    </row>
    <row r="312" ht="15.75" customHeight="1">
      <c r="A312" s="25"/>
    </row>
    <row r="313" ht="15.75" customHeight="1">
      <c r="A313" s="25"/>
    </row>
    <row r="314" ht="15.75" customHeight="1">
      <c r="A314" s="25"/>
    </row>
    <row r="315" ht="15.75" customHeight="1">
      <c r="A315" s="25"/>
    </row>
    <row r="316" ht="15.75" customHeight="1">
      <c r="A316" s="25"/>
    </row>
    <row r="317" ht="15.75" customHeight="1">
      <c r="A317" s="25"/>
    </row>
    <row r="318" ht="15.75" customHeight="1">
      <c r="A318" s="25"/>
    </row>
    <row r="319" ht="15.75" customHeight="1">
      <c r="A319" s="25"/>
    </row>
    <row r="320" ht="15.75" customHeight="1">
      <c r="A320" s="25"/>
    </row>
    <row r="321" ht="15.75" customHeight="1">
      <c r="A321" s="25"/>
    </row>
    <row r="322" ht="15.75" customHeight="1">
      <c r="A322" s="25"/>
    </row>
    <row r="323" ht="15.75" customHeight="1">
      <c r="A323" s="25"/>
    </row>
    <row r="324" ht="15.75" customHeight="1">
      <c r="A324" s="25"/>
    </row>
    <row r="325" ht="15.75" customHeight="1">
      <c r="A325" s="25"/>
    </row>
    <row r="326" ht="15.75" customHeight="1">
      <c r="A326" s="25"/>
    </row>
    <row r="327" ht="15.75" customHeight="1">
      <c r="A327" s="25"/>
    </row>
    <row r="328" ht="15.75" customHeight="1">
      <c r="A328" s="25"/>
    </row>
    <row r="329" ht="15.75" customHeight="1">
      <c r="A329" s="25"/>
    </row>
    <row r="330" ht="15.75" customHeight="1">
      <c r="A330" s="25"/>
    </row>
    <row r="331" ht="15.75" customHeight="1">
      <c r="A331" s="25"/>
    </row>
    <row r="332" ht="15.75" customHeight="1">
      <c r="A332" s="25"/>
    </row>
    <row r="333" ht="15.75" customHeight="1">
      <c r="A333" s="25"/>
    </row>
    <row r="334" ht="15.75" customHeight="1">
      <c r="A334" s="25"/>
    </row>
    <row r="335" ht="15.75" customHeight="1">
      <c r="A335" s="25"/>
    </row>
    <row r="336" ht="15.75" customHeight="1">
      <c r="A336" s="25"/>
    </row>
    <row r="337" ht="15.75" customHeight="1">
      <c r="A337" s="25"/>
    </row>
    <row r="338" ht="15.75" customHeight="1">
      <c r="A338" s="25"/>
    </row>
    <row r="339" ht="15.75" customHeight="1">
      <c r="A339" s="25"/>
    </row>
    <row r="340" ht="15.75" customHeight="1">
      <c r="A340" s="25"/>
    </row>
    <row r="341" ht="15.75" customHeight="1">
      <c r="A341" s="25"/>
    </row>
    <row r="342" ht="15.75" customHeight="1">
      <c r="A342" s="25"/>
    </row>
    <row r="343" ht="15.75" customHeight="1">
      <c r="A343" s="25"/>
    </row>
    <row r="344" ht="15.75" customHeight="1">
      <c r="A344" s="25"/>
    </row>
    <row r="345" ht="15.75" customHeight="1">
      <c r="A345" s="25"/>
    </row>
    <row r="346" ht="15.75" customHeight="1">
      <c r="A346" s="25"/>
    </row>
    <row r="347" ht="15.75" customHeight="1">
      <c r="A347" s="25"/>
    </row>
    <row r="348" ht="15.75" customHeight="1">
      <c r="A348" s="25"/>
    </row>
    <row r="349" ht="15.75" customHeight="1">
      <c r="A349" s="25"/>
    </row>
    <row r="350" ht="15.75" customHeight="1">
      <c r="A350" s="25"/>
    </row>
    <row r="351" ht="15.75" customHeight="1">
      <c r="A351" s="25"/>
    </row>
    <row r="352" ht="15.75" customHeight="1">
      <c r="A352" s="25"/>
    </row>
    <row r="353" ht="15.75" customHeight="1">
      <c r="A353" s="25"/>
    </row>
    <row r="354" ht="15.75" customHeight="1">
      <c r="A354" s="25"/>
    </row>
    <row r="355" ht="15.75" customHeight="1">
      <c r="A355" s="25"/>
    </row>
    <row r="356" ht="15.75" customHeight="1">
      <c r="A356" s="25"/>
    </row>
    <row r="357" ht="15.75" customHeight="1">
      <c r="A357" s="25"/>
    </row>
    <row r="358" ht="15.75" customHeight="1">
      <c r="A358" s="25"/>
    </row>
    <row r="359" ht="15.75" customHeight="1">
      <c r="A359" s="25"/>
    </row>
    <row r="360" ht="15.75" customHeight="1">
      <c r="A360" s="25"/>
    </row>
    <row r="361" ht="15.75" customHeight="1">
      <c r="A361" s="25"/>
    </row>
    <row r="362" ht="15.75" customHeight="1">
      <c r="A362" s="25"/>
    </row>
    <row r="363" ht="15.75" customHeight="1">
      <c r="A363" s="25"/>
    </row>
    <row r="364" ht="15.75" customHeight="1">
      <c r="A364" s="25"/>
    </row>
    <row r="365" ht="15.75" customHeight="1">
      <c r="A365" s="25"/>
    </row>
    <row r="366" ht="15.75" customHeight="1">
      <c r="A366" s="25"/>
    </row>
    <row r="367" ht="15.75" customHeight="1">
      <c r="A367" s="25"/>
    </row>
    <row r="368" ht="15.75" customHeight="1">
      <c r="A368" s="25"/>
    </row>
    <row r="369" ht="15.75" customHeight="1">
      <c r="A369" s="25"/>
    </row>
    <row r="370" ht="15.75" customHeight="1">
      <c r="A370" s="25"/>
    </row>
    <row r="371" ht="15.75" customHeight="1">
      <c r="A371" s="25"/>
    </row>
    <row r="372" ht="15.75" customHeight="1">
      <c r="A372" s="25"/>
    </row>
    <row r="373" ht="15.75" customHeight="1">
      <c r="A373" s="25"/>
    </row>
    <row r="374" ht="15.75" customHeight="1">
      <c r="A374" s="25"/>
    </row>
    <row r="375" ht="15.75" customHeight="1">
      <c r="A375" s="25"/>
    </row>
    <row r="376" ht="15.75" customHeight="1">
      <c r="A376" s="25"/>
    </row>
    <row r="377" ht="15.75" customHeight="1">
      <c r="A377" s="25"/>
    </row>
    <row r="378" ht="15.75" customHeight="1">
      <c r="A378" s="25"/>
    </row>
    <row r="379" ht="15.75" customHeight="1">
      <c r="A379" s="25"/>
    </row>
    <row r="380" ht="15.75" customHeight="1">
      <c r="A380" s="25"/>
    </row>
    <row r="381" ht="15.75" customHeight="1">
      <c r="A381" s="25"/>
    </row>
    <row r="382" ht="15.75" customHeight="1">
      <c r="A382" s="25"/>
    </row>
    <row r="383" ht="15.75" customHeight="1">
      <c r="A383" s="25"/>
    </row>
    <row r="384" ht="15.75" customHeight="1">
      <c r="A384" s="25"/>
    </row>
    <row r="385" ht="15.75" customHeight="1">
      <c r="A385" s="25"/>
    </row>
    <row r="386" ht="15.75" customHeight="1">
      <c r="A386" s="25"/>
    </row>
    <row r="387" ht="15.75" customHeight="1">
      <c r="A387" s="25"/>
    </row>
    <row r="388" ht="15.75" customHeight="1">
      <c r="A388" s="25"/>
    </row>
    <row r="389" ht="15.75" customHeight="1">
      <c r="A389" s="25"/>
    </row>
    <row r="390" ht="15.75" customHeight="1">
      <c r="A390" s="25"/>
    </row>
    <row r="391" ht="15.75" customHeight="1">
      <c r="A391" s="25"/>
    </row>
    <row r="392" ht="15.75" customHeight="1">
      <c r="A392" s="25"/>
    </row>
    <row r="393" ht="15.75" customHeight="1">
      <c r="A393" s="25"/>
    </row>
    <row r="394" ht="15.75" customHeight="1">
      <c r="A394" s="25"/>
    </row>
    <row r="395" ht="15.75" customHeight="1">
      <c r="A395" s="25"/>
    </row>
    <row r="396" ht="15.75" customHeight="1">
      <c r="A396" s="25"/>
    </row>
    <row r="397" ht="15.75" customHeight="1">
      <c r="A397" s="25"/>
    </row>
    <row r="398" ht="15.75" customHeight="1">
      <c r="A398" s="25"/>
    </row>
    <row r="399" ht="15.75" customHeight="1">
      <c r="A399" s="25"/>
    </row>
    <row r="400" ht="15.75" customHeight="1">
      <c r="A400" s="25"/>
    </row>
    <row r="401" ht="15.75" customHeight="1">
      <c r="A401" s="25"/>
    </row>
    <row r="402" ht="15.75" customHeight="1">
      <c r="A402" s="25"/>
    </row>
    <row r="403" ht="15.75" customHeight="1">
      <c r="A403" s="25"/>
    </row>
    <row r="404" ht="15.75" customHeight="1">
      <c r="A404" s="25"/>
    </row>
    <row r="405" ht="15.75" customHeight="1">
      <c r="A405" s="25"/>
    </row>
    <row r="406" ht="15.75" customHeight="1">
      <c r="A406" s="25"/>
    </row>
    <row r="407" ht="15.75" customHeight="1">
      <c r="A407" s="25"/>
    </row>
    <row r="408" ht="15.75" customHeight="1">
      <c r="A408" s="25"/>
    </row>
    <row r="409" ht="15.75" customHeight="1">
      <c r="A409" s="25"/>
    </row>
    <row r="410" ht="15.75" customHeight="1">
      <c r="A410" s="25"/>
    </row>
    <row r="411" ht="15.75" customHeight="1">
      <c r="A411" s="25"/>
    </row>
    <row r="412" ht="15.75" customHeight="1">
      <c r="A412" s="25"/>
    </row>
    <row r="413" ht="15.75" customHeight="1">
      <c r="A413" s="25"/>
    </row>
    <row r="414" ht="15.75" customHeight="1">
      <c r="A414" s="25"/>
    </row>
    <row r="415" ht="15.75" customHeight="1">
      <c r="A415" s="25"/>
    </row>
    <row r="416" ht="15.75" customHeight="1">
      <c r="A416" s="25"/>
    </row>
    <row r="417" ht="15.75" customHeight="1">
      <c r="A417" s="25"/>
    </row>
    <row r="418" ht="15.75" customHeight="1">
      <c r="A418" s="25"/>
    </row>
    <row r="419" ht="15.75" customHeight="1">
      <c r="A419" s="25"/>
    </row>
    <row r="420" ht="15.75" customHeight="1">
      <c r="A420" s="25"/>
    </row>
    <row r="421" ht="15.75" customHeight="1">
      <c r="A421" s="25"/>
    </row>
    <row r="422" ht="15.75" customHeight="1">
      <c r="A422" s="25"/>
    </row>
    <row r="423" ht="15.75" customHeight="1">
      <c r="A423" s="25"/>
    </row>
    <row r="424" ht="15.75" customHeight="1">
      <c r="A424" s="25"/>
    </row>
    <row r="425" ht="15.75" customHeight="1">
      <c r="A425" s="25"/>
    </row>
    <row r="426" ht="15.75" customHeight="1">
      <c r="A426" s="25"/>
    </row>
    <row r="427" ht="15.75" customHeight="1">
      <c r="A427" s="25"/>
    </row>
    <row r="428" ht="15.75" customHeight="1">
      <c r="A428" s="25"/>
    </row>
    <row r="429" ht="15.75" customHeight="1">
      <c r="A429" s="25"/>
    </row>
    <row r="430" ht="15.75" customHeight="1">
      <c r="A430" s="25"/>
    </row>
    <row r="431" ht="15.75" customHeight="1">
      <c r="A431" s="25"/>
    </row>
    <row r="432" ht="15.75" customHeight="1">
      <c r="A432" s="25"/>
    </row>
    <row r="433" ht="15.75" customHeight="1">
      <c r="A433" s="25"/>
    </row>
    <row r="434" ht="15.75" customHeight="1">
      <c r="A434" s="25"/>
    </row>
    <row r="435" ht="15.75" customHeight="1">
      <c r="A435" s="25"/>
    </row>
    <row r="436" ht="15.75" customHeight="1">
      <c r="A436" s="25"/>
    </row>
    <row r="437" ht="15.75" customHeight="1">
      <c r="A437" s="25"/>
    </row>
    <row r="438" ht="15.75" customHeight="1">
      <c r="A438" s="25"/>
    </row>
    <row r="439" ht="15.75" customHeight="1">
      <c r="A439" s="25"/>
    </row>
    <row r="440" ht="15.75" customHeight="1">
      <c r="A440" s="25"/>
    </row>
    <row r="441" ht="15.75" customHeight="1">
      <c r="A441" s="25"/>
    </row>
    <row r="442" ht="15.75" customHeight="1">
      <c r="A442" s="25"/>
    </row>
    <row r="443" ht="15.75" customHeight="1">
      <c r="A443" s="25"/>
    </row>
    <row r="444" ht="15.75" customHeight="1">
      <c r="A444" s="25"/>
    </row>
    <row r="445" ht="15.75" customHeight="1">
      <c r="A445" s="25"/>
    </row>
    <row r="446" ht="15.75" customHeight="1">
      <c r="A446" s="25"/>
    </row>
    <row r="447" ht="15.75" customHeight="1">
      <c r="A447" s="25"/>
    </row>
    <row r="448" ht="15.75" customHeight="1">
      <c r="A448" s="25"/>
    </row>
    <row r="449" ht="15.75" customHeight="1">
      <c r="A449" s="25"/>
    </row>
    <row r="450" ht="15.75" customHeight="1">
      <c r="A450" s="25"/>
    </row>
    <row r="451" ht="15.75" customHeight="1">
      <c r="A451" s="25"/>
    </row>
    <row r="452" ht="15.75" customHeight="1">
      <c r="A452" s="25"/>
    </row>
    <row r="453" ht="15.75" customHeight="1">
      <c r="A453" s="25"/>
    </row>
    <row r="454" ht="15.75" customHeight="1">
      <c r="A454" s="25"/>
    </row>
    <row r="455" ht="15.75" customHeight="1">
      <c r="A455" s="25"/>
    </row>
    <row r="456" ht="15.75" customHeight="1">
      <c r="A456" s="25"/>
    </row>
    <row r="457" ht="15.75" customHeight="1">
      <c r="A457" s="25"/>
    </row>
    <row r="458" ht="15.75" customHeight="1">
      <c r="A458" s="25"/>
    </row>
    <row r="459" ht="15.75" customHeight="1">
      <c r="A459" s="25"/>
    </row>
    <row r="460" ht="15.75" customHeight="1">
      <c r="A460" s="25"/>
    </row>
    <row r="461" ht="15.75" customHeight="1">
      <c r="A461" s="25"/>
    </row>
    <row r="462" ht="15.75" customHeight="1">
      <c r="A462" s="25"/>
    </row>
    <row r="463" ht="15.75" customHeight="1">
      <c r="A463" s="25"/>
    </row>
    <row r="464" ht="15.75" customHeight="1">
      <c r="A464" s="25"/>
    </row>
    <row r="465" ht="15.75" customHeight="1">
      <c r="A465" s="25"/>
    </row>
    <row r="466" ht="15.75" customHeight="1">
      <c r="A466" s="25"/>
    </row>
    <row r="467" ht="15.75" customHeight="1">
      <c r="A467" s="25"/>
    </row>
    <row r="468" ht="15.75" customHeight="1">
      <c r="A468" s="25"/>
    </row>
    <row r="469" ht="15.75" customHeight="1">
      <c r="A469" s="25"/>
    </row>
    <row r="470" ht="15.75" customHeight="1">
      <c r="A470" s="25"/>
    </row>
    <row r="471" ht="15.75" customHeight="1">
      <c r="A471" s="25"/>
    </row>
    <row r="472" ht="15.75" customHeight="1">
      <c r="A472" s="25"/>
    </row>
    <row r="473" ht="15.75" customHeight="1">
      <c r="A473" s="25"/>
    </row>
    <row r="474" ht="15.75" customHeight="1">
      <c r="A474" s="25"/>
    </row>
    <row r="475" ht="15.75" customHeight="1">
      <c r="A475" s="25"/>
    </row>
    <row r="476" ht="15.75" customHeight="1">
      <c r="A476" s="25"/>
    </row>
    <row r="477" ht="15.75" customHeight="1">
      <c r="A477" s="25"/>
    </row>
    <row r="478" ht="15.75" customHeight="1">
      <c r="A478" s="25"/>
    </row>
    <row r="479" ht="15.75" customHeight="1">
      <c r="A479" s="25"/>
    </row>
    <row r="480" ht="15.75" customHeight="1">
      <c r="A480" s="25"/>
    </row>
    <row r="481" ht="15.75" customHeight="1">
      <c r="A481" s="25"/>
    </row>
    <row r="482" ht="15.75" customHeight="1">
      <c r="A482" s="25"/>
    </row>
    <row r="483" ht="15.75" customHeight="1">
      <c r="A483" s="25"/>
    </row>
    <row r="484" ht="15.75" customHeight="1">
      <c r="A484" s="25"/>
    </row>
    <row r="485" ht="15.75" customHeight="1">
      <c r="A485" s="25"/>
    </row>
    <row r="486" ht="15.75" customHeight="1">
      <c r="A486" s="25"/>
    </row>
    <row r="487" ht="15.75" customHeight="1">
      <c r="A487" s="25"/>
    </row>
    <row r="488" ht="15.75" customHeight="1">
      <c r="A488" s="25"/>
    </row>
    <row r="489" ht="15.75" customHeight="1">
      <c r="A489" s="25"/>
    </row>
    <row r="490" ht="15.75" customHeight="1">
      <c r="A490" s="25"/>
    </row>
    <row r="491" ht="15.75" customHeight="1">
      <c r="A491" s="25"/>
    </row>
    <row r="492" ht="15.75" customHeight="1">
      <c r="A492" s="25"/>
    </row>
    <row r="493" ht="15.75" customHeight="1">
      <c r="A493" s="25"/>
    </row>
    <row r="494" ht="15.75" customHeight="1">
      <c r="A494" s="25"/>
    </row>
    <row r="495" ht="15.75" customHeight="1">
      <c r="A495" s="25"/>
    </row>
    <row r="496" ht="15.75" customHeight="1">
      <c r="A496" s="25"/>
    </row>
    <row r="497" ht="15.75" customHeight="1">
      <c r="A497" s="25"/>
    </row>
    <row r="498" ht="15.75" customHeight="1">
      <c r="A498" s="25"/>
    </row>
    <row r="499" ht="15.75" customHeight="1">
      <c r="A499" s="25"/>
    </row>
    <row r="500" ht="15.75" customHeight="1">
      <c r="A500" s="25"/>
    </row>
    <row r="501" ht="15.75" customHeight="1">
      <c r="A501" s="25"/>
    </row>
    <row r="502" ht="15.75" customHeight="1">
      <c r="A502" s="25"/>
    </row>
    <row r="503" ht="15.75" customHeight="1">
      <c r="A503" s="25"/>
    </row>
    <row r="504" ht="15.75" customHeight="1">
      <c r="A504" s="25"/>
    </row>
    <row r="505" ht="15.75" customHeight="1">
      <c r="A505" s="25"/>
    </row>
    <row r="506" ht="15.75" customHeight="1">
      <c r="A506" s="25"/>
    </row>
    <row r="507" ht="15.75" customHeight="1">
      <c r="A507" s="25"/>
    </row>
    <row r="508" ht="15.75" customHeight="1">
      <c r="A508" s="25"/>
    </row>
    <row r="509" ht="15.75" customHeight="1">
      <c r="A509" s="25"/>
    </row>
    <row r="510" ht="15.75" customHeight="1">
      <c r="A510" s="25"/>
    </row>
    <row r="511" ht="15.75" customHeight="1">
      <c r="A511" s="25"/>
    </row>
    <row r="512" ht="15.75" customHeight="1">
      <c r="A512" s="25"/>
    </row>
    <row r="513" ht="15.75" customHeight="1">
      <c r="A513" s="25"/>
    </row>
    <row r="514" ht="15.75" customHeight="1">
      <c r="A514" s="25"/>
    </row>
    <row r="515" ht="15.75" customHeight="1">
      <c r="A515" s="25"/>
    </row>
    <row r="516" ht="15.75" customHeight="1">
      <c r="A516" s="25"/>
    </row>
    <row r="517" ht="15.75" customHeight="1">
      <c r="A517" s="25"/>
    </row>
    <row r="518" ht="15.75" customHeight="1">
      <c r="A518" s="25"/>
    </row>
    <row r="519" ht="15.75" customHeight="1">
      <c r="A519" s="25"/>
    </row>
    <row r="520" ht="15.75" customHeight="1">
      <c r="A520" s="25"/>
    </row>
    <row r="521" ht="15.75" customHeight="1">
      <c r="A521" s="25"/>
    </row>
    <row r="522" ht="15.75" customHeight="1">
      <c r="A522" s="25"/>
    </row>
    <row r="523" ht="15.75" customHeight="1">
      <c r="A523" s="25"/>
    </row>
    <row r="524" ht="15.75" customHeight="1">
      <c r="A524" s="25"/>
    </row>
    <row r="525" ht="15.75" customHeight="1">
      <c r="A525" s="25"/>
    </row>
    <row r="526" ht="15.75" customHeight="1">
      <c r="A526" s="25"/>
    </row>
    <row r="527" ht="15.75" customHeight="1">
      <c r="A527" s="25"/>
    </row>
    <row r="528" ht="15.75" customHeight="1">
      <c r="A528" s="25"/>
    </row>
    <row r="529" ht="15.75" customHeight="1">
      <c r="A529" s="25"/>
    </row>
    <row r="530" ht="15.75" customHeight="1">
      <c r="A530" s="25"/>
    </row>
    <row r="531" ht="15.75" customHeight="1">
      <c r="A531" s="25"/>
    </row>
    <row r="532" ht="15.75" customHeight="1">
      <c r="A532" s="25"/>
    </row>
    <row r="533" ht="15.75" customHeight="1">
      <c r="A533" s="25"/>
    </row>
    <row r="534" ht="15.75" customHeight="1">
      <c r="A534" s="25"/>
    </row>
    <row r="535" ht="15.75" customHeight="1">
      <c r="A535" s="25"/>
    </row>
    <row r="536" ht="15.75" customHeight="1">
      <c r="A536" s="25"/>
    </row>
    <row r="537" ht="15.75" customHeight="1">
      <c r="A537" s="25"/>
    </row>
    <row r="538" ht="15.75" customHeight="1">
      <c r="A538" s="25"/>
    </row>
    <row r="539" ht="15.75" customHeight="1">
      <c r="A539" s="25"/>
    </row>
    <row r="540" ht="15.75" customHeight="1">
      <c r="A540" s="25"/>
    </row>
    <row r="541" ht="15.75" customHeight="1">
      <c r="A541" s="25"/>
    </row>
    <row r="542" ht="15.75" customHeight="1">
      <c r="A542" s="25"/>
    </row>
    <row r="543" ht="15.75" customHeight="1">
      <c r="A543" s="25"/>
    </row>
    <row r="544" ht="15.75" customHeight="1">
      <c r="A544" s="25"/>
    </row>
    <row r="545" ht="15.75" customHeight="1">
      <c r="A545" s="25"/>
    </row>
    <row r="546" ht="15.75" customHeight="1">
      <c r="A546" s="25"/>
    </row>
    <row r="547" ht="15.75" customHeight="1">
      <c r="A547" s="25"/>
    </row>
    <row r="548" ht="15.75" customHeight="1">
      <c r="A548" s="25"/>
    </row>
    <row r="549" ht="15.75" customHeight="1">
      <c r="A549" s="25"/>
    </row>
    <row r="550" ht="15.75" customHeight="1">
      <c r="A550" s="25"/>
    </row>
    <row r="551" ht="15.75" customHeight="1">
      <c r="A551" s="25"/>
    </row>
    <row r="552" ht="15.75" customHeight="1">
      <c r="A552" s="25"/>
    </row>
    <row r="553" ht="15.75" customHeight="1">
      <c r="A553" s="25"/>
    </row>
    <row r="554" ht="15.75" customHeight="1">
      <c r="A554" s="25"/>
    </row>
    <row r="555" ht="15.75" customHeight="1">
      <c r="A555" s="25"/>
    </row>
    <row r="556" ht="15.75" customHeight="1">
      <c r="A556" s="25"/>
    </row>
    <row r="557" ht="15.75" customHeight="1">
      <c r="A557" s="25"/>
    </row>
    <row r="558" ht="15.75" customHeight="1">
      <c r="A558" s="25"/>
    </row>
    <row r="559" ht="15.75" customHeight="1">
      <c r="A559" s="25"/>
    </row>
    <row r="560" ht="15.75" customHeight="1">
      <c r="A560" s="25"/>
    </row>
    <row r="561" ht="15.75" customHeight="1">
      <c r="A561" s="25"/>
    </row>
    <row r="562" ht="15.75" customHeight="1">
      <c r="A562" s="25"/>
    </row>
    <row r="563" ht="15.75" customHeight="1">
      <c r="A563" s="25"/>
    </row>
    <row r="564" ht="15.75" customHeight="1">
      <c r="A564" s="25"/>
    </row>
    <row r="565" ht="15.75" customHeight="1">
      <c r="A565" s="25"/>
    </row>
    <row r="566" ht="15.75" customHeight="1">
      <c r="A566" s="25"/>
    </row>
    <row r="567" ht="15.75" customHeight="1">
      <c r="A567" s="25"/>
    </row>
    <row r="568" ht="15.75" customHeight="1">
      <c r="A568" s="25"/>
    </row>
    <row r="569" ht="15.75" customHeight="1">
      <c r="A569" s="25"/>
    </row>
    <row r="570" ht="15.75" customHeight="1">
      <c r="A570" s="25"/>
    </row>
    <row r="571" ht="15.75" customHeight="1">
      <c r="A571" s="25"/>
    </row>
    <row r="572" ht="15.75" customHeight="1">
      <c r="A572" s="25"/>
    </row>
    <row r="573" ht="15.75" customHeight="1">
      <c r="A573" s="25"/>
    </row>
    <row r="574" ht="15.75" customHeight="1">
      <c r="A574" s="25"/>
    </row>
    <row r="575" ht="15.75" customHeight="1">
      <c r="A575" s="25"/>
    </row>
    <row r="576" ht="15.75" customHeight="1">
      <c r="A576" s="25"/>
    </row>
    <row r="577" ht="15.75" customHeight="1">
      <c r="A577" s="25"/>
    </row>
    <row r="578" ht="15.75" customHeight="1">
      <c r="A578" s="25"/>
    </row>
    <row r="579" ht="15.75" customHeight="1">
      <c r="A579" s="25"/>
    </row>
    <row r="580" ht="15.75" customHeight="1">
      <c r="A580" s="25"/>
    </row>
    <row r="581" ht="15.75" customHeight="1">
      <c r="A581" s="25"/>
    </row>
    <row r="582" ht="15.75" customHeight="1">
      <c r="A582" s="25"/>
    </row>
    <row r="583" ht="15.75" customHeight="1">
      <c r="A583" s="25"/>
    </row>
    <row r="584" ht="15.75" customHeight="1">
      <c r="A584" s="25"/>
    </row>
    <row r="585" ht="15.75" customHeight="1">
      <c r="A585" s="25"/>
    </row>
    <row r="586" ht="15.75" customHeight="1">
      <c r="A586" s="25"/>
    </row>
    <row r="587" ht="15.75" customHeight="1">
      <c r="A587" s="25"/>
    </row>
    <row r="588" ht="15.75" customHeight="1">
      <c r="A588" s="25"/>
    </row>
    <row r="589" ht="15.75" customHeight="1">
      <c r="A589" s="25"/>
    </row>
    <row r="590" ht="15.75" customHeight="1">
      <c r="A590" s="25"/>
    </row>
    <row r="591" ht="15.75" customHeight="1">
      <c r="A591" s="25"/>
    </row>
    <row r="592" ht="15.75" customHeight="1">
      <c r="A592" s="25"/>
    </row>
    <row r="593" ht="15.75" customHeight="1">
      <c r="A593" s="25"/>
    </row>
    <row r="594" ht="15.75" customHeight="1">
      <c r="A594" s="25"/>
    </row>
    <row r="595" ht="15.75" customHeight="1">
      <c r="A595" s="25"/>
    </row>
    <row r="596" ht="15.75" customHeight="1">
      <c r="A596" s="25"/>
    </row>
    <row r="597" ht="15.75" customHeight="1">
      <c r="A597" s="25"/>
    </row>
    <row r="598" ht="15.75" customHeight="1">
      <c r="A598" s="25"/>
    </row>
    <row r="599" ht="15.75" customHeight="1">
      <c r="A599" s="25"/>
    </row>
    <row r="600" ht="15.75" customHeight="1">
      <c r="A600" s="25"/>
    </row>
    <row r="601" ht="15.75" customHeight="1">
      <c r="A601" s="25"/>
    </row>
    <row r="602" ht="15.75" customHeight="1">
      <c r="A602" s="25"/>
    </row>
    <row r="603" ht="15.75" customHeight="1">
      <c r="A603" s="25"/>
    </row>
    <row r="604" ht="15.75" customHeight="1">
      <c r="A604" s="25"/>
    </row>
    <row r="605" ht="15.75" customHeight="1">
      <c r="A605" s="25"/>
    </row>
    <row r="606" ht="15.75" customHeight="1">
      <c r="A606" s="25"/>
    </row>
    <row r="607" ht="15.75" customHeight="1">
      <c r="A607" s="25"/>
    </row>
    <row r="608" ht="15.75" customHeight="1">
      <c r="A608" s="25"/>
    </row>
    <row r="609" ht="15.75" customHeight="1">
      <c r="A609" s="25"/>
    </row>
    <row r="610" ht="15.75" customHeight="1">
      <c r="A610" s="25"/>
    </row>
    <row r="611" ht="15.75" customHeight="1">
      <c r="A611" s="25"/>
    </row>
    <row r="612" ht="15.75" customHeight="1">
      <c r="A612" s="25"/>
    </row>
    <row r="613" ht="15.75" customHeight="1">
      <c r="A613" s="25"/>
    </row>
    <row r="614" ht="15.75" customHeight="1">
      <c r="A614" s="25"/>
    </row>
    <row r="615" ht="15.75" customHeight="1">
      <c r="A615" s="25"/>
    </row>
    <row r="616" ht="15.75" customHeight="1">
      <c r="A616" s="25"/>
    </row>
    <row r="617" ht="15.75" customHeight="1">
      <c r="A617" s="25"/>
    </row>
    <row r="618" ht="15.75" customHeight="1">
      <c r="A618" s="25"/>
    </row>
    <row r="619" ht="15.75" customHeight="1">
      <c r="A619" s="25"/>
    </row>
    <row r="620" ht="15.75" customHeight="1">
      <c r="A620" s="25"/>
    </row>
    <row r="621" ht="15.75" customHeight="1">
      <c r="A621" s="25"/>
    </row>
    <row r="622" ht="15.75" customHeight="1">
      <c r="A622" s="25"/>
    </row>
    <row r="623" ht="15.75" customHeight="1">
      <c r="A623" s="25"/>
    </row>
    <row r="624" ht="15.75" customHeight="1">
      <c r="A624" s="25"/>
    </row>
    <row r="625" ht="15.75" customHeight="1">
      <c r="A625" s="25"/>
    </row>
    <row r="626" ht="15.75" customHeight="1">
      <c r="A626" s="25"/>
    </row>
    <row r="627" ht="15.75" customHeight="1">
      <c r="A627" s="25"/>
    </row>
    <row r="628" ht="15.75" customHeight="1">
      <c r="A628" s="25"/>
    </row>
    <row r="629" ht="15.75" customHeight="1">
      <c r="A629" s="25"/>
    </row>
    <row r="630" ht="15.75" customHeight="1">
      <c r="A630" s="25"/>
    </row>
    <row r="631" ht="15.75" customHeight="1">
      <c r="A631" s="25"/>
    </row>
    <row r="632" ht="15.75" customHeight="1">
      <c r="A632" s="25"/>
    </row>
    <row r="633" ht="15.75" customHeight="1">
      <c r="A633" s="25"/>
    </row>
    <row r="634" ht="15.75" customHeight="1">
      <c r="A634" s="25"/>
    </row>
    <row r="635" ht="15.75" customHeight="1">
      <c r="A635" s="25"/>
    </row>
    <row r="636" ht="15.75" customHeight="1">
      <c r="A636" s="25"/>
    </row>
    <row r="637" ht="15.75" customHeight="1">
      <c r="A637" s="25"/>
    </row>
    <row r="638" ht="15.75" customHeight="1">
      <c r="A638" s="25"/>
    </row>
    <row r="639" ht="15.75" customHeight="1">
      <c r="A639" s="25"/>
    </row>
    <row r="640" ht="15.75" customHeight="1">
      <c r="A640" s="25"/>
    </row>
    <row r="641" ht="15.75" customHeight="1">
      <c r="A641" s="25"/>
    </row>
    <row r="642" ht="15.75" customHeight="1">
      <c r="A642" s="25"/>
    </row>
    <row r="643" ht="15.75" customHeight="1">
      <c r="A643" s="25"/>
    </row>
    <row r="644" ht="15.75" customHeight="1">
      <c r="A644" s="25"/>
    </row>
    <row r="645" ht="15.75" customHeight="1">
      <c r="A645" s="25"/>
    </row>
    <row r="646" ht="15.75" customHeight="1">
      <c r="A646" s="25"/>
    </row>
    <row r="647" ht="15.75" customHeight="1">
      <c r="A647" s="25"/>
    </row>
    <row r="648" ht="15.75" customHeight="1">
      <c r="A648" s="25"/>
    </row>
    <row r="649" ht="15.75" customHeight="1">
      <c r="A649" s="25"/>
    </row>
    <row r="650" ht="15.75" customHeight="1">
      <c r="A650" s="25"/>
    </row>
    <row r="651" ht="15.75" customHeight="1">
      <c r="A651" s="25"/>
    </row>
    <row r="652" ht="15.75" customHeight="1">
      <c r="A652" s="25"/>
    </row>
    <row r="653" ht="15.75" customHeight="1">
      <c r="A653" s="25"/>
    </row>
    <row r="654" ht="15.75" customHeight="1">
      <c r="A654" s="25"/>
    </row>
    <row r="655" ht="15.75" customHeight="1">
      <c r="A655" s="25"/>
    </row>
    <row r="656" ht="15.75" customHeight="1">
      <c r="A656" s="25"/>
    </row>
    <row r="657" ht="15.75" customHeight="1">
      <c r="A657" s="25"/>
    </row>
    <row r="658" ht="15.75" customHeight="1">
      <c r="A658" s="25"/>
    </row>
    <row r="659" ht="15.75" customHeight="1">
      <c r="A659" s="25"/>
    </row>
    <row r="660" ht="15.75" customHeight="1">
      <c r="A660" s="25"/>
    </row>
    <row r="661" ht="15.75" customHeight="1">
      <c r="A661" s="25"/>
    </row>
    <row r="662" ht="15.75" customHeight="1">
      <c r="A662" s="25"/>
    </row>
    <row r="663" ht="15.75" customHeight="1">
      <c r="A663" s="25"/>
    </row>
    <row r="664" ht="15.75" customHeight="1">
      <c r="A664" s="25"/>
    </row>
    <row r="665" ht="15.75" customHeight="1">
      <c r="A665" s="25"/>
    </row>
    <row r="666" ht="15.75" customHeight="1">
      <c r="A666" s="25"/>
    </row>
    <row r="667" ht="15.75" customHeight="1">
      <c r="A667" s="25"/>
    </row>
    <row r="668" ht="15.75" customHeight="1">
      <c r="A668" s="25"/>
    </row>
    <row r="669" ht="15.75" customHeight="1">
      <c r="A669" s="25"/>
    </row>
    <row r="670" ht="15.75" customHeight="1">
      <c r="A670" s="25"/>
    </row>
    <row r="671" ht="15.75" customHeight="1">
      <c r="A671" s="25"/>
    </row>
    <row r="672" ht="15.75" customHeight="1">
      <c r="A672" s="25"/>
    </row>
    <row r="673" ht="15.75" customHeight="1">
      <c r="A673" s="25"/>
    </row>
    <row r="674" ht="15.75" customHeight="1">
      <c r="A674" s="25"/>
    </row>
    <row r="675" ht="15.75" customHeight="1">
      <c r="A675" s="25"/>
    </row>
    <row r="676" ht="15.75" customHeight="1">
      <c r="A676" s="25"/>
    </row>
    <row r="677" ht="15.75" customHeight="1">
      <c r="A677" s="25"/>
    </row>
    <row r="678" ht="15.75" customHeight="1">
      <c r="A678" s="25"/>
    </row>
    <row r="679" ht="15.75" customHeight="1">
      <c r="A679" s="25"/>
    </row>
    <row r="680" ht="15.75" customHeight="1">
      <c r="A680" s="25"/>
    </row>
    <row r="681" ht="15.75" customHeight="1">
      <c r="A681" s="25"/>
    </row>
    <row r="682" ht="15.75" customHeight="1">
      <c r="A682" s="25"/>
    </row>
    <row r="683" ht="15.75" customHeight="1">
      <c r="A683" s="25"/>
    </row>
    <row r="684" ht="15.75" customHeight="1">
      <c r="A684" s="25"/>
    </row>
    <row r="685" ht="15.75" customHeight="1">
      <c r="A685" s="25"/>
    </row>
    <row r="686" ht="15.75" customHeight="1">
      <c r="A686" s="25"/>
    </row>
    <row r="687" ht="15.75" customHeight="1">
      <c r="A687" s="25"/>
    </row>
    <row r="688" ht="15.75" customHeight="1">
      <c r="A688" s="25"/>
    </row>
    <row r="689" ht="15.75" customHeight="1">
      <c r="A689" s="25"/>
    </row>
    <row r="690" ht="15.75" customHeight="1">
      <c r="A690" s="25"/>
    </row>
    <row r="691" ht="15.75" customHeight="1">
      <c r="A691" s="25"/>
    </row>
    <row r="692" ht="15.75" customHeight="1">
      <c r="A692" s="25"/>
    </row>
    <row r="693" ht="15.75" customHeight="1">
      <c r="A693" s="25"/>
    </row>
    <row r="694" ht="15.75" customHeight="1">
      <c r="A694" s="25"/>
    </row>
    <row r="695" ht="15.75" customHeight="1">
      <c r="A695" s="25"/>
    </row>
    <row r="696" ht="15.75" customHeight="1">
      <c r="A696" s="25"/>
    </row>
    <row r="697" ht="15.75" customHeight="1">
      <c r="A697" s="25"/>
    </row>
    <row r="698" ht="15.75" customHeight="1">
      <c r="A698" s="25"/>
    </row>
    <row r="699" ht="15.75" customHeight="1">
      <c r="A699" s="25"/>
    </row>
    <row r="700" ht="15.75" customHeight="1">
      <c r="A700" s="25"/>
    </row>
    <row r="701" ht="15.75" customHeight="1">
      <c r="A701" s="25"/>
    </row>
    <row r="702" ht="15.75" customHeight="1">
      <c r="A702" s="25"/>
    </row>
    <row r="703" ht="15.75" customHeight="1">
      <c r="A703" s="25"/>
    </row>
    <row r="704" ht="15.75" customHeight="1">
      <c r="A704" s="25"/>
    </row>
    <row r="705" ht="15.75" customHeight="1">
      <c r="A705" s="25"/>
    </row>
    <row r="706" ht="15.75" customHeight="1">
      <c r="A706" s="25"/>
    </row>
    <row r="707" ht="15.75" customHeight="1">
      <c r="A707" s="25"/>
    </row>
    <row r="708" ht="15.75" customHeight="1">
      <c r="A708" s="25"/>
    </row>
    <row r="709" ht="15.75" customHeight="1">
      <c r="A709" s="25"/>
    </row>
    <row r="710" ht="15.75" customHeight="1">
      <c r="A710" s="25"/>
    </row>
    <row r="711" ht="15.75" customHeight="1">
      <c r="A711" s="25"/>
    </row>
    <row r="712" ht="15.75" customHeight="1">
      <c r="A712" s="25"/>
    </row>
    <row r="713" ht="15.75" customHeight="1">
      <c r="A713" s="25"/>
    </row>
    <row r="714" ht="15.75" customHeight="1">
      <c r="A714" s="25"/>
    </row>
    <row r="715" ht="15.75" customHeight="1">
      <c r="A715" s="25"/>
    </row>
    <row r="716" ht="15.75" customHeight="1">
      <c r="A716" s="25"/>
    </row>
    <row r="717" ht="15.75" customHeight="1">
      <c r="A717" s="25"/>
    </row>
    <row r="718" ht="15.75" customHeight="1">
      <c r="A718" s="25"/>
    </row>
    <row r="719" ht="15.75" customHeight="1">
      <c r="A719" s="25"/>
    </row>
    <row r="720" ht="15.75" customHeight="1">
      <c r="A720" s="25"/>
    </row>
    <row r="721" ht="15.75" customHeight="1">
      <c r="A721" s="25"/>
    </row>
    <row r="722" ht="15.75" customHeight="1">
      <c r="A722" s="25"/>
    </row>
    <row r="723" ht="15.75" customHeight="1">
      <c r="A723" s="25"/>
    </row>
    <row r="724" ht="15.75" customHeight="1">
      <c r="A724" s="25"/>
    </row>
    <row r="725" ht="15.75" customHeight="1">
      <c r="A725" s="25"/>
    </row>
    <row r="726" ht="15.75" customHeight="1">
      <c r="A726" s="25"/>
    </row>
    <row r="727" ht="15.75" customHeight="1">
      <c r="A727" s="25"/>
    </row>
    <row r="728" ht="15.75" customHeight="1">
      <c r="A728" s="25"/>
    </row>
    <row r="729" ht="15.75" customHeight="1">
      <c r="A729" s="25"/>
    </row>
    <row r="730" ht="15.75" customHeight="1">
      <c r="A730" s="25"/>
    </row>
    <row r="731" ht="15.75" customHeight="1">
      <c r="A731" s="25"/>
    </row>
    <row r="732" ht="15.75" customHeight="1">
      <c r="A732" s="25"/>
    </row>
    <row r="733" ht="15.75" customHeight="1">
      <c r="A733" s="25"/>
    </row>
    <row r="734" ht="15.75" customHeight="1">
      <c r="A734" s="25"/>
    </row>
    <row r="735" ht="15.75" customHeight="1">
      <c r="A735" s="25"/>
    </row>
    <row r="736" ht="15.75" customHeight="1">
      <c r="A736" s="25"/>
    </row>
    <row r="737" ht="15.75" customHeight="1">
      <c r="A737" s="25"/>
    </row>
    <row r="738" ht="15.75" customHeight="1">
      <c r="A738" s="25"/>
    </row>
    <row r="739" ht="15.75" customHeight="1">
      <c r="A739" s="25"/>
    </row>
    <row r="740" ht="15.75" customHeight="1">
      <c r="A740" s="25"/>
    </row>
    <row r="741" ht="15.75" customHeight="1">
      <c r="A741" s="25"/>
    </row>
    <row r="742" ht="15.75" customHeight="1">
      <c r="A742" s="25"/>
    </row>
    <row r="743" ht="15.75" customHeight="1">
      <c r="A743" s="25"/>
    </row>
    <row r="744" ht="15.75" customHeight="1">
      <c r="A744" s="25"/>
    </row>
    <row r="745" ht="15.75" customHeight="1">
      <c r="A745" s="25"/>
    </row>
    <row r="746" ht="15.75" customHeight="1">
      <c r="A746" s="25"/>
    </row>
    <row r="747" ht="15.75" customHeight="1">
      <c r="A747" s="25"/>
    </row>
    <row r="748" ht="15.75" customHeight="1">
      <c r="A748" s="25"/>
    </row>
    <row r="749" ht="15.75" customHeight="1">
      <c r="A749" s="25"/>
    </row>
    <row r="750" ht="15.75" customHeight="1">
      <c r="A750" s="25"/>
    </row>
    <row r="751" ht="15.75" customHeight="1">
      <c r="A751" s="25"/>
    </row>
    <row r="752" ht="15.75" customHeight="1">
      <c r="A752" s="25"/>
    </row>
    <row r="753" ht="15.75" customHeight="1">
      <c r="A753" s="25"/>
    </row>
    <row r="754" ht="15.75" customHeight="1">
      <c r="A754" s="25"/>
    </row>
    <row r="755" ht="15.75" customHeight="1">
      <c r="A755" s="25"/>
    </row>
    <row r="756" ht="15.75" customHeight="1">
      <c r="A756" s="25"/>
    </row>
    <row r="757" ht="15.75" customHeight="1">
      <c r="A757" s="25"/>
    </row>
    <row r="758" ht="15.75" customHeight="1">
      <c r="A758" s="25"/>
    </row>
    <row r="759" ht="15.75" customHeight="1">
      <c r="A759" s="25"/>
    </row>
    <row r="760" ht="15.75" customHeight="1">
      <c r="A760" s="25"/>
    </row>
    <row r="761" ht="15.75" customHeight="1">
      <c r="A761" s="25"/>
    </row>
    <row r="762" ht="15.75" customHeight="1">
      <c r="A762" s="25"/>
    </row>
    <row r="763" ht="15.75" customHeight="1">
      <c r="A763" s="25"/>
    </row>
    <row r="764" ht="15.75" customHeight="1">
      <c r="A764" s="25"/>
    </row>
    <row r="765" ht="15.75" customHeight="1">
      <c r="A765" s="25"/>
    </row>
    <row r="766" ht="15.75" customHeight="1">
      <c r="A766" s="25"/>
    </row>
    <row r="767" ht="15.75" customHeight="1">
      <c r="A767" s="25"/>
    </row>
    <row r="768" ht="15.75" customHeight="1">
      <c r="A768" s="25"/>
    </row>
    <row r="769" ht="15.75" customHeight="1">
      <c r="A769" s="25"/>
    </row>
    <row r="770" ht="15.75" customHeight="1">
      <c r="A770" s="25"/>
    </row>
    <row r="771" ht="15.75" customHeight="1">
      <c r="A771" s="25"/>
    </row>
    <row r="772" ht="15.75" customHeight="1">
      <c r="A772" s="25"/>
    </row>
    <row r="773" ht="15.75" customHeight="1">
      <c r="A773" s="25"/>
    </row>
    <row r="774" ht="15.75" customHeight="1">
      <c r="A774" s="25"/>
    </row>
    <row r="775" ht="15.75" customHeight="1">
      <c r="A775" s="25"/>
    </row>
    <row r="776" ht="15.75" customHeight="1">
      <c r="A776" s="25"/>
    </row>
    <row r="777" ht="15.75" customHeight="1">
      <c r="A777" s="25"/>
    </row>
    <row r="778" ht="15.75" customHeight="1">
      <c r="A778" s="25"/>
    </row>
    <row r="779" ht="15.75" customHeight="1">
      <c r="A779" s="25"/>
    </row>
    <row r="780" ht="15.75" customHeight="1">
      <c r="A780" s="25"/>
    </row>
    <row r="781" ht="15.75" customHeight="1">
      <c r="A781" s="25"/>
    </row>
    <row r="782" ht="15.75" customHeight="1">
      <c r="A782" s="25"/>
    </row>
    <row r="783" ht="15.75" customHeight="1">
      <c r="A783" s="25"/>
    </row>
    <row r="784" ht="15.75" customHeight="1">
      <c r="A784" s="25"/>
    </row>
    <row r="785" ht="15.75" customHeight="1">
      <c r="A785" s="25"/>
    </row>
    <row r="786" ht="15.75" customHeight="1">
      <c r="A786" s="25"/>
    </row>
    <row r="787" ht="15.75" customHeight="1">
      <c r="A787" s="25"/>
    </row>
    <row r="788" ht="15.75" customHeight="1">
      <c r="A788" s="25"/>
    </row>
    <row r="789" ht="15.75" customHeight="1">
      <c r="A789" s="25"/>
    </row>
    <row r="790" ht="15.75" customHeight="1">
      <c r="A790" s="25"/>
    </row>
    <row r="791" ht="15.75" customHeight="1">
      <c r="A791" s="25"/>
    </row>
    <row r="792" ht="15.75" customHeight="1">
      <c r="A792" s="25"/>
    </row>
    <row r="793" ht="15.75" customHeight="1">
      <c r="A793" s="25"/>
    </row>
    <row r="794" ht="15.75" customHeight="1">
      <c r="A794" s="25"/>
    </row>
    <row r="795" ht="15.75" customHeight="1">
      <c r="A795" s="25"/>
    </row>
    <row r="796" ht="15.75" customHeight="1">
      <c r="A796" s="25"/>
    </row>
    <row r="797" ht="15.75" customHeight="1">
      <c r="A797" s="25"/>
    </row>
    <row r="798" ht="15.75" customHeight="1">
      <c r="A798" s="25"/>
    </row>
    <row r="799" ht="15.75" customHeight="1">
      <c r="A799" s="25"/>
    </row>
    <row r="800" ht="15.75" customHeight="1">
      <c r="A800" s="25"/>
    </row>
    <row r="801" ht="15.75" customHeight="1">
      <c r="A801" s="25"/>
    </row>
    <row r="802" ht="15.75" customHeight="1">
      <c r="A802" s="25"/>
    </row>
    <row r="803" ht="15.75" customHeight="1">
      <c r="A803" s="25"/>
    </row>
    <row r="804" ht="15.75" customHeight="1">
      <c r="A804" s="25"/>
    </row>
    <row r="805" ht="15.75" customHeight="1">
      <c r="A805" s="25"/>
    </row>
    <row r="806" ht="15.75" customHeight="1">
      <c r="A806" s="25"/>
    </row>
    <row r="807" ht="15.75" customHeight="1">
      <c r="A807" s="25"/>
    </row>
    <row r="808" ht="15.75" customHeight="1">
      <c r="A808" s="25"/>
    </row>
    <row r="809" ht="15.75" customHeight="1">
      <c r="A809" s="25"/>
    </row>
    <row r="810" ht="15.75" customHeight="1">
      <c r="A810" s="25"/>
    </row>
    <row r="811" ht="15.75" customHeight="1">
      <c r="A811" s="25"/>
    </row>
    <row r="812" ht="15.75" customHeight="1">
      <c r="A812" s="25"/>
    </row>
    <row r="813" ht="15.75" customHeight="1">
      <c r="A813" s="25"/>
    </row>
    <row r="814" ht="15.75" customHeight="1">
      <c r="A814" s="25"/>
    </row>
    <row r="815" ht="15.75" customHeight="1">
      <c r="A815" s="25"/>
    </row>
    <row r="816" ht="15.75" customHeight="1">
      <c r="A816" s="25"/>
    </row>
    <row r="817" ht="15.75" customHeight="1">
      <c r="A817" s="25"/>
    </row>
    <row r="818" ht="15.75" customHeight="1">
      <c r="A818" s="25"/>
    </row>
    <row r="819" ht="15.75" customHeight="1">
      <c r="A819" s="25"/>
    </row>
    <row r="820" ht="15.75" customHeight="1">
      <c r="A820" s="25"/>
    </row>
    <row r="821" ht="15.75" customHeight="1">
      <c r="A821" s="25"/>
    </row>
    <row r="822" ht="15.75" customHeight="1">
      <c r="A822" s="25"/>
    </row>
    <row r="823" ht="15.75" customHeight="1">
      <c r="A823" s="25"/>
    </row>
    <row r="824" ht="15.75" customHeight="1">
      <c r="A824" s="25"/>
    </row>
    <row r="825" ht="15.75" customHeight="1">
      <c r="A825" s="25"/>
    </row>
    <row r="826" ht="15.75" customHeight="1">
      <c r="A826" s="25"/>
    </row>
    <row r="827" ht="15.75" customHeight="1">
      <c r="A827" s="25"/>
    </row>
    <row r="828" ht="15.75" customHeight="1">
      <c r="A828" s="25"/>
    </row>
    <row r="829" ht="15.75" customHeight="1">
      <c r="A829" s="25"/>
    </row>
    <row r="830" ht="15.75" customHeight="1">
      <c r="A830" s="25"/>
    </row>
    <row r="831" ht="15.75" customHeight="1">
      <c r="A831" s="25"/>
    </row>
    <row r="832" ht="15.75" customHeight="1">
      <c r="A832" s="25"/>
    </row>
    <row r="833" ht="15.75" customHeight="1">
      <c r="A833" s="25"/>
    </row>
    <row r="834" ht="15.75" customHeight="1">
      <c r="A834" s="25"/>
    </row>
    <row r="835" ht="15.75" customHeight="1">
      <c r="A835" s="25"/>
    </row>
    <row r="836" ht="15.75" customHeight="1">
      <c r="A836" s="25"/>
    </row>
    <row r="837" ht="15.75" customHeight="1">
      <c r="A837" s="25"/>
    </row>
    <row r="838" ht="15.75" customHeight="1">
      <c r="A838" s="25"/>
    </row>
    <row r="839" ht="15.75" customHeight="1">
      <c r="A839" s="25"/>
    </row>
    <row r="840" ht="15.75" customHeight="1">
      <c r="A840" s="25"/>
    </row>
    <row r="841" ht="15.75" customHeight="1">
      <c r="A841" s="25"/>
    </row>
    <row r="842" ht="15.75" customHeight="1">
      <c r="A842" s="25"/>
    </row>
    <row r="843" ht="15.75" customHeight="1">
      <c r="A843" s="25"/>
    </row>
    <row r="844" ht="15.75" customHeight="1">
      <c r="A844" s="25"/>
    </row>
    <row r="845" ht="15.75" customHeight="1">
      <c r="A845" s="25"/>
    </row>
    <row r="846" ht="15.75" customHeight="1">
      <c r="A846" s="25"/>
    </row>
    <row r="847" ht="15.75" customHeight="1">
      <c r="A847" s="25"/>
    </row>
    <row r="848" ht="15.75" customHeight="1">
      <c r="A848" s="25"/>
    </row>
    <row r="849" ht="15.75" customHeight="1">
      <c r="A849" s="25"/>
    </row>
    <row r="850" ht="15.75" customHeight="1">
      <c r="A850" s="25"/>
    </row>
    <row r="851" ht="15.75" customHeight="1">
      <c r="A851" s="25"/>
    </row>
    <row r="852" ht="15.75" customHeight="1">
      <c r="A852" s="25"/>
    </row>
    <row r="853" ht="15.75" customHeight="1">
      <c r="A853" s="25"/>
    </row>
    <row r="854" ht="15.75" customHeight="1">
      <c r="A854" s="25"/>
    </row>
    <row r="855" ht="15.75" customHeight="1">
      <c r="A855" s="25"/>
    </row>
    <row r="856" ht="15.75" customHeight="1">
      <c r="A856" s="25"/>
    </row>
    <row r="857" ht="15.75" customHeight="1">
      <c r="A857" s="25"/>
    </row>
    <row r="858" ht="15.75" customHeight="1">
      <c r="A858" s="25"/>
    </row>
    <row r="859" ht="15.75" customHeight="1">
      <c r="A859" s="25"/>
    </row>
    <row r="860" ht="15.75" customHeight="1">
      <c r="A860" s="25"/>
    </row>
    <row r="861" ht="15.75" customHeight="1">
      <c r="A861" s="25"/>
    </row>
    <row r="862" ht="15.75" customHeight="1">
      <c r="A862" s="25"/>
    </row>
    <row r="863" ht="15.75" customHeight="1">
      <c r="A863" s="25"/>
    </row>
    <row r="864" ht="15.75" customHeight="1">
      <c r="A864" s="25"/>
    </row>
    <row r="865" ht="15.75" customHeight="1">
      <c r="A865" s="25"/>
    </row>
    <row r="866" ht="15.75" customHeight="1">
      <c r="A866" s="25"/>
    </row>
    <row r="867" ht="15.75" customHeight="1">
      <c r="A867" s="25"/>
    </row>
    <row r="868" ht="15.75" customHeight="1">
      <c r="A868" s="25"/>
    </row>
    <row r="869" ht="15.75" customHeight="1">
      <c r="A869" s="25"/>
    </row>
    <row r="870" ht="15.75" customHeight="1">
      <c r="A870" s="25"/>
    </row>
    <row r="871" ht="15.75" customHeight="1">
      <c r="A871" s="25"/>
    </row>
    <row r="872" ht="15.75" customHeight="1">
      <c r="A872" s="25"/>
    </row>
    <row r="873" ht="15.75" customHeight="1">
      <c r="A873" s="25"/>
    </row>
    <row r="874" ht="15.75" customHeight="1">
      <c r="A874" s="25"/>
    </row>
    <row r="875" ht="15.75" customHeight="1">
      <c r="A875" s="25"/>
    </row>
    <row r="876" ht="15.75" customHeight="1">
      <c r="A876" s="25"/>
    </row>
    <row r="877" ht="15.75" customHeight="1">
      <c r="A877" s="25"/>
    </row>
    <row r="878" ht="15.75" customHeight="1">
      <c r="A878" s="25"/>
    </row>
    <row r="879" ht="15.75" customHeight="1">
      <c r="A879" s="25"/>
    </row>
    <row r="880" ht="15.75" customHeight="1">
      <c r="A880" s="25"/>
    </row>
    <row r="881" ht="15.75" customHeight="1">
      <c r="A881" s="25"/>
    </row>
    <row r="882" ht="15.75" customHeight="1">
      <c r="A882" s="25"/>
    </row>
    <row r="883" ht="15.75" customHeight="1">
      <c r="A883" s="25"/>
    </row>
    <row r="884" ht="15.75" customHeight="1">
      <c r="A884" s="25"/>
    </row>
    <row r="885" ht="15.75" customHeight="1">
      <c r="A885" s="25"/>
    </row>
    <row r="886" ht="15.75" customHeight="1">
      <c r="A886" s="25"/>
    </row>
    <row r="887" ht="15.75" customHeight="1">
      <c r="A887" s="25"/>
    </row>
    <row r="888" ht="15.75" customHeight="1">
      <c r="A888" s="25"/>
    </row>
    <row r="889" ht="15.75" customHeight="1">
      <c r="A889" s="25"/>
    </row>
    <row r="890" ht="15.75" customHeight="1">
      <c r="A890" s="25"/>
    </row>
    <row r="891" ht="15.75" customHeight="1">
      <c r="A891" s="25"/>
    </row>
    <row r="892" ht="15.75" customHeight="1">
      <c r="A892" s="25"/>
    </row>
    <row r="893" ht="15.75" customHeight="1">
      <c r="A893" s="25"/>
    </row>
    <row r="894" ht="15.75" customHeight="1">
      <c r="A894" s="25"/>
    </row>
    <row r="895" ht="15.75" customHeight="1">
      <c r="A895" s="25"/>
    </row>
    <row r="896" ht="15.75" customHeight="1">
      <c r="A896" s="25"/>
    </row>
    <row r="897" ht="15.75" customHeight="1">
      <c r="A897" s="25"/>
    </row>
    <row r="898" ht="15.75" customHeight="1">
      <c r="A898" s="25"/>
    </row>
    <row r="899" ht="15.75" customHeight="1">
      <c r="A899" s="25"/>
    </row>
    <row r="900" ht="15.75" customHeight="1">
      <c r="A900" s="25"/>
    </row>
    <row r="901" ht="15.75" customHeight="1">
      <c r="A901" s="25"/>
    </row>
    <row r="902" ht="15.75" customHeight="1">
      <c r="A902" s="25"/>
    </row>
    <row r="903" ht="15.75" customHeight="1">
      <c r="A903" s="25"/>
    </row>
    <row r="904" ht="15.75" customHeight="1">
      <c r="A904" s="25"/>
    </row>
    <row r="905" ht="15.75" customHeight="1">
      <c r="A905" s="25"/>
    </row>
    <row r="906" ht="15.75" customHeight="1">
      <c r="A906" s="25"/>
    </row>
    <row r="907" ht="15.75" customHeight="1">
      <c r="A907" s="25"/>
    </row>
    <row r="908" ht="15.75" customHeight="1">
      <c r="A908" s="25"/>
    </row>
    <row r="909" ht="15.75" customHeight="1">
      <c r="A909" s="25"/>
    </row>
    <row r="910" ht="15.75" customHeight="1">
      <c r="A910" s="25"/>
    </row>
    <row r="911" ht="15.75" customHeight="1">
      <c r="A911" s="25"/>
    </row>
    <row r="912" ht="15.75" customHeight="1">
      <c r="A912" s="25"/>
    </row>
    <row r="913" ht="15.75" customHeight="1">
      <c r="A913" s="25"/>
    </row>
    <row r="914" ht="15.75" customHeight="1">
      <c r="A914" s="25"/>
    </row>
    <row r="915" ht="15.75" customHeight="1">
      <c r="A915" s="25"/>
    </row>
    <row r="916" ht="15.75" customHeight="1">
      <c r="A916" s="25"/>
    </row>
    <row r="917" ht="15.75" customHeight="1">
      <c r="A917" s="25"/>
    </row>
    <row r="918" ht="15.75" customHeight="1">
      <c r="A918" s="25"/>
    </row>
    <row r="919" ht="15.75" customHeight="1">
      <c r="A919" s="25"/>
    </row>
    <row r="920" ht="15.75" customHeight="1">
      <c r="A920" s="25"/>
    </row>
    <row r="921" ht="15.75" customHeight="1">
      <c r="A921" s="25"/>
    </row>
    <row r="922" ht="15.75" customHeight="1">
      <c r="A922" s="25"/>
    </row>
    <row r="923" ht="15.75" customHeight="1">
      <c r="A923" s="25"/>
    </row>
    <row r="924" ht="15.75" customHeight="1">
      <c r="A924" s="25"/>
    </row>
    <row r="925" ht="15.75" customHeight="1">
      <c r="A925" s="25"/>
    </row>
    <row r="926" ht="15.75" customHeight="1">
      <c r="A926" s="25"/>
    </row>
    <row r="927" ht="15.75" customHeight="1">
      <c r="A927" s="25"/>
    </row>
    <row r="928" ht="15.75" customHeight="1">
      <c r="A928" s="25"/>
    </row>
    <row r="929" ht="15.75" customHeight="1">
      <c r="A929" s="25"/>
    </row>
    <row r="930" ht="15.75" customHeight="1">
      <c r="A930" s="25"/>
    </row>
    <row r="931" ht="15.75" customHeight="1">
      <c r="A931" s="25"/>
    </row>
    <row r="932" ht="15.75" customHeight="1">
      <c r="A932" s="25"/>
    </row>
    <row r="933" ht="15.75" customHeight="1">
      <c r="A933" s="25"/>
    </row>
    <row r="934" ht="15.75" customHeight="1">
      <c r="A934" s="25"/>
    </row>
    <row r="935" ht="15.75" customHeight="1">
      <c r="A935" s="25"/>
    </row>
    <row r="936" ht="15.75" customHeight="1">
      <c r="A936" s="25"/>
    </row>
    <row r="937" ht="15.75" customHeight="1">
      <c r="A937" s="25"/>
    </row>
    <row r="938" ht="15.75" customHeight="1">
      <c r="A938" s="25"/>
    </row>
    <row r="939" ht="15.75" customHeight="1">
      <c r="A939" s="25"/>
    </row>
    <row r="940" ht="15.75" customHeight="1">
      <c r="A940" s="25"/>
    </row>
    <row r="941" ht="15.75" customHeight="1">
      <c r="A941" s="25"/>
    </row>
    <row r="942" ht="15.75" customHeight="1">
      <c r="A942" s="25"/>
    </row>
    <row r="943" ht="15.75" customHeight="1">
      <c r="A943" s="25"/>
    </row>
    <row r="944" ht="15.75" customHeight="1">
      <c r="A944" s="25"/>
    </row>
    <row r="945" ht="15.75" customHeight="1">
      <c r="A945" s="25"/>
    </row>
    <row r="946" ht="15.75" customHeight="1">
      <c r="A946" s="25"/>
    </row>
    <row r="947" ht="15.75" customHeight="1">
      <c r="A947" s="25"/>
    </row>
    <row r="948" ht="15.75" customHeight="1">
      <c r="A948" s="25"/>
    </row>
    <row r="949" ht="15.75" customHeight="1">
      <c r="A949" s="25"/>
    </row>
    <row r="950" ht="15.75" customHeight="1">
      <c r="A950" s="25"/>
    </row>
    <row r="951" ht="15.75" customHeight="1">
      <c r="A951" s="25"/>
    </row>
    <row r="952" ht="15.75" customHeight="1">
      <c r="A952" s="25"/>
    </row>
    <row r="953" ht="15.75" customHeight="1">
      <c r="A953" s="25"/>
    </row>
    <row r="954" ht="15.75" customHeight="1">
      <c r="A954" s="25"/>
    </row>
    <row r="955" ht="15.75" customHeight="1">
      <c r="A955" s="25"/>
    </row>
    <row r="956" ht="15.75" customHeight="1">
      <c r="A956" s="25"/>
    </row>
    <row r="957" ht="15.75" customHeight="1">
      <c r="A957" s="25"/>
    </row>
    <row r="958" ht="15.75" customHeight="1">
      <c r="A958" s="25"/>
    </row>
    <row r="959" ht="15.75" customHeight="1">
      <c r="A959" s="25"/>
    </row>
    <row r="960" ht="15.75" customHeight="1">
      <c r="A960" s="25"/>
    </row>
    <row r="961" ht="15.75" customHeight="1">
      <c r="A961" s="25"/>
    </row>
    <row r="962" ht="15.75" customHeight="1">
      <c r="A962" s="25"/>
    </row>
    <row r="963" ht="15.75" customHeight="1">
      <c r="A963" s="25"/>
    </row>
    <row r="964" ht="15.75" customHeight="1">
      <c r="A964" s="25"/>
    </row>
    <row r="965" ht="15.75" customHeight="1">
      <c r="A965" s="25"/>
    </row>
    <row r="966" ht="15.75" customHeight="1">
      <c r="A966" s="25"/>
    </row>
    <row r="967" ht="15.75" customHeight="1">
      <c r="A967" s="25"/>
    </row>
    <row r="968" ht="15.75" customHeight="1">
      <c r="A968" s="25"/>
    </row>
    <row r="969" ht="15.75" customHeight="1">
      <c r="A969" s="25"/>
    </row>
    <row r="970" ht="15.75" customHeight="1">
      <c r="A970" s="25"/>
    </row>
    <row r="971" ht="15.75" customHeight="1">
      <c r="A971" s="25"/>
    </row>
    <row r="972" ht="15.75" customHeight="1">
      <c r="A972" s="25"/>
    </row>
    <row r="973" ht="15.75" customHeight="1">
      <c r="A973" s="25"/>
    </row>
    <row r="974" ht="15.75" customHeight="1">
      <c r="A974" s="25"/>
    </row>
    <row r="975" ht="15.75" customHeight="1">
      <c r="A975" s="25"/>
    </row>
    <row r="976" ht="15.75" customHeight="1">
      <c r="A976" s="25"/>
    </row>
    <row r="977" ht="15.75" customHeight="1">
      <c r="A977" s="25"/>
    </row>
    <row r="978" ht="15.75" customHeight="1">
      <c r="A978" s="25"/>
    </row>
    <row r="979" ht="15.75" customHeight="1">
      <c r="A979" s="25"/>
    </row>
    <row r="980" ht="15.75" customHeight="1">
      <c r="A980" s="25"/>
    </row>
    <row r="981" ht="15.75" customHeight="1">
      <c r="A981" s="25"/>
    </row>
    <row r="982" ht="15.75" customHeight="1">
      <c r="A982" s="25"/>
    </row>
    <row r="983" ht="15.75" customHeight="1">
      <c r="A983" s="25"/>
    </row>
    <row r="984" ht="15.75" customHeight="1">
      <c r="A984" s="25"/>
    </row>
    <row r="985" ht="15.75" customHeight="1">
      <c r="A985" s="25"/>
    </row>
    <row r="986" ht="15.75" customHeight="1">
      <c r="A986" s="25"/>
    </row>
    <row r="987" ht="15.75" customHeight="1">
      <c r="A987" s="25"/>
    </row>
    <row r="988" ht="15.75" customHeight="1">
      <c r="A988" s="25"/>
    </row>
    <row r="989" ht="15.75" customHeight="1">
      <c r="A989" s="25"/>
    </row>
    <row r="990" ht="15.75" customHeight="1">
      <c r="A990" s="25"/>
    </row>
    <row r="991" ht="15.75" customHeight="1">
      <c r="A991" s="25"/>
    </row>
    <row r="992" ht="15.75" customHeight="1">
      <c r="A992" s="25"/>
    </row>
    <row r="993" ht="15.75" customHeight="1">
      <c r="A993" s="25"/>
    </row>
    <row r="994" ht="15.75" customHeight="1">
      <c r="A994" s="25"/>
    </row>
    <row r="995" ht="15.75" customHeight="1">
      <c r="A995" s="25"/>
    </row>
    <row r="996" ht="15.75" customHeight="1">
      <c r="A996" s="25"/>
    </row>
    <row r="997" ht="15.75" customHeight="1">
      <c r="A997" s="25"/>
    </row>
    <row r="998" ht="15.75" customHeight="1">
      <c r="A998" s="25"/>
    </row>
    <row r="999" ht="15.75" customHeight="1">
      <c r="A999" s="25"/>
    </row>
    <row r="1000" ht="15.75" customHeight="1">
      <c r="A1000" s="25"/>
    </row>
  </sheetData>
  <mergeCells count="12">
    <mergeCell ref="B94:I94"/>
    <mergeCell ref="B98:I98"/>
    <mergeCell ref="B100:I100"/>
    <mergeCell ref="B104:I104"/>
    <mergeCell ref="B131:I131"/>
    <mergeCell ref="B2:I2"/>
    <mergeCell ref="B14:I14"/>
    <mergeCell ref="B30:I30"/>
    <mergeCell ref="B32:I32"/>
    <mergeCell ref="B44:I44"/>
    <mergeCell ref="B67:I67"/>
    <mergeCell ref="B78:I78"/>
  </mergeCells>
  <conditionalFormatting sqref="H4">
    <cfRule type="cellIs" dxfId="0" priority="1" operator="lessThan">
      <formula>150</formula>
    </cfRule>
  </conditionalFormatting>
  <conditionalFormatting sqref="H4">
    <cfRule type="cellIs" dxfId="1" priority="2" operator="greaterThan">
      <formula>150</formula>
    </cfRule>
  </conditionalFormatting>
  <conditionalFormatting sqref="H4">
    <cfRule type="cellIs" dxfId="2" priority="3" operator="greaterThan">
      <formula>100</formula>
    </cfRule>
  </conditionalFormatting>
  <conditionalFormatting sqref="H4">
    <cfRule type="cellIs" dxfId="3" priority="4" operator="lessThan">
      <formula>150</formula>
    </cfRule>
  </conditionalFormatting>
  <conditionalFormatting sqref="H4">
    <cfRule type="cellIs" dxfId="2" priority="5" operator="lessThan">
      <formula>200</formula>
    </cfRule>
  </conditionalFormatting>
  <conditionalFormatting sqref="H4">
    <cfRule type="cellIs" dxfId="0" priority="6" operator="lessThan">
      <formula>200</formula>
    </cfRule>
  </conditionalFormatting>
  <conditionalFormatting sqref="H5">
    <cfRule type="cellIs" dxfId="0" priority="7" operator="lessThan">
      <formula>56</formula>
    </cfRule>
  </conditionalFormatting>
  <conditionalFormatting sqref="H11">
    <cfRule type="cellIs" dxfId="0" priority="8" operator="lessThan">
      <formula>99</formula>
    </cfRule>
  </conditionalFormatting>
  <conditionalFormatting sqref="I1 I3:I13 I15:I29 I31 I105:I129">
    <cfRule type="cellIs" dxfId="4" priority="9" operator="lessThanOrEqual">
      <formula>100</formula>
    </cfRule>
  </conditionalFormatting>
  <conditionalFormatting sqref="I1 I3:I13 I15:I29 I31 I105:I129">
    <cfRule type="cellIs" dxfId="0" priority="10" operator="lessThan">
      <formula>99</formula>
    </cfRule>
  </conditionalFormatting>
  <conditionalFormatting sqref="I1 I3:I13 I15:I29 I31 I105:I129">
    <cfRule type="cellIs" dxfId="5" priority="11" operator="between">
      <formula>100</formula>
      <formula>200</formula>
    </cfRule>
  </conditionalFormatting>
  <conditionalFormatting sqref="I1 I3:I13 I15:I29 I31 I105:I129">
    <cfRule type="cellIs" dxfId="0" priority="12" operator="lessThan">
      <formula>51</formula>
    </cfRule>
  </conditionalFormatting>
  <conditionalFormatting sqref="I3:I13">
    <cfRule type="cellIs" dxfId="3" priority="13" operator="greaterThan">
      <formula>71</formula>
    </cfRule>
  </conditionalFormatting>
  <conditionalFormatting sqref="I3:I13">
    <cfRule type="cellIs" dxfId="1" priority="14" operator="greaterThan">
      <formula>70</formula>
    </cfRule>
  </conditionalFormatting>
  <conditionalFormatting sqref="I3:I13">
    <cfRule type="cellIs" dxfId="1" priority="15" operator="greaterThan">
      <formula>50</formula>
    </cfRule>
  </conditionalFormatting>
  <conditionalFormatting sqref="I4">
    <cfRule type="cellIs" dxfId="1" priority="16" operator="lessThan">
      <formula>50</formula>
    </cfRule>
  </conditionalFormatting>
  <conditionalFormatting sqref="I4">
    <cfRule type="cellIs" dxfId="2" priority="17" operator="lessThan">
      <formula>100</formula>
    </cfRule>
  </conditionalFormatting>
  <conditionalFormatting sqref="I4">
    <cfRule type="cellIs" dxfId="6" priority="18" operator="greaterThan">
      <formula>100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24.0"/>
    <col customWidth="1" min="3" max="3" width="12.43"/>
    <col customWidth="1" min="4" max="4" width="7.71"/>
    <col customWidth="1" min="5" max="6" width="15.43"/>
    <col customWidth="1" min="7" max="7" width="9.86"/>
    <col customWidth="1" min="8" max="8" width="10.29"/>
    <col customWidth="1" min="9" max="9" width="14.0"/>
    <col customWidth="1" min="10" max="10" width="11.43"/>
    <col customWidth="1" min="11" max="26" width="8.86"/>
  </cols>
  <sheetData>
    <row r="1">
      <c r="A1" s="26" t="s">
        <v>0</v>
      </c>
    </row>
    <row r="2">
      <c r="A2" s="26" t="s">
        <v>157</v>
      </c>
    </row>
    <row r="3">
      <c r="A3" s="27" t="s">
        <v>158</v>
      </c>
      <c r="B3" s="28"/>
      <c r="C3" s="28"/>
      <c r="D3" s="28"/>
      <c r="E3" s="28"/>
      <c r="F3" s="28"/>
      <c r="G3" s="28"/>
      <c r="H3" s="28"/>
      <c r="I3" s="28"/>
      <c r="J3" s="29"/>
    </row>
    <row r="4">
      <c r="A4" s="30" t="s">
        <v>4</v>
      </c>
      <c r="B4" s="30" t="s">
        <v>5</v>
      </c>
      <c r="C4" s="30" t="s">
        <v>159</v>
      </c>
      <c r="D4" s="30" t="s">
        <v>160</v>
      </c>
      <c r="E4" s="30" t="s">
        <v>161</v>
      </c>
      <c r="F4" s="30" t="s">
        <v>162</v>
      </c>
      <c r="G4" s="30" t="s">
        <v>163</v>
      </c>
      <c r="H4" s="30" t="s">
        <v>164</v>
      </c>
      <c r="I4" s="30" t="s">
        <v>165</v>
      </c>
      <c r="J4" s="31" t="s">
        <v>166</v>
      </c>
    </row>
    <row r="5">
      <c r="A5" s="32">
        <v>1.0</v>
      </c>
      <c r="B5" s="33" t="s">
        <v>167</v>
      </c>
      <c r="C5" s="34"/>
      <c r="D5" s="34"/>
      <c r="E5" s="34"/>
      <c r="F5" s="34"/>
      <c r="G5" s="34"/>
      <c r="H5" s="34"/>
      <c r="I5" s="34"/>
      <c r="J5" s="35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33">
        <v>1.0</v>
      </c>
      <c r="B6" s="33" t="s">
        <v>168</v>
      </c>
      <c r="C6" s="34"/>
      <c r="D6" s="34"/>
      <c r="E6" s="34"/>
      <c r="F6" s="34"/>
      <c r="G6" s="34"/>
      <c r="H6" s="34"/>
      <c r="I6" s="34"/>
      <c r="J6" s="34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33">
        <v>2.0</v>
      </c>
      <c r="B7" s="37" t="s">
        <v>169</v>
      </c>
      <c r="C7" s="34">
        <v>50.0</v>
      </c>
      <c r="D7" s="34"/>
      <c r="E7" s="34"/>
      <c r="F7" s="34">
        <v>20.0</v>
      </c>
      <c r="G7" s="34">
        <v>1000.0</v>
      </c>
      <c r="H7" s="34">
        <v>3.0</v>
      </c>
      <c r="I7" s="34">
        <v>0.0</v>
      </c>
      <c r="J7" s="35">
        <f>IFERROR(__xludf.DUMMYFUNCTION("+H7-I7"),3.0)</f>
        <v>3</v>
      </c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33">
        <v>3.0</v>
      </c>
      <c r="B8" s="33" t="s">
        <v>170</v>
      </c>
      <c r="C8" s="34">
        <v>0.0</v>
      </c>
      <c r="D8" s="34"/>
      <c r="E8" s="34">
        <v>78.0</v>
      </c>
      <c r="F8" s="34">
        <v>4.0</v>
      </c>
      <c r="G8" s="34"/>
      <c r="H8" s="34"/>
      <c r="I8" s="34"/>
      <c r="J8" s="3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33">
        <v>4.0</v>
      </c>
      <c r="B9" s="33" t="s">
        <v>171</v>
      </c>
      <c r="C9" s="34"/>
      <c r="D9" s="34"/>
      <c r="E9" s="34">
        <v>8.0</v>
      </c>
      <c r="F9" s="34">
        <v>1.0</v>
      </c>
      <c r="G9" s="34"/>
      <c r="H9" s="34"/>
      <c r="I9" s="34"/>
      <c r="J9" s="3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33">
        <v>5.0</v>
      </c>
      <c r="B10" s="33" t="s">
        <v>172</v>
      </c>
      <c r="C10" s="34"/>
      <c r="D10" s="34"/>
      <c r="E10" s="34"/>
      <c r="F10" s="34"/>
      <c r="G10" s="34"/>
      <c r="H10" s="34"/>
      <c r="I10" s="34"/>
      <c r="J10" s="34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33">
        <v>6.0</v>
      </c>
      <c r="B11" s="33" t="s">
        <v>173</v>
      </c>
      <c r="C11" s="34"/>
      <c r="D11" s="34"/>
      <c r="E11" s="34"/>
      <c r="F11" s="34"/>
      <c r="G11" s="34"/>
      <c r="H11" s="34"/>
      <c r="I11" s="34"/>
      <c r="J11" s="34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33">
        <v>7.0</v>
      </c>
      <c r="B12" s="33" t="s">
        <v>174</v>
      </c>
      <c r="C12" s="34">
        <v>4.0</v>
      </c>
      <c r="D12" s="34"/>
      <c r="E12" s="34"/>
      <c r="F12" s="34"/>
      <c r="G12" s="34"/>
      <c r="H12" s="34"/>
      <c r="I12" s="34"/>
      <c r="J12" s="35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33">
        <v>8.0</v>
      </c>
      <c r="B13" s="33" t="s">
        <v>175</v>
      </c>
      <c r="C13" s="34"/>
      <c r="D13" s="34">
        <v>11.0</v>
      </c>
      <c r="E13" s="34"/>
      <c r="F13" s="34"/>
      <c r="G13" s="34"/>
      <c r="H13" s="34"/>
      <c r="I13" s="34"/>
      <c r="J13" s="35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33">
        <v>9.0</v>
      </c>
      <c r="B14" s="33" t="s">
        <v>176</v>
      </c>
      <c r="C14" s="34"/>
      <c r="D14" s="34"/>
      <c r="E14" s="34"/>
      <c r="F14" s="34"/>
      <c r="G14" s="34"/>
      <c r="H14" s="34"/>
      <c r="I14" s="34"/>
      <c r="J14" s="35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33">
        <v>10.0</v>
      </c>
      <c r="B15" s="33" t="s">
        <v>177</v>
      </c>
      <c r="C15" s="34"/>
      <c r="D15" s="34">
        <v>5.0</v>
      </c>
      <c r="E15" s="34"/>
      <c r="F15" s="34"/>
      <c r="G15" s="34"/>
      <c r="H15" s="34"/>
      <c r="I15" s="34"/>
      <c r="J15" s="35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33">
        <v>11.0</v>
      </c>
      <c r="B16" s="33" t="s">
        <v>178</v>
      </c>
      <c r="C16" s="34">
        <v>7.0</v>
      </c>
      <c r="D16" s="34"/>
      <c r="E16" s="34"/>
      <c r="F16" s="34"/>
      <c r="G16" s="34"/>
      <c r="H16" s="34"/>
      <c r="I16" s="34"/>
      <c r="J16" s="35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33">
        <v>12.0</v>
      </c>
      <c r="B17" s="33" t="s">
        <v>179</v>
      </c>
      <c r="C17" s="34"/>
      <c r="D17" s="34"/>
      <c r="E17" s="34"/>
      <c r="F17" s="34"/>
      <c r="G17" s="34"/>
      <c r="H17" s="34"/>
      <c r="I17" s="34"/>
      <c r="J17" s="35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33">
        <v>13.0</v>
      </c>
      <c r="B18" s="33" t="s">
        <v>180</v>
      </c>
      <c r="C18" s="34"/>
      <c r="D18" s="34"/>
      <c r="E18" s="34"/>
      <c r="F18" s="34"/>
      <c r="G18" s="34"/>
      <c r="H18" s="34"/>
      <c r="I18" s="34"/>
      <c r="J18" s="34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33">
        <v>14.0</v>
      </c>
      <c r="B19" s="33" t="s">
        <v>181</v>
      </c>
      <c r="C19" s="34"/>
      <c r="D19" s="34"/>
      <c r="E19" s="34"/>
      <c r="F19" s="34"/>
      <c r="G19" s="34"/>
      <c r="H19" s="34"/>
      <c r="I19" s="34"/>
      <c r="J19" s="34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33">
        <v>15.0</v>
      </c>
      <c r="B20" s="33" t="s">
        <v>182</v>
      </c>
      <c r="C20" s="34"/>
      <c r="D20" s="34"/>
      <c r="E20" s="34"/>
      <c r="F20" s="34"/>
      <c r="G20" s="34"/>
      <c r="H20" s="34"/>
      <c r="I20" s="34"/>
      <c r="J20" s="34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5.75" customHeight="1">
      <c r="A21" s="33">
        <v>16.0</v>
      </c>
      <c r="B21" s="33" t="s">
        <v>183</v>
      </c>
      <c r="C21" s="34"/>
      <c r="D21" s="34"/>
      <c r="E21" s="34"/>
      <c r="F21" s="34"/>
      <c r="G21" s="34"/>
      <c r="H21" s="34"/>
      <c r="I21" s="34"/>
      <c r="J21" s="35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33">
        <v>17.0</v>
      </c>
      <c r="B22" s="33" t="s">
        <v>184</v>
      </c>
      <c r="C22" s="34"/>
      <c r="D22" s="34"/>
      <c r="E22" s="34"/>
      <c r="F22" s="34"/>
      <c r="G22" s="34"/>
      <c r="H22" s="34"/>
      <c r="I22" s="34"/>
      <c r="J22" s="35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33">
        <v>18.0</v>
      </c>
      <c r="B23" s="33" t="s">
        <v>185</v>
      </c>
      <c r="C23" s="34">
        <v>102.0</v>
      </c>
      <c r="D23" s="34"/>
      <c r="E23" s="34"/>
      <c r="F23" s="34"/>
      <c r="G23" s="34"/>
      <c r="H23" s="34"/>
      <c r="I23" s="34"/>
      <c r="J23" s="35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33">
        <v>19.0</v>
      </c>
      <c r="B24" s="33" t="s">
        <v>186</v>
      </c>
      <c r="C24" s="34"/>
      <c r="D24" s="34"/>
      <c r="E24" s="34"/>
      <c r="F24" s="34"/>
      <c r="G24" s="34"/>
      <c r="H24" s="34"/>
      <c r="I24" s="34"/>
      <c r="J24" s="34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5.75" customHeight="1">
      <c r="A25" s="33">
        <v>20.0</v>
      </c>
      <c r="B25" s="33" t="s">
        <v>187</v>
      </c>
      <c r="C25" s="34">
        <v>7.0</v>
      </c>
      <c r="D25" s="34"/>
      <c r="E25" s="34"/>
      <c r="F25" s="34"/>
      <c r="G25" s="34"/>
      <c r="H25" s="34"/>
      <c r="I25" s="34"/>
      <c r="J25" s="35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33">
        <v>21.0</v>
      </c>
      <c r="B26" s="33" t="s">
        <v>188</v>
      </c>
      <c r="C26" s="34"/>
      <c r="D26" s="34"/>
      <c r="E26" s="34"/>
      <c r="F26" s="34"/>
      <c r="G26" s="34"/>
      <c r="H26" s="34"/>
      <c r="I26" s="34"/>
      <c r="J26" s="34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33">
        <v>22.0</v>
      </c>
      <c r="B27" s="33" t="s">
        <v>189</v>
      </c>
      <c r="C27" s="34"/>
      <c r="D27" s="34"/>
      <c r="E27" s="34"/>
      <c r="F27" s="34"/>
      <c r="G27" s="34"/>
      <c r="H27" s="34"/>
      <c r="I27" s="34"/>
      <c r="J27" s="34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33">
        <v>23.0</v>
      </c>
      <c r="B28" s="33" t="s">
        <v>190</v>
      </c>
      <c r="C28" s="34"/>
      <c r="D28" s="34"/>
      <c r="E28" s="34"/>
      <c r="F28" s="34"/>
      <c r="G28" s="34"/>
      <c r="H28" s="34"/>
      <c r="I28" s="34"/>
      <c r="J28" s="35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3">
        <v>24.0</v>
      </c>
      <c r="B29" s="33" t="s">
        <v>191</v>
      </c>
      <c r="C29" s="34"/>
      <c r="D29" s="34"/>
      <c r="E29" s="34"/>
      <c r="F29" s="34"/>
      <c r="G29" s="34"/>
      <c r="H29" s="34"/>
      <c r="I29" s="34"/>
      <c r="J29" s="35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33">
        <v>25.0</v>
      </c>
      <c r="B30" s="33" t="s">
        <v>192</v>
      </c>
      <c r="C30" s="34"/>
      <c r="D30" s="34"/>
      <c r="E30" s="34"/>
      <c r="F30" s="34"/>
      <c r="G30" s="34"/>
      <c r="H30" s="34"/>
      <c r="I30" s="34"/>
      <c r="J30" s="35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33">
        <v>26.0</v>
      </c>
      <c r="B31" s="33" t="s">
        <v>193</v>
      </c>
      <c r="C31" s="34"/>
      <c r="D31" s="34"/>
      <c r="E31" s="34"/>
      <c r="F31" s="34"/>
      <c r="G31" s="34"/>
      <c r="H31" s="34"/>
      <c r="I31" s="34"/>
      <c r="J31" s="35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33">
        <v>27.0</v>
      </c>
      <c r="B32" s="33" t="s">
        <v>194</v>
      </c>
      <c r="C32" s="34"/>
      <c r="D32" s="34"/>
      <c r="E32" s="34"/>
      <c r="F32" s="34"/>
      <c r="G32" s="34"/>
      <c r="H32" s="34"/>
      <c r="I32" s="34"/>
      <c r="J32" s="35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3">
        <v>28.0</v>
      </c>
      <c r="B33" s="33" t="s">
        <v>195</v>
      </c>
      <c r="C33" s="34"/>
      <c r="D33" s="34"/>
      <c r="E33" s="34"/>
      <c r="F33" s="34"/>
      <c r="G33" s="34"/>
      <c r="H33" s="34"/>
      <c r="I33" s="34"/>
      <c r="J33" s="34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3">
        <v>29.0</v>
      </c>
      <c r="B34" s="33" t="s">
        <v>196</v>
      </c>
      <c r="C34" s="34"/>
      <c r="D34" s="34"/>
      <c r="E34" s="34"/>
      <c r="F34" s="34"/>
      <c r="G34" s="34"/>
      <c r="H34" s="34"/>
      <c r="I34" s="34"/>
      <c r="J34" s="35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3">
        <v>30.0</v>
      </c>
      <c r="B35" s="33" t="s">
        <v>197</v>
      </c>
      <c r="C35" s="34"/>
      <c r="D35" s="34"/>
      <c r="E35" s="34"/>
      <c r="F35" s="34"/>
      <c r="G35" s="34"/>
      <c r="H35" s="34"/>
      <c r="I35" s="34"/>
      <c r="J35" s="34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3">
        <v>31.0</v>
      </c>
      <c r="B36" s="33" t="s">
        <v>198</v>
      </c>
      <c r="C36" s="34"/>
      <c r="D36" s="34"/>
      <c r="E36" s="34"/>
      <c r="F36" s="34"/>
      <c r="G36" s="34"/>
      <c r="H36" s="34"/>
      <c r="I36" s="34"/>
      <c r="J36" s="34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3">
        <v>32.0</v>
      </c>
      <c r="B37" s="33" t="s">
        <v>199</v>
      </c>
      <c r="C37" s="34"/>
      <c r="D37" s="34"/>
      <c r="E37" s="34"/>
      <c r="F37" s="34"/>
      <c r="G37" s="34"/>
      <c r="H37" s="34"/>
      <c r="I37" s="34"/>
      <c r="J37" s="34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3">
        <v>33.0</v>
      </c>
      <c r="B38" s="33" t="s">
        <v>200</v>
      </c>
      <c r="C38" s="34"/>
      <c r="D38" s="34"/>
      <c r="E38" s="34"/>
      <c r="F38" s="34"/>
      <c r="G38" s="34"/>
      <c r="H38" s="34"/>
      <c r="I38" s="34"/>
      <c r="J38" s="34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3">
        <v>34.0</v>
      </c>
      <c r="B39" s="33" t="s">
        <v>201</v>
      </c>
      <c r="C39" s="34"/>
      <c r="D39" s="34"/>
      <c r="E39" s="34"/>
      <c r="F39" s="34"/>
      <c r="G39" s="34"/>
      <c r="H39" s="34"/>
      <c r="I39" s="34"/>
      <c r="J39" s="34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3">
        <v>35.0</v>
      </c>
      <c r="B40" s="33" t="s">
        <v>202</v>
      </c>
      <c r="C40" s="34"/>
      <c r="D40" s="34"/>
      <c r="E40" s="34"/>
      <c r="F40" s="34"/>
      <c r="G40" s="34"/>
      <c r="H40" s="34"/>
      <c r="I40" s="34"/>
      <c r="J40" s="34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3">
        <v>36.0</v>
      </c>
      <c r="B41" s="33" t="s">
        <v>203</v>
      </c>
      <c r="C41" s="34"/>
      <c r="D41" s="34"/>
      <c r="E41" s="34"/>
      <c r="F41" s="34"/>
      <c r="G41" s="34"/>
      <c r="H41" s="34"/>
      <c r="I41" s="34"/>
      <c r="J41" s="34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3">
        <v>37.0</v>
      </c>
      <c r="B42" s="33" t="s">
        <v>204</v>
      </c>
      <c r="C42" s="34"/>
      <c r="D42" s="34"/>
      <c r="E42" s="34"/>
      <c r="F42" s="34"/>
      <c r="G42" s="34"/>
      <c r="H42" s="34"/>
      <c r="I42" s="34"/>
      <c r="J42" s="35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3">
        <v>38.0</v>
      </c>
      <c r="B43" s="33" t="s">
        <v>205</v>
      </c>
      <c r="C43" s="34"/>
      <c r="D43" s="34"/>
      <c r="E43" s="34"/>
      <c r="F43" s="34"/>
      <c r="G43" s="34"/>
      <c r="H43" s="34"/>
      <c r="I43" s="34"/>
      <c r="J43" s="34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3">
        <v>39.0</v>
      </c>
      <c r="B44" s="33" t="s">
        <v>206</v>
      </c>
      <c r="C44" s="34"/>
      <c r="D44" s="34"/>
      <c r="E44" s="34"/>
      <c r="F44" s="34"/>
      <c r="G44" s="34"/>
      <c r="H44" s="34"/>
      <c r="I44" s="34"/>
      <c r="J44" s="35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3">
        <v>40.0</v>
      </c>
      <c r="B45" s="33" t="s">
        <v>207</v>
      </c>
      <c r="C45" s="34"/>
      <c r="D45" s="34"/>
      <c r="E45" s="34"/>
      <c r="F45" s="34"/>
      <c r="G45" s="34"/>
      <c r="H45" s="34"/>
      <c r="I45" s="34"/>
      <c r="J45" s="34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3">
        <v>41.0</v>
      </c>
      <c r="B46" s="33" t="s">
        <v>208</v>
      </c>
      <c r="C46" s="34"/>
      <c r="D46" s="34"/>
      <c r="E46" s="34"/>
      <c r="F46" s="34"/>
      <c r="G46" s="34"/>
      <c r="H46" s="34"/>
      <c r="I46" s="34"/>
      <c r="J46" s="35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3">
        <v>42.0</v>
      </c>
      <c r="B47" s="33" t="s">
        <v>209</v>
      </c>
      <c r="C47" s="34"/>
      <c r="D47" s="34"/>
      <c r="E47" s="34"/>
      <c r="F47" s="34"/>
      <c r="G47" s="34"/>
      <c r="H47" s="34"/>
      <c r="I47" s="34"/>
      <c r="J47" s="34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3">
        <v>43.0</v>
      </c>
      <c r="B48" s="33"/>
      <c r="C48" s="34"/>
      <c r="D48" s="34"/>
      <c r="E48" s="34"/>
      <c r="F48" s="34"/>
      <c r="G48" s="34"/>
      <c r="H48" s="34"/>
      <c r="I48" s="34"/>
      <c r="J48" s="35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8">
        <v>2.0</v>
      </c>
    </row>
    <row r="50" ht="15.75" customHeight="1">
      <c r="A50" s="39">
        <v>1.0</v>
      </c>
    </row>
    <row r="51" ht="15.75" customHeight="1">
      <c r="A51" s="39">
        <v>2.0</v>
      </c>
    </row>
    <row r="52" ht="15.75" customHeight="1">
      <c r="A52" s="39">
        <v>3.0</v>
      </c>
    </row>
    <row r="53" ht="15.75" customHeight="1">
      <c r="A53" s="39">
        <v>4.0</v>
      </c>
    </row>
    <row r="54" ht="15.75" customHeight="1">
      <c r="A54" s="39">
        <v>5.0</v>
      </c>
    </row>
    <row r="55" ht="15.75" customHeight="1">
      <c r="A55" s="39">
        <v>6.0</v>
      </c>
    </row>
    <row r="56" ht="15.75" customHeight="1">
      <c r="A56" s="39">
        <v>7.0</v>
      </c>
    </row>
    <row r="57" ht="15.75" customHeight="1">
      <c r="A57" s="39">
        <v>8.0</v>
      </c>
    </row>
    <row r="58" ht="15.75" customHeight="1">
      <c r="A58" s="39">
        <v>9.0</v>
      </c>
    </row>
    <row r="59" ht="15.75" customHeight="1">
      <c r="A59" s="39">
        <v>10.0</v>
      </c>
    </row>
    <row r="60" ht="15.75" customHeight="1">
      <c r="A60" s="39">
        <v>11.0</v>
      </c>
    </row>
    <row r="61" ht="15.75" customHeight="1">
      <c r="A61" s="39">
        <v>12.0</v>
      </c>
    </row>
    <row r="62" ht="15.75" customHeight="1">
      <c r="A62" s="39">
        <v>13.0</v>
      </c>
    </row>
    <row r="63" ht="15.75" customHeight="1">
      <c r="A63" s="39">
        <v>14.0</v>
      </c>
    </row>
    <row r="64" ht="15.75" customHeight="1">
      <c r="A64" s="39">
        <v>15.0</v>
      </c>
    </row>
    <row r="65" ht="15.75" customHeight="1">
      <c r="A65" s="39">
        <v>16.0</v>
      </c>
    </row>
    <row r="66" ht="15.75" customHeight="1">
      <c r="A66" s="39">
        <v>17.0</v>
      </c>
    </row>
    <row r="67" ht="15.75" customHeight="1">
      <c r="A67" s="39">
        <v>18.0</v>
      </c>
    </row>
    <row r="68" ht="15.75" customHeight="1">
      <c r="A68" s="39">
        <v>19.0</v>
      </c>
    </row>
    <row r="69" ht="15.75" customHeight="1">
      <c r="A69" s="39">
        <v>20.0</v>
      </c>
    </row>
    <row r="70" ht="15.75" customHeight="1">
      <c r="A70" s="39">
        <v>21.0</v>
      </c>
    </row>
    <row r="71" ht="15.75" customHeight="1">
      <c r="A71" s="39">
        <v>22.0</v>
      </c>
    </row>
    <row r="72" ht="15.75" customHeight="1">
      <c r="A72" s="39">
        <v>23.0</v>
      </c>
    </row>
    <row r="73" ht="15.75" customHeight="1">
      <c r="A73" s="39">
        <v>24.0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J1"/>
    <mergeCell ref="A2:J2"/>
    <mergeCell ref="A3:J3"/>
  </mergeCells>
  <conditionalFormatting sqref="I5">
    <cfRule type="cellIs" dxfId="3" priority="1" operator="greaterThan">
      <formula>50</formula>
    </cfRule>
  </conditionalFormatting>
  <conditionalFormatting sqref="I6">
    <cfRule type="cellIs" dxfId="0" priority="2" operator="lessThan">
      <formula>150</formula>
    </cfRule>
  </conditionalFormatting>
  <conditionalFormatting sqref="I6">
    <cfRule type="cellIs" dxfId="1" priority="3" operator="greaterThan">
      <formula>150</formula>
    </cfRule>
  </conditionalFormatting>
  <conditionalFormatting sqref="I6">
    <cfRule type="cellIs" dxfId="2" priority="4" operator="greaterThan">
      <formula>100</formula>
    </cfRule>
  </conditionalFormatting>
  <conditionalFormatting sqref="I6">
    <cfRule type="cellIs" dxfId="3" priority="5" operator="lessThan">
      <formula>150</formula>
    </cfRule>
  </conditionalFormatting>
  <conditionalFormatting sqref="I6">
    <cfRule type="cellIs" dxfId="2" priority="6" operator="lessThan">
      <formula>200</formula>
    </cfRule>
  </conditionalFormatting>
  <conditionalFormatting sqref="I6">
    <cfRule type="cellIs" dxfId="0" priority="7" operator="lessThan">
      <formula>200</formula>
    </cfRule>
  </conditionalFormatting>
  <conditionalFormatting sqref="I7">
    <cfRule type="cellIs" dxfId="0" priority="8" operator="lessThan">
      <formula>56</formula>
    </cfRule>
  </conditionalFormatting>
  <conditionalFormatting sqref="I13">
    <cfRule type="cellIs" dxfId="0" priority="9" operator="lessThan">
      <formula>99</formula>
    </cfRule>
  </conditionalFormatting>
  <conditionalFormatting sqref="I5:J5">
    <cfRule type="cellIs" dxfId="0" priority="10" operator="lessThan">
      <formula>30</formula>
    </cfRule>
  </conditionalFormatting>
  <conditionalFormatting sqref="J4:J26">
    <cfRule type="cellIs" dxfId="0" priority="11" operator="lessThan">
      <formula>99</formula>
    </cfRule>
  </conditionalFormatting>
  <conditionalFormatting sqref="J4:J26">
    <cfRule type="cellIs" dxfId="5" priority="12" operator="between">
      <formula>100</formula>
      <formula>200</formula>
    </cfRule>
  </conditionalFormatting>
  <conditionalFormatting sqref="J4:J26">
    <cfRule type="cellIs" dxfId="4" priority="13" operator="lessThanOrEqual">
      <formula>100</formula>
    </cfRule>
  </conditionalFormatting>
  <conditionalFormatting sqref="J4:J26">
    <cfRule type="cellIs" dxfId="0" priority="14" operator="lessThan">
      <formula>51</formula>
    </cfRule>
  </conditionalFormatting>
  <conditionalFormatting sqref="J5">
    <cfRule type="cellIs" dxfId="0" priority="15" operator="lessThan">
      <formula>40</formula>
    </cfRule>
  </conditionalFormatting>
  <conditionalFormatting sqref="J5">
    <cfRule type="cellIs" dxfId="3" priority="16" operator="greaterThan">
      <formula>40</formula>
    </cfRule>
  </conditionalFormatting>
  <conditionalFormatting sqref="J5">
    <cfRule type="cellIs" dxfId="1" priority="17" operator="lessThan">
      <formula>50</formula>
    </cfRule>
  </conditionalFormatting>
  <conditionalFormatting sqref="J5">
    <cfRule type="cellIs" dxfId="1" priority="18" operator="greaterThan">
      <formula>50</formula>
    </cfRule>
  </conditionalFormatting>
  <conditionalFormatting sqref="J5">
    <cfRule type="cellIs" dxfId="1" priority="19" operator="greaterThan">
      <formula>40</formula>
    </cfRule>
  </conditionalFormatting>
  <conditionalFormatting sqref="J5">
    <cfRule type="cellIs" dxfId="1" priority="20" operator="greaterThan">
      <formula>60</formula>
    </cfRule>
  </conditionalFormatting>
  <conditionalFormatting sqref="J5">
    <cfRule type="cellIs" dxfId="7" priority="21" operator="greaterThan">
      <formula>100</formula>
    </cfRule>
  </conditionalFormatting>
  <conditionalFormatting sqref="J5">
    <cfRule type="cellIs" dxfId="4" priority="22" operator="greaterThan">
      <formula>100</formula>
    </cfRule>
  </conditionalFormatting>
  <conditionalFormatting sqref="J5">
    <cfRule type="cellIs" dxfId="3" priority="23" operator="greaterThan">
      <formula>50</formula>
    </cfRule>
  </conditionalFormatting>
  <conditionalFormatting sqref="J5">
    <cfRule type="cellIs" dxfId="1" priority="24" operator="lessThan">
      <formula>40</formula>
    </cfRule>
  </conditionalFormatting>
  <conditionalFormatting sqref="J5">
    <cfRule type="cellIs" dxfId="1" priority="25" operator="greaterThan">
      <formula>40</formula>
    </cfRule>
  </conditionalFormatting>
  <conditionalFormatting sqref="J5">
    <cfRule type="cellIs" dxfId="1" priority="26" operator="greaterThan">
      <formula>50</formula>
    </cfRule>
  </conditionalFormatting>
  <conditionalFormatting sqref="J5">
    <cfRule type="cellIs" dxfId="2" priority="27" operator="greaterThan">
      <formula>40</formula>
    </cfRule>
  </conditionalFormatting>
  <conditionalFormatting sqref="J5">
    <cfRule type="cellIs" dxfId="1" priority="28" operator="greaterThan">
      <formula>50</formula>
    </cfRule>
  </conditionalFormatting>
  <conditionalFormatting sqref="J5">
    <cfRule type="cellIs" dxfId="2" priority="29" operator="greaterThan">
      <formula>40</formula>
    </cfRule>
  </conditionalFormatting>
  <conditionalFormatting sqref="J5">
    <cfRule type="cellIs" dxfId="0" priority="30" operator="lessThan">
      <formula>30</formula>
    </cfRule>
  </conditionalFormatting>
  <conditionalFormatting sqref="J5">
    <cfRule type="cellIs" dxfId="1" priority="31" operator="greaterThan">
      <formula>40</formula>
    </cfRule>
  </conditionalFormatting>
  <conditionalFormatting sqref="J5:J15">
    <cfRule type="cellIs" dxfId="3" priority="32" operator="greaterThan">
      <formula>71</formula>
    </cfRule>
  </conditionalFormatting>
  <conditionalFormatting sqref="J5:J15">
    <cfRule type="cellIs" dxfId="1" priority="33" operator="greaterThan">
      <formula>70</formula>
    </cfRule>
  </conditionalFormatting>
  <conditionalFormatting sqref="J5:J15">
    <cfRule type="cellIs" dxfId="1" priority="34" operator="greaterThan">
      <formula>50</formula>
    </cfRule>
  </conditionalFormatting>
  <conditionalFormatting sqref="J5:J48">
    <cfRule type="cellIs" dxfId="8" priority="35" operator="greaterThan">
      <formula>0</formula>
    </cfRule>
  </conditionalFormatting>
  <conditionalFormatting sqref="J6">
    <cfRule type="cellIs" dxfId="1" priority="36" operator="lessThan">
      <formula>50</formula>
    </cfRule>
  </conditionalFormatting>
  <conditionalFormatting sqref="J6">
    <cfRule type="cellIs" dxfId="2" priority="37" operator="lessThan">
      <formula>100</formula>
    </cfRule>
  </conditionalFormatting>
  <conditionalFormatting sqref="J6">
    <cfRule type="cellIs" dxfId="6" priority="38" operator="greaterThan">
      <formula>100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4.43"/>
    <col customWidth="1" min="3" max="3" width="16.0"/>
    <col customWidth="1" min="4" max="8" width="8.86"/>
    <col customWidth="1" min="9" max="9" width="30.86"/>
    <col customWidth="1" min="10" max="26" width="8.86"/>
  </cols>
  <sheetData>
    <row r="2">
      <c r="C2" s="40" t="s">
        <v>210</v>
      </c>
      <c r="D2" s="40" t="s">
        <v>211</v>
      </c>
      <c r="E2" s="40" t="s">
        <v>212</v>
      </c>
      <c r="F2" s="40" t="s">
        <v>213</v>
      </c>
      <c r="G2" s="40" t="s">
        <v>214</v>
      </c>
      <c r="H2" s="40" t="s">
        <v>215</v>
      </c>
      <c r="I2" s="40" t="s">
        <v>216</v>
      </c>
    </row>
    <row r="3">
      <c r="A3" s="3">
        <v>1.0</v>
      </c>
      <c r="B3" s="3" t="s">
        <v>217</v>
      </c>
      <c r="D3" s="41" t="s">
        <v>218</v>
      </c>
      <c r="E3" s="41" t="s">
        <v>219</v>
      </c>
      <c r="F3" s="41" t="s">
        <v>220</v>
      </c>
      <c r="G3" s="41" t="s">
        <v>221</v>
      </c>
      <c r="H3" s="41" t="s">
        <v>222</v>
      </c>
      <c r="J3" s="42" t="s">
        <v>223</v>
      </c>
    </row>
    <row r="4">
      <c r="C4" s="3" t="s">
        <v>224</v>
      </c>
      <c r="D4" s="3" t="s">
        <v>225</v>
      </c>
      <c r="E4" s="3" t="s">
        <v>226</v>
      </c>
      <c r="F4" s="3" t="s">
        <v>227</v>
      </c>
      <c r="G4" s="3" t="s">
        <v>228</v>
      </c>
      <c r="H4" s="3" t="s">
        <v>229</v>
      </c>
      <c r="I4" s="3" t="str">
        <f>CONCAT(D4,E4,F4,G4,H4)</f>
        <v>#N/A</v>
      </c>
      <c r="J4" s="43"/>
    </row>
    <row r="5">
      <c r="D5" s="41" t="s">
        <v>218</v>
      </c>
      <c r="E5" s="41" t="s">
        <v>230</v>
      </c>
      <c r="F5" s="41" t="s">
        <v>220</v>
      </c>
      <c r="G5" s="41" t="s">
        <v>221</v>
      </c>
      <c r="J5" s="43"/>
    </row>
    <row r="6">
      <c r="C6" s="3" t="s">
        <v>224</v>
      </c>
      <c r="D6" s="3" t="s">
        <v>231</v>
      </c>
      <c r="E6" s="3" t="s">
        <v>232</v>
      </c>
      <c r="F6" s="3" t="s">
        <v>233</v>
      </c>
      <c r="G6" s="3" t="s">
        <v>234</v>
      </c>
      <c r="I6" s="3" t="str">
        <f>CONCAT(D6,E6,F6,G6,H6)</f>
        <v>#N/A</v>
      </c>
    </row>
    <row r="7">
      <c r="D7" s="41" t="s">
        <v>218</v>
      </c>
      <c r="E7" s="41" t="s">
        <v>235</v>
      </c>
      <c r="F7" s="41" t="s">
        <v>236</v>
      </c>
      <c r="G7" s="41" t="s">
        <v>221</v>
      </c>
    </row>
    <row r="8">
      <c r="C8" s="3" t="s">
        <v>237</v>
      </c>
      <c r="D8" s="3" t="s">
        <v>238</v>
      </c>
      <c r="E8" s="3" t="s">
        <v>239</v>
      </c>
      <c r="F8" s="3" t="s">
        <v>240</v>
      </c>
      <c r="I8" s="3" t="str">
        <f t="shared" ref="I8:I9" si="1">CONCAT(D8,E8,F8,G8,H8)</f>
        <v>#N/A</v>
      </c>
    </row>
    <row r="9">
      <c r="C9" s="3" t="s">
        <v>237</v>
      </c>
      <c r="D9" s="3" t="s">
        <v>241</v>
      </c>
      <c r="E9" s="3" t="s">
        <v>242</v>
      </c>
      <c r="F9" s="3" t="s">
        <v>243</v>
      </c>
      <c r="G9" s="3" t="s">
        <v>244</v>
      </c>
      <c r="I9" s="3" t="str">
        <f t="shared" si="1"/>
        <v>#N/A</v>
      </c>
    </row>
    <row r="10">
      <c r="C10" s="3" t="s">
        <v>245</v>
      </c>
    </row>
    <row r="12">
      <c r="A12" s="3">
        <v>2.0</v>
      </c>
      <c r="B12" s="3" t="s">
        <v>246</v>
      </c>
      <c r="C12" s="3" t="s">
        <v>247</v>
      </c>
    </row>
    <row r="13">
      <c r="C13" s="3" t="s">
        <v>210</v>
      </c>
    </row>
    <row r="14">
      <c r="C14" s="42" t="s">
        <v>248</v>
      </c>
    </row>
    <row r="15">
      <c r="C15" s="3" t="s">
        <v>249</v>
      </c>
    </row>
    <row r="16">
      <c r="C16" s="3" t="s">
        <v>250</v>
      </c>
    </row>
    <row r="17">
      <c r="C17" s="3" t="s">
        <v>251</v>
      </c>
    </row>
    <row r="18">
      <c r="C18" s="3" t="s">
        <v>252</v>
      </c>
    </row>
    <row r="20">
      <c r="A20" s="3">
        <v>3.0</v>
      </c>
      <c r="B20" s="3" t="s">
        <v>253</v>
      </c>
      <c r="C20" s="3" t="s">
        <v>254</v>
      </c>
    </row>
    <row r="21" ht="15.75" customHeight="1">
      <c r="C21" s="3" t="s">
        <v>255</v>
      </c>
    </row>
    <row r="22" ht="15.75" customHeight="1">
      <c r="C22" s="3" t="s">
        <v>256</v>
      </c>
    </row>
    <row r="23" ht="15.75" customHeight="1">
      <c r="A23" s="3" t="s">
        <v>257</v>
      </c>
    </row>
    <row r="24" ht="15.75" customHeight="1">
      <c r="B24" s="3" t="s">
        <v>258</v>
      </c>
    </row>
    <row r="25" ht="15.75" customHeight="1">
      <c r="B25" s="3" t="s">
        <v>259</v>
      </c>
    </row>
    <row r="26" ht="15.75" customHeight="1">
      <c r="B26" s="3" t="s">
        <v>260</v>
      </c>
    </row>
    <row r="27" ht="15.75" customHeight="1">
      <c r="B27" s="3" t="s">
        <v>261</v>
      </c>
    </row>
    <row r="28" ht="15.75" customHeight="1"/>
    <row r="29" ht="15.75" customHeight="1">
      <c r="A29" s="3" t="s">
        <v>262</v>
      </c>
    </row>
    <row r="30" ht="15.75" customHeight="1">
      <c r="B30" s="3" t="s">
        <v>263</v>
      </c>
      <c r="C30" s="3" t="s">
        <v>264</v>
      </c>
    </row>
    <row r="31" ht="15.75" customHeight="1">
      <c r="B31" s="3" t="s">
        <v>265</v>
      </c>
      <c r="C31" s="3" t="s">
        <v>266</v>
      </c>
    </row>
    <row r="32" ht="15.75" customHeight="1">
      <c r="B32" s="3" t="s">
        <v>267</v>
      </c>
      <c r="C32" s="3" t="s">
        <v>266</v>
      </c>
    </row>
    <row r="33" ht="15.75" customHeight="1">
      <c r="B33" s="3" t="s">
        <v>268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3.43"/>
    <col customWidth="1" min="3" max="3" width="24.0"/>
    <col customWidth="1" min="4" max="4" width="14.43"/>
    <col customWidth="1" min="5" max="5" width="35.86"/>
    <col customWidth="1" min="6" max="6" width="14.0"/>
    <col customWidth="1" min="7" max="7" width="14.29"/>
    <col customWidth="1" min="8" max="8" width="10.86"/>
    <col customWidth="1" min="9" max="9" width="11.43"/>
    <col customWidth="1" min="10" max="26" width="8.86"/>
  </cols>
  <sheetData>
    <row r="1">
      <c r="A1" s="44" t="s">
        <v>269</v>
      </c>
      <c r="B1" s="9"/>
      <c r="C1" s="9"/>
      <c r="D1" s="9"/>
      <c r="E1" s="9"/>
      <c r="F1" s="9"/>
      <c r="G1" s="9"/>
      <c r="H1" s="9"/>
      <c r="I1" s="10"/>
    </row>
    <row r="2">
      <c r="A2" s="44" t="s">
        <v>270</v>
      </c>
      <c r="B2" s="9"/>
      <c r="C2" s="9"/>
      <c r="D2" s="9"/>
      <c r="E2" s="9"/>
      <c r="F2" s="9"/>
      <c r="G2" s="9"/>
      <c r="H2" s="9"/>
      <c r="I2" s="10"/>
    </row>
    <row r="3">
      <c r="A3" s="44"/>
      <c r="B3" s="45"/>
      <c r="C3" s="45" t="s">
        <v>271</v>
      </c>
      <c r="D3" s="9"/>
      <c r="E3" s="9"/>
      <c r="F3" s="9"/>
      <c r="G3" s="9"/>
      <c r="H3" s="45"/>
      <c r="I3" s="46"/>
    </row>
    <row r="4">
      <c r="A4" s="47" t="s">
        <v>272</v>
      </c>
      <c r="B4" s="47" t="s">
        <v>158</v>
      </c>
      <c r="C4" s="47" t="s">
        <v>273</v>
      </c>
      <c r="D4" s="47" t="s">
        <v>6</v>
      </c>
      <c r="E4" s="47" t="s">
        <v>274</v>
      </c>
      <c r="F4" s="47" t="s">
        <v>275</v>
      </c>
      <c r="G4" s="47" t="s">
        <v>276</v>
      </c>
      <c r="H4" s="47" t="s">
        <v>277</v>
      </c>
      <c r="I4" s="48" t="s">
        <v>278</v>
      </c>
    </row>
    <row r="5">
      <c r="A5" s="6"/>
      <c r="B5" s="6"/>
      <c r="C5" s="14" t="s">
        <v>279</v>
      </c>
      <c r="D5" s="5" t="s">
        <v>280</v>
      </c>
      <c r="E5" s="6"/>
      <c r="F5" s="6"/>
      <c r="G5" s="6"/>
      <c r="H5" s="6"/>
      <c r="I5" s="5">
        <v>700.0</v>
      </c>
    </row>
    <row r="6">
      <c r="A6" s="6"/>
      <c r="B6" s="6"/>
      <c r="C6" s="14" t="s">
        <v>281</v>
      </c>
      <c r="D6" s="5" t="s">
        <v>280</v>
      </c>
      <c r="E6" s="6"/>
      <c r="F6" s="6"/>
      <c r="G6" s="6"/>
      <c r="H6" s="6"/>
      <c r="I6" s="5">
        <v>1600.0</v>
      </c>
    </row>
    <row r="7">
      <c r="A7" s="6"/>
      <c r="B7" s="6"/>
      <c r="C7" s="14" t="s">
        <v>281</v>
      </c>
      <c r="D7" s="5" t="s">
        <v>280</v>
      </c>
      <c r="E7" s="6" t="s">
        <v>282</v>
      </c>
      <c r="F7" s="6"/>
      <c r="G7" s="6"/>
      <c r="H7" s="6"/>
      <c r="I7" s="5">
        <v>150.0</v>
      </c>
    </row>
    <row r="8">
      <c r="A8" s="6"/>
      <c r="B8" s="6"/>
      <c r="C8" s="14">
        <v>1121.0</v>
      </c>
      <c r="D8" s="5" t="s">
        <v>280</v>
      </c>
      <c r="E8" s="6"/>
      <c r="F8" s="6"/>
      <c r="G8" s="6"/>
      <c r="H8" s="6"/>
      <c r="I8" s="5">
        <v>1400.0</v>
      </c>
    </row>
    <row r="9">
      <c r="A9" s="6"/>
      <c r="B9" s="6"/>
      <c r="C9" s="14" t="s">
        <v>283</v>
      </c>
      <c r="D9" s="5" t="s">
        <v>280</v>
      </c>
      <c r="E9" s="6" t="s">
        <v>282</v>
      </c>
      <c r="F9" s="6"/>
      <c r="G9" s="6"/>
      <c r="H9" s="6"/>
      <c r="I9" s="5">
        <v>1000.0</v>
      </c>
    </row>
    <row r="10">
      <c r="A10" s="6"/>
      <c r="B10" s="6"/>
      <c r="C10" s="14" t="s">
        <v>284</v>
      </c>
      <c r="D10" s="5" t="s">
        <v>280</v>
      </c>
      <c r="E10" s="6" t="s">
        <v>282</v>
      </c>
      <c r="F10" s="6"/>
      <c r="G10" s="6"/>
      <c r="H10" s="6"/>
      <c r="I10" s="5">
        <v>440.0</v>
      </c>
    </row>
    <row r="11">
      <c r="A11" s="6"/>
      <c r="B11" s="6"/>
      <c r="C11" s="14" t="s">
        <v>285</v>
      </c>
      <c r="D11" s="5" t="s">
        <v>280</v>
      </c>
      <c r="E11" s="6"/>
      <c r="F11" s="6"/>
      <c r="G11" s="6"/>
      <c r="H11" s="6"/>
      <c r="I11" s="5">
        <v>1270.0</v>
      </c>
    </row>
    <row r="12">
      <c r="A12" s="6"/>
      <c r="B12" s="6"/>
      <c r="C12" s="14" t="s">
        <v>286</v>
      </c>
      <c r="D12" s="5" t="s">
        <v>280</v>
      </c>
      <c r="E12" s="6"/>
      <c r="F12" s="6"/>
      <c r="G12" s="6"/>
      <c r="H12" s="6"/>
      <c r="I12" s="5">
        <v>530.0</v>
      </c>
    </row>
    <row r="13">
      <c r="A13" s="6"/>
      <c r="B13" s="6"/>
      <c r="C13" s="14" t="s">
        <v>287</v>
      </c>
      <c r="D13" s="5" t="s">
        <v>280</v>
      </c>
      <c r="E13" s="6"/>
      <c r="F13" s="6"/>
      <c r="G13" s="6"/>
      <c r="H13" s="6"/>
      <c r="I13" s="5">
        <v>900.0</v>
      </c>
    </row>
    <row r="14">
      <c r="A14" s="6"/>
      <c r="B14" s="6"/>
      <c r="C14" s="14" t="s">
        <v>288</v>
      </c>
      <c r="D14" s="5" t="s">
        <v>280</v>
      </c>
      <c r="E14" s="6"/>
      <c r="F14" s="6"/>
      <c r="G14" s="6"/>
      <c r="H14" s="6"/>
      <c r="I14" s="5">
        <v>200.0</v>
      </c>
    </row>
    <row r="15">
      <c r="A15" s="6"/>
      <c r="B15" s="6"/>
      <c r="C15" s="5" t="s">
        <v>289</v>
      </c>
      <c r="D15" s="18"/>
      <c r="E15" s="9"/>
      <c r="F15" s="9"/>
      <c r="G15" s="9"/>
      <c r="H15" s="10"/>
      <c r="I15" s="49">
        <f>SUM(I5:I14)</f>
        <v>8190</v>
      </c>
    </row>
    <row r="16">
      <c r="A16" s="6"/>
      <c r="B16" s="6"/>
      <c r="C16" s="6"/>
      <c r="D16" s="6"/>
      <c r="E16" s="6"/>
      <c r="F16" s="6"/>
      <c r="G16" s="6"/>
      <c r="H16" s="6"/>
      <c r="I16" s="5"/>
    </row>
    <row r="17">
      <c r="A17" s="6"/>
      <c r="B17" s="6"/>
      <c r="C17" s="14" t="s">
        <v>279</v>
      </c>
      <c r="D17" s="5" t="s">
        <v>290</v>
      </c>
      <c r="E17" s="6"/>
      <c r="F17" s="6"/>
      <c r="G17" s="6"/>
      <c r="H17" s="6"/>
      <c r="I17" s="5">
        <v>500.0</v>
      </c>
    </row>
    <row r="18">
      <c r="A18" s="6"/>
      <c r="B18" s="6"/>
      <c r="C18" s="14" t="s">
        <v>281</v>
      </c>
      <c r="D18" s="5" t="s">
        <v>290</v>
      </c>
      <c r="E18" s="6" t="s">
        <v>291</v>
      </c>
      <c r="F18" s="6"/>
      <c r="G18" s="6"/>
      <c r="H18" s="6"/>
      <c r="I18" s="5">
        <v>540.0</v>
      </c>
    </row>
    <row r="19">
      <c r="A19" s="6"/>
      <c r="B19" s="6"/>
      <c r="C19" s="14" t="s">
        <v>281</v>
      </c>
      <c r="D19" s="5" t="s">
        <v>290</v>
      </c>
      <c r="E19" s="6"/>
      <c r="F19" s="6"/>
      <c r="G19" s="6"/>
      <c r="H19" s="6"/>
      <c r="I19" s="5">
        <v>0.0</v>
      </c>
    </row>
    <row r="20">
      <c r="A20" s="50"/>
      <c r="B20" s="50"/>
      <c r="C20" s="51">
        <v>1121.0</v>
      </c>
      <c r="D20" s="16" t="s">
        <v>290</v>
      </c>
      <c r="E20" s="50"/>
      <c r="F20" s="50"/>
      <c r="G20" s="50"/>
      <c r="H20" s="50"/>
      <c r="I20" s="16">
        <v>550.0</v>
      </c>
    </row>
    <row r="21" ht="15.75" customHeight="1">
      <c r="A21" s="6"/>
      <c r="B21" s="6"/>
      <c r="C21" s="14" t="s">
        <v>284</v>
      </c>
      <c r="D21" s="5" t="s">
        <v>290</v>
      </c>
      <c r="E21" s="6"/>
      <c r="F21" s="6"/>
      <c r="G21" s="6"/>
      <c r="H21" s="6"/>
      <c r="I21" s="5">
        <v>700.0</v>
      </c>
    </row>
    <row r="22" ht="15.75" customHeight="1">
      <c r="A22" s="30"/>
      <c r="B22" s="30"/>
      <c r="C22" s="52" t="s">
        <v>289</v>
      </c>
      <c r="D22" s="53"/>
      <c r="E22" s="54"/>
      <c r="F22" s="54"/>
      <c r="G22" s="54"/>
      <c r="H22" s="55"/>
      <c r="I22" s="56">
        <f>SUM(I17:I21)</f>
        <v>2290</v>
      </c>
    </row>
    <row r="23" ht="15.75" customHeight="1">
      <c r="I23" s="25"/>
    </row>
    <row r="24" ht="15.75" customHeight="1">
      <c r="A24" s="44" t="s">
        <v>270</v>
      </c>
      <c r="B24" s="9"/>
      <c r="C24" s="9"/>
      <c r="D24" s="9"/>
      <c r="E24" s="9"/>
      <c r="F24" s="9"/>
      <c r="G24" s="9"/>
      <c r="H24" s="9"/>
      <c r="I24" s="10"/>
    </row>
    <row r="25" ht="15.75" customHeight="1">
      <c r="A25" s="44"/>
      <c r="B25" s="45"/>
      <c r="C25" s="45" t="s">
        <v>292</v>
      </c>
      <c r="D25" s="9"/>
      <c r="E25" s="9"/>
      <c r="F25" s="9"/>
      <c r="G25" s="9"/>
      <c r="H25" s="45"/>
      <c r="I25" s="46"/>
    </row>
    <row r="26" ht="15.75" customHeight="1">
      <c r="A26" s="6" t="s">
        <v>272</v>
      </c>
      <c r="B26" s="6" t="s">
        <v>158</v>
      </c>
      <c r="C26" s="6" t="s">
        <v>273</v>
      </c>
      <c r="D26" s="6" t="s">
        <v>6</v>
      </c>
      <c r="E26" s="6" t="s">
        <v>230</v>
      </c>
      <c r="F26" s="6" t="s">
        <v>293</v>
      </c>
      <c r="G26" s="6" t="s">
        <v>294</v>
      </c>
      <c r="H26" s="6" t="s">
        <v>278</v>
      </c>
      <c r="I26" s="5"/>
    </row>
    <row r="27" ht="15.75" customHeight="1">
      <c r="A27" s="6"/>
      <c r="B27" s="6"/>
      <c r="C27" s="6" t="s">
        <v>279</v>
      </c>
      <c r="D27" s="5" t="s">
        <v>280</v>
      </c>
      <c r="E27" s="6" t="s">
        <v>295</v>
      </c>
      <c r="F27" s="6"/>
      <c r="G27" s="6"/>
      <c r="H27" s="6"/>
      <c r="I27" s="5"/>
    </row>
    <row r="28" ht="15.75" customHeight="1">
      <c r="A28" s="6"/>
      <c r="B28" s="6"/>
      <c r="C28" s="6" t="s">
        <v>281</v>
      </c>
      <c r="D28" s="5" t="s">
        <v>280</v>
      </c>
      <c r="E28" s="6" t="s">
        <v>295</v>
      </c>
      <c r="F28" s="6"/>
      <c r="G28" s="6"/>
      <c r="H28" s="6"/>
      <c r="I28" s="5"/>
    </row>
    <row r="29" ht="15.75" customHeight="1">
      <c r="A29" s="6"/>
      <c r="B29" s="6"/>
      <c r="C29" s="57">
        <v>1121.0</v>
      </c>
      <c r="D29" s="5" t="s">
        <v>280</v>
      </c>
      <c r="E29" s="6" t="s">
        <v>295</v>
      </c>
      <c r="F29" s="6"/>
      <c r="G29" s="6"/>
      <c r="H29" s="6"/>
      <c r="I29" s="5"/>
    </row>
    <row r="30" ht="15.75" customHeight="1">
      <c r="A30" s="6"/>
      <c r="B30" s="6"/>
      <c r="C30" s="6" t="s">
        <v>296</v>
      </c>
      <c r="D30" s="5" t="s">
        <v>280</v>
      </c>
      <c r="E30" s="6" t="s">
        <v>295</v>
      </c>
      <c r="F30" s="6"/>
      <c r="G30" s="6"/>
      <c r="H30" s="6"/>
      <c r="I30" s="5"/>
    </row>
    <row r="31" ht="15.75" customHeight="1">
      <c r="A31" s="6"/>
      <c r="B31" s="6"/>
      <c r="C31" s="6" t="s">
        <v>297</v>
      </c>
      <c r="D31" s="5" t="s">
        <v>280</v>
      </c>
      <c r="E31" s="6" t="s">
        <v>295</v>
      </c>
      <c r="F31" s="6"/>
      <c r="G31" s="6"/>
      <c r="H31" s="6"/>
      <c r="I31" s="5"/>
    </row>
    <row r="32" ht="15.75" customHeight="1">
      <c r="A32" s="6"/>
      <c r="B32" s="6"/>
      <c r="C32" s="6" t="s">
        <v>298</v>
      </c>
      <c r="D32" s="5" t="s">
        <v>280</v>
      </c>
      <c r="E32" s="6" t="s">
        <v>295</v>
      </c>
      <c r="F32" s="6"/>
      <c r="G32" s="6"/>
      <c r="H32" s="6"/>
      <c r="I32" s="5"/>
    </row>
    <row r="33" ht="15.75" customHeight="1">
      <c r="A33" s="6"/>
      <c r="B33" s="6"/>
      <c r="C33" s="6" t="s">
        <v>299</v>
      </c>
      <c r="D33" s="5" t="s">
        <v>280</v>
      </c>
      <c r="E33" s="6" t="s">
        <v>295</v>
      </c>
      <c r="F33" s="6"/>
      <c r="G33" s="6"/>
      <c r="H33" s="6"/>
      <c r="I33" s="5"/>
    </row>
    <row r="34" ht="15.75" customHeight="1">
      <c r="A34" s="6"/>
      <c r="B34" s="6"/>
      <c r="C34" s="6" t="s">
        <v>300</v>
      </c>
      <c r="D34" s="5" t="s">
        <v>280</v>
      </c>
      <c r="E34" s="6" t="s">
        <v>295</v>
      </c>
      <c r="F34" s="6"/>
      <c r="G34" s="6"/>
      <c r="H34" s="6"/>
      <c r="I34" s="5"/>
    </row>
    <row r="35" ht="15.75" customHeight="1">
      <c r="A35" s="6"/>
      <c r="B35" s="6"/>
      <c r="C35" s="6" t="s">
        <v>301</v>
      </c>
      <c r="D35" s="5" t="s">
        <v>280</v>
      </c>
      <c r="E35" s="6" t="s">
        <v>295</v>
      </c>
      <c r="F35" s="6"/>
      <c r="G35" s="6"/>
      <c r="H35" s="6"/>
      <c r="I35" s="5"/>
    </row>
    <row r="36" ht="15.75" customHeight="1">
      <c r="A36" s="6"/>
      <c r="B36" s="6"/>
      <c r="C36" s="6" t="s">
        <v>302</v>
      </c>
      <c r="D36" s="5" t="s">
        <v>280</v>
      </c>
      <c r="E36" s="6" t="s">
        <v>295</v>
      </c>
      <c r="F36" s="6"/>
      <c r="G36" s="6"/>
      <c r="H36" s="6"/>
      <c r="I36" s="5"/>
    </row>
    <row r="37" ht="15.75" customHeight="1">
      <c r="A37" s="6"/>
      <c r="B37" s="6"/>
      <c r="C37" s="6" t="s">
        <v>303</v>
      </c>
      <c r="D37" s="5" t="s">
        <v>280</v>
      </c>
      <c r="E37" s="6" t="s">
        <v>295</v>
      </c>
      <c r="F37" s="6"/>
      <c r="G37" s="6"/>
      <c r="H37" s="6"/>
      <c r="I37" s="5"/>
    </row>
    <row r="38" ht="15.75" customHeight="1">
      <c r="A38" s="6"/>
      <c r="B38" s="6"/>
      <c r="C38" s="6" t="s">
        <v>304</v>
      </c>
      <c r="D38" s="5" t="s">
        <v>280</v>
      </c>
      <c r="E38" s="6" t="s">
        <v>295</v>
      </c>
      <c r="F38" s="6"/>
      <c r="G38" s="6"/>
      <c r="H38" s="6"/>
      <c r="I38" s="5"/>
    </row>
    <row r="39" ht="15.75" customHeight="1">
      <c r="A39" s="6"/>
      <c r="B39" s="6"/>
      <c r="C39" s="6" t="s">
        <v>305</v>
      </c>
      <c r="D39" s="5" t="s">
        <v>280</v>
      </c>
      <c r="E39" s="6" t="s">
        <v>295</v>
      </c>
      <c r="F39" s="6"/>
      <c r="G39" s="6"/>
      <c r="H39" s="6"/>
      <c r="I39" s="5"/>
    </row>
    <row r="40" ht="15.75" customHeight="1">
      <c r="A40" s="6"/>
      <c r="B40" s="6"/>
      <c r="C40" s="6" t="s">
        <v>306</v>
      </c>
      <c r="D40" s="5" t="s">
        <v>280</v>
      </c>
      <c r="E40" s="6" t="s">
        <v>295</v>
      </c>
      <c r="F40" s="6"/>
      <c r="G40" s="6"/>
      <c r="H40" s="6"/>
      <c r="I40" s="5"/>
    </row>
    <row r="41" ht="15.75" customHeight="1">
      <c r="A41" s="6"/>
      <c r="B41" s="6"/>
      <c r="C41" s="6" t="s">
        <v>307</v>
      </c>
      <c r="D41" s="5" t="s">
        <v>280</v>
      </c>
      <c r="E41" s="6" t="s">
        <v>295</v>
      </c>
      <c r="F41" s="6"/>
      <c r="G41" s="6"/>
      <c r="H41" s="6"/>
      <c r="I41" s="5"/>
    </row>
    <row r="42" ht="15.75" customHeight="1">
      <c r="A42" s="6"/>
      <c r="B42" s="6"/>
      <c r="C42" s="6" t="s">
        <v>285</v>
      </c>
      <c r="D42" s="5" t="s">
        <v>280</v>
      </c>
      <c r="E42" s="6" t="s">
        <v>295</v>
      </c>
      <c r="F42" s="6"/>
      <c r="G42" s="6"/>
      <c r="H42" s="6"/>
      <c r="I42" s="5"/>
    </row>
    <row r="43" ht="15.75" customHeight="1">
      <c r="A43" s="18"/>
      <c r="B43" s="9"/>
      <c r="C43" s="9"/>
      <c r="D43" s="9"/>
      <c r="E43" s="9"/>
      <c r="F43" s="9"/>
      <c r="G43" s="9"/>
      <c r="H43" s="9"/>
      <c r="I43" s="10"/>
    </row>
    <row r="44" ht="15.75" customHeight="1">
      <c r="A44" s="6"/>
      <c r="B44" s="6"/>
      <c r="C44" s="6" t="s">
        <v>279</v>
      </c>
      <c r="D44" s="5" t="s">
        <v>26</v>
      </c>
      <c r="E44" s="6" t="s">
        <v>295</v>
      </c>
      <c r="F44" s="6"/>
      <c r="G44" s="6"/>
      <c r="H44" s="6"/>
      <c r="I44" s="5"/>
    </row>
    <row r="45" ht="15.75" customHeight="1">
      <c r="A45" s="6"/>
      <c r="B45" s="6"/>
      <c r="C45" s="6" t="s">
        <v>281</v>
      </c>
      <c r="D45" s="5" t="s">
        <v>26</v>
      </c>
      <c r="E45" s="6" t="s">
        <v>295</v>
      </c>
      <c r="F45" s="6"/>
      <c r="G45" s="6"/>
      <c r="H45" s="6"/>
      <c r="I45" s="5"/>
    </row>
    <row r="46" ht="15.75" customHeight="1">
      <c r="A46" s="6"/>
      <c r="B46" s="6"/>
      <c r="C46" s="6" t="s">
        <v>296</v>
      </c>
      <c r="D46" s="5" t="s">
        <v>26</v>
      </c>
      <c r="E46" s="6" t="s">
        <v>295</v>
      </c>
      <c r="F46" s="6"/>
      <c r="G46" s="6"/>
      <c r="H46" s="6"/>
      <c r="I46" s="5"/>
    </row>
    <row r="47" ht="15.75" customHeight="1">
      <c r="A47" s="6"/>
      <c r="B47" s="6"/>
      <c r="C47" s="6" t="s">
        <v>297</v>
      </c>
      <c r="D47" s="5" t="s">
        <v>26</v>
      </c>
      <c r="E47" s="6" t="s">
        <v>295</v>
      </c>
      <c r="F47" s="6"/>
      <c r="G47" s="6"/>
      <c r="H47" s="6"/>
      <c r="I47" s="5"/>
    </row>
    <row r="48" ht="15.75" customHeight="1">
      <c r="A48" s="6"/>
      <c r="B48" s="6"/>
      <c r="C48" s="6" t="s">
        <v>298</v>
      </c>
      <c r="D48" s="5" t="s">
        <v>26</v>
      </c>
      <c r="E48" s="6" t="s">
        <v>295</v>
      </c>
      <c r="F48" s="6"/>
      <c r="G48" s="6"/>
      <c r="H48" s="6"/>
      <c r="I48" s="5"/>
    </row>
    <row r="49" ht="15.75" customHeight="1">
      <c r="A49" s="6"/>
      <c r="B49" s="6"/>
      <c r="C49" s="6" t="s">
        <v>299</v>
      </c>
      <c r="D49" s="5" t="s">
        <v>26</v>
      </c>
      <c r="E49" s="6" t="s">
        <v>295</v>
      </c>
      <c r="F49" s="6"/>
      <c r="G49" s="6"/>
      <c r="H49" s="6"/>
      <c r="I49" s="5"/>
    </row>
    <row r="50" ht="15.75" customHeight="1">
      <c r="A50" s="6"/>
      <c r="B50" s="6"/>
      <c r="C50" s="6" t="s">
        <v>300</v>
      </c>
      <c r="D50" s="5" t="s">
        <v>26</v>
      </c>
      <c r="E50" s="6" t="s">
        <v>295</v>
      </c>
      <c r="F50" s="6"/>
      <c r="G50" s="6"/>
      <c r="H50" s="6"/>
      <c r="I50" s="5"/>
    </row>
    <row r="51" ht="15.75" customHeight="1">
      <c r="A51" s="6"/>
      <c r="B51" s="6"/>
      <c r="C51" s="6" t="s">
        <v>301</v>
      </c>
      <c r="D51" s="5" t="s">
        <v>26</v>
      </c>
      <c r="E51" s="6" t="s">
        <v>295</v>
      </c>
      <c r="F51" s="6"/>
      <c r="G51" s="6"/>
      <c r="H51" s="6"/>
      <c r="I51" s="5"/>
    </row>
    <row r="52" ht="15.75" customHeight="1">
      <c r="A52" s="6"/>
      <c r="B52" s="6"/>
      <c r="C52" s="6" t="s">
        <v>302</v>
      </c>
      <c r="D52" s="5" t="s">
        <v>26</v>
      </c>
      <c r="E52" s="6" t="s">
        <v>295</v>
      </c>
      <c r="F52" s="6"/>
      <c r="G52" s="6"/>
      <c r="H52" s="6"/>
      <c r="I52" s="5"/>
    </row>
    <row r="53" ht="15.75" customHeight="1">
      <c r="A53" s="6"/>
      <c r="B53" s="6"/>
      <c r="C53" s="6" t="s">
        <v>303</v>
      </c>
      <c r="D53" s="5" t="s">
        <v>26</v>
      </c>
      <c r="E53" s="6" t="s">
        <v>295</v>
      </c>
      <c r="F53" s="6"/>
      <c r="G53" s="6"/>
      <c r="H53" s="6"/>
      <c r="I53" s="5"/>
    </row>
    <row r="54" ht="15.75" customHeight="1">
      <c r="A54" s="6"/>
      <c r="B54" s="6"/>
      <c r="C54" s="6" t="s">
        <v>304</v>
      </c>
      <c r="D54" s="5" t="s">
        <v>26</v>
      </c>
      <c r="E54" s="6" t="s">
        <v>295</v>
      </c>
      <c r="F54" s="6"/>
      <c r="G54" s="6"/>
      <c r="H54" s="6"/>
      <c r="I54" s="5"/>
    </row>
    <row r="55" ht="15.75" customHeight="1">
      <c r="A55" s="6"/>
      <c r="B55" s="6"/>
      <c r="C55" s="6" t="s">
        <v>305</v>
      </c>
      <c r="D55" s="5" t="s">
        <v>26</v>
      </c>
      <c r="E55" s="6" t="s">
        <v>295</v>
      </c>
      <c r="F55" s="6"/>
      <c r="G55" s="6"/>
      <c r="H55" s="6"/>
      <c r="I55" s="5"/>
    </row>
    <row r="56" ht="15.75" customHeight="1">
      <c r="A56" s="6"/>
      <c r="B56" s="6"/>
      <c r="C56" s="6" t="s">
        <v>307</v>
      </c>
      <c r="D56" s="5" t="s">
        <v>26</v>
      </c>
      <c r="E56" s="6" t="s">
        <v>295</v>
      </c>
      <c r="F56" s="6"/>
      <c r="G56" s="6"/>
      <c r="H56" s="6"/>
      <c r="I56" s="5"/>
    </row>
    <row r="57" ht="15.75" customHeight="1">
      <c r="A57" s="6"/>
      <c r="B57" s="6"/>
      <c r="C57" s="6" t="s">
        <v>285</v>
      </c>
      <c r="D57" s="5" t="s">
        <v>26</v>
      </c>
      <c r="E57" s="6" t="s">
        <v>295</v>
      </c>
      <c r="F57" s="6"/>
      <c r="G57" s="6"/>
      <c r="H57" s="6"/>
      <c r="I57" s="5"/>
    </row>
    <row r="58" ht="15.75" customHeight="1">
      <c r="I58" s="25"/>
    </row>
    <row r="59" ht="15.75" customHeight="1">
      <c r="A59" s="58" t="s">
        <v>270</v>
      </c>
      <c r="B59" s="28"/>
      <c r="C59" s="28"/>
      <c r="D59" s="28"/>
      <c r="E59" s="28"/>
      <c r="F59" s="28"/>
      <c r="G59" s="28"/>
      <c r="H59" s="29"/>
      <c r="I59" s="59"/>
    </row>
    <row r="60" ht="15.75" customHeight="1">
      <c r="A60" s="60" t="s">
        <v>308</v>
      </c>
      <c r="B60" s="61"/>
      <c r="C60" s="61"/>
      <c r="D60" s="61"/>
      <c r="E60" s="61"/>
      <c r="F60" s="61"/>
      <c r="G60" s="61"/>
      <c r="H60" s="62"/>
      <c r="I60" s="59"/>
    </row>
    <row r="61" ht="15.75" customHeight="1">
      <c r="A61" s="30" t="s">
        <v>272</v>
      </c>
      <c r="B61" s="30" t="s">
        <v>158</v>
      </c>
      <c r="C61" s="30" t="s">
        <v>273</v>
      </c>
      <c r="D61" s="30" t="s">
        <v>6</v>
      </c>
      <c r="E61" s="30" t="s">
        <v>293</v>
      </c>
      <c r="F61" s="30" t="s">
        <v>294</v>
      </c>
      <c r="G61" s="30" t="s">
        <v>278</v>
      </c>
      <c r="H61" s="30"/>
      <c r="I61" s="25"/>
    </row>
    <row r="62" ht="15.75" customHeight="1">
      <c r="A62" s="6"/>
      <c r="B62" s="6"/>
      <c r="C62" s="6" t="s">
        <v>309</v>
      </c>
      <c r="D62" s="5" t="s">
        <v>280</v>
      </c>
      <c r="E62" s="6"/>
      <c r="F62" s="6"/>
      <c r="G62" s="6"/>
      <c r="H62" s="6"/>
      <c r="I62" s="25"/>
    </row>
    <row r="63" ht="15.75" customHeight="1">
      <c r="A63" s="6"/>
      <c r="B63" s="6"/>
      <c r="C63" s="6" t="s">
        <v>309</v>
      </c>
      <c r="D63" s="5" t="s">
        <v>26</v>
      </c>
      <c r="E63" s="6"/>
      <c r="F63" s="6"/>
      <c r="G63" s="6"/>
      <c r="H63" s="6"/>
      <c r="I63" s="25"/>
    </row>
    <row r="64" ht="15.75" customHeight="1">
      <c r="A64" s="6"/>
      <c r="B64" s="6"/>
      <c r="C64" s="6" t="s">
        <v>309</v>
      </c>
      <c r="D64" s="5" t="s">
        <v>21</v>
      </c>
      <c r="E64" s="6"/>
      <c r="F64" s="6"/>
      <c r="G64" s="6"/>
      <c r="H64" s="6"/>
      <c r="I64" s="25"/>
    </row>
    <row r="65" ht="15.75" customHeight="1">
      <c r="A65" s="6" t="s">
        <v>310</v>
      </c>
      <c r="B65" s="6"/>
      <c r="C65" s="57">
        <v>1121.0</v>
      </c>
      <c r="D65" s="5" t="s">
        <v>280</v>
      </c>
      <c r="E65" s="6"/>
      <c r="F65" s="6"/>
      <c r="G65" s="6"/>
      <c r="H65" s="6"/>
      <c r="I65" s="25"/>
    </row>
    <row r="66" ht="15.75" customHeight="1">
      <c r="A66" s="6"/>
      <c r="B66" s="6"/>
      <c r="C66" s="6">
        <v>1121.0</v>
      </c>
      <c r="D66" s="5" t="s">
        <v>21</v>
      </c>
      <c r="E66" s="6"/>
      <c r="F66" s="6"/>
      <c r="G66" s="6"/>
      <c r="H66" s="6"/>
      <c r="I66" s="25"/>
    </row>
    <row r="67" ht="15.75" customHeight="1">
      <c r="A67" s="6"/>
      <c r="B67" s="6"/>
      <c r="C67" s="6" t="s">
        <v>283</v>
      </c>
      <c r="D67" s="5" t="s">
        <v>21</v>
      </c>
      <c r="E67" s="6"/>
      <c r="F67" s="6"/>
      <c r="G67" s="6"/>
      <c r="H67" s="6"/>
      <c r="I67" s="25"/>
    </row>
    <row r="68" ht="15.75" customHeight="1">
      <c r="A68" s="6"/>
      <c r="B68" s="6"/>
      <c r="C68" s="6" t="s">
        <v>284</v>
      </c>
      <c r="D68" s="5" t="s">
        <v>21</v>
      </c>
      <c r="E68" s="6"/>
      <c r="F68" s="6"/>
      <c r="G68" s="6"/>
      <c r="H68" s="6"/>
      <c r="I68" s="25"/>
    </row>
    <row r="69" ht="15.75" customHeight="1">
      <c r="I69" s="25"/>
    </row>
    <row r="70" ht="15.75" customHeight="1">
      <c r="A70" s="58" t="s">
        <v>270</v>
      </c>
      <c r="B70" s="28"/>
      <c r="C70" s="28"/>
      <c r="D70" s="28"/>
      <c r="E70" s="28"/>
      <c r="F70" s="28"/>
      <c r="G70" s="28"/>
      <c r="H70" s="29"/>
      <c r="I70" s="59"/>
    </row>
    <row r="71" ht="15.75" customHeight="1">
      <c r="A71" s="60" t="s">
        <v>311</v>
      </c>
      <c r="B71" s="61"/>
      <c r="C71" s="61"/>
      <c r="D71" s="61"/>
      <c r="E71" s="61"/>
      <c r="F71" s="61"/>
      <c r="G71" s="61"/>
      <c r="H71" s="62"/>
      <c r="I71" s="59"/>
    </row>
    <row r="72" ht="15.75" customHeight="1">
      <c r="A72" s="30" t="s">
        <v>272</v>
      </c>
      <c r="B72" s="30" t="s">
        <v>158</v>
      </c>
      <c r="C72" s="30" t="s">
        <v>273</v>
      </c>
      <c r="D72" s="30" t="s">
        <v>274</v>
      </c>
      <c r="E72" s="30" t="s">
        <v>312</v>
      </c>
      <c r="F72" s="30" t="s">
        <v>294</v>
      </c>
      <c r="G72" s="30" t="s">
        <v>278</v>
      </c>
      <c r="H72" s="30"/>
      <c r="I72" s="25"/>
    </row>
    <row r="73" ht="15.75" customHeight="1">
      <c r="A73" s="6"/>
      <c r="B73" s="6"/>
      <c r="C73" s="63" t="s">
        <v>313</v>
      </c>
      <c r="D73" s="5" t="s">
        <v>314</v>
      </c>
      <c r="E73" s="6" t="s">
        <v>315</v>
      </c>
      <c r="F73" s="6"/>
      <c r="G73" s="5">
        <v>16.0</v>
      </c>
      <c r="H73" s="6"/>
      <c r="I73" s="25"/>
    </row>
    <row r="74" ht="15.75" customHeight="1">
      <c r="A74" s="6"/>
      <c r="B74" s="6"/>
      <c r="C74" s="63" t="s">
        <v>316</v>
      </c>
      <c r="D74" s="5" t="s">
        <v>314</v>
      </c>
      <c r="E74" s="6" t="s">
        <v>315</v>
      </c>
      <c r="F74" s="6"/>
      <c r="G74" s="5">
        <v>66.0</v>
      </c>
      <c r="H74" s="6"/>
      <c r="I74" s="25"/>
    </row>
    <row r="75" ht="15.75" customHeight="1">
      <c r="A75" s="6"/>
      <c r="B75" s="6"/>
      <c r="C75" s="63" t="s">
        <v>317</v>
      </c>
      <c r="D75" s="5" t="s">
        <v>314</v>
      </c>
      <c r="E75" s="6" t="s">
        <v>315</v>
      </c>
      <c r="F75" s="6"/>
      <c r="G75" s="5">
        <v>0.0</v>
      </c>
      <c r="H75" s="6"/>
      <c r="I75" s="25"/>
    </row>
    <row r="76" ht="15.75" customHeight="1">
      <c r="A76" s="6" t="s">
        <v>310</v>
      </c>
      <c r="B76" s="6"/>
      <c r="C76" s="57" t="s">
        <v>318</v>
      </c>
      <c r="D76" s="5"/>
      <c r="E76" s="6" t="s">
        <v>319</v>
      </c>
      <c r="F76" s="6"/>
      <c r="G76" s="5"/>
      <c r="H76" s="6"/>
      <c r="I76" s="25"/>
    </row>
    <row r="77" ht="15.75" customHeight="1">
      <c r="A77" s="6"/>
      <c r="B77" s="6"/>
      <c r="C77" s="6" t="s">
        <v>320</v>
      </c>
      <c r="D77" s="5"/>
      <c r="E77" s="6" t="s">
        <v>319</v>
      </c>
      <c r="F77" s="6"/>
      <c r="G77" s="5"/>
      <c r="H77" s="6"/>
      <c r="I77" s="25"/>
    </row>
    <row r="78" ht="15.75" customHeight="1">
      <c r="A78" s="6"/>
      <c r="B78" s="6"/>
      <c r="C78" s="6" t="s">
        <v>321</v>
      </c>
      <c r="D78" s="5"/>
      <c r="E78" s="6" t="s">
        <v>322</v>
      </c>
      <c r="F78" s="6"/>
      <c r="G78" s="5"/>
      <c r="H78" s="6"/>
      <c r="I78" s="25"/>
    </row>
    <row r="79" ht="15.75" customHeight="1">
      <c r="A79" s="6"/>
      <c r="B79" s="6"/>
      <c r="C79" s="63" t="s">
        <v>323</v>
      </c>
      <c r="D79" s="5"/>
      <c r="E79" s="6"/>
      <c r="F79" s="6"/>
      <c r="G79" s="5">
        <v>4.0</v>
      </c>
      <c r="H79" s="6"/>
      <c r="I79" s="25"/>
    </row>
    <row r="80" ht="15.75" customHeight="1">
      <c r="A80" s="6"/>
      <c r="B80" s="6"/>
      <c r="C80" s="63" t="s">
        <v>324</v>
      </c>
      <c r="D80" s="5"/>
      <c r="E80" s="6" t="s">
        <v>315</v>
      </c>
      <c r="F80" s="6"/>
      <c r="G80" s="5">
        <v>5.0</v>
      </c>
      <c r="H80" s="6"/>
      <c r="I80" s="25"/>
    </row>
    <row r="81" ht="15.75" customHeight="1">
      <c r="A81" s="6"/>
      <c r="B81" s="6"/>
      <c r="C81" s="63" t="s">
        <v>283</v>
      </c>
      <c r="D81" s="6"/>
      <c r="E81" s="6" t="s">
        <v>325</v>
      </c>
      <c r="F81" s="6"/>
      <c r="G81" s="5">
        <v>1.0</v>
      </c>
      <c r="H81" s="6"/>
      <c r="I81" s="25"/>
    </row>
    <row r="82" ht="15.75" customHeight="1">
      <c r="A82" s="6"/>
      <c r="B82" s="6"/>
      <c r="C82" s="63" t="s">
        <v>326</v>
      </c>
      <c r="D82" s="6"/>
      <c r="E82" s="6" t="s">
        <v>327</v>
      </c>
      <c r="F82" s="6"/>
      <c r="G82" s="5">
        <v>8.0</v>
      </c>
      <c r="H82" s="6"/>
      <c r="I82" s="25"/>
    </row>
    <row r="83" ht="15.75" customHeight="1">
      <c r="A83" s="6"/>
      <c r="B83" s="6"/>
      <c r="C83" s="63" t="s">
        <v>328</v>
      </c>
      <c r="D83" s="6"/>
      <c r="E83" s="6" t="s">
        <v>327</v>
      </c>
      <c r="F83" s="6"/>
      <c r="G83" s="5">
        <v>2.0</v>
      </c>
      <c r="H83" s="6"/>
      <c r="I83" s="25"/>
    </row>
    <row r="84" ht="15.75" customHeight="1">
      <c r="A84" s="6"/>
      <c r="B84" s="6"/>
      <c r="C84" s="64" t="s">
        <v>329</v>
      </c>
      <c r="D84" s="50"/>
      <c r="E84" s="50" t="s">
        <v>327</v>
      </c>
      <c r="F84" s="50"/>
      <c r="G84" s="16">
        <v>4.0</v>
      </c>
      <c r="H84" s="50"/>
      <c r="I84" s="25"/>
    </row>
    <row r="85" ht="15.75" customHeight="1">
      <c r="C85" s="65"/>
      <c r="D85" s="66"/>
      <c r="E85" s="67" t="s">
        <v>330</v>
      </c>
      <c r="F85" s="66"/>
      <c r="G85" s="66"/>
      <c r="H85" s="68"/>
      <c r="I85" s="25"/>
    </row>
    <row r="86" ht="15.75" customHeight="1">
      <c r="C86" s="52" t="s">
        <v>330</v>
      </c>
      <c r="D86" s="52" t="s">
        <v>331</v>
      </c>
      <c r="E86" s="52"/>
      <c r="F86" s="52"/>
      <c r="G86" s="52">
        <v>24.0</v>
      </c>
      <c r="H86" s="52"/>
      <c r="I86" s="25"/>
    </row>
    <row r="87" ht="15.75" customHeight="1">
      <c r="C87" s="52" t="s">
        <v>330</v>
      </c>
      <c r="D87" s="5" t="s">
        <v>332</v>
      </c>
      <c r="E87" s="5"/>
      <c r="F87" s="5"/>
      <c r="G87" s="5">
        <v>72.0</v>
      </c>
      <c r="H87" s="5"/>
      <c r="I87" s="25"/>
    </row>
    <row r="88" ht="15.75" customHeight="1">
      <c r="C88" s="52" t="s">
        <v>330</v>
      </c>
      <c r="D88" s="5" t="s">
        <v>333</v>
      </c>
      <c r="E88" s="5"/>
      <c r="F88" s="5"/>
      <c r="G88" s="5">
        <v>48.0</v>
      </c>
      <c r="H88" s="5"/>
      <c r="I88" s="25"/>
    </row>
    <row r="89" ht="15.75" customHeight="1">
      <c r="C89" s="5"/>
      <c r="D89" s="5"/>
      <c r="E89" s="5"/>
      <c r="F89" s="5"/>
      <c r="G89" s="5"/>
      <c r="H89" s="5"/>
      <c r="I89" s="25"/>
    </row>
    <row r="90" ht="15.75" customHeight="1">
      <c r="C90" s="5"/>
      <c r="D90" s="5"/>
      <c r="E90" s="5"/>
      <c r="F90" s="5"/>
      <c r="G90" s="5"/>
      <c r="H90" s="5"/>
      <c r="I90" s="25"/>
    </row>
    <row r="91" ht="15.75" customHeight="1">
      <c r="C91" s="5"/>
      <c r="D91" s="5"/>
      <c r="E91" s="5"/>
      <c r="F91" s="5"/>
      <c r="G91" s="5"/>
      <c r="H91" s="5"/>
      <c r="I91" s="25"/>
    </row>
    <row r="92" ht="15.75" customHeight="1">
      <c r="C92" s="5"/>
      <c r="D92" s="5"/>
      <c r="E92" s="5"/>
      <c r="F92" s="5"/>
      <c r="G92" s="5"/>
      <c r="H92" s="5"/>
      <c r="I92" s="25"/>
    </row>
    <row r="93" ht="15.75" customHeight="1">
      <c r="C93" s="5"/>
      <c r="D93" s="5"/>
      <c r="E93" s="5"/>
      <c r="F93" s="5"/>
      <c r="G93" s="5"/>
      <c r="H93" s="5"/>
      <c r="I93" s="25"/>
    </row>
    <row r="94" ht="15.75" customHeight="1">
      <c r="C94" s="5"/>
      <c r="D94" s="5"/>
      <c r="E94" s="5"/>
      <c r="F94" s="5"/>
      <c r="G94" s="5"/>
      <c r="H94" s="5"/>
      <c r="I94" s="25"/>
    </row>
    <row r="95" ht="15.75" customHeight="1">
      <c r="I95" s="25"/>
    </row>
    <row r="96" ht="15.75" customHeight="1">
      <c r="I96" s="25"/>
    </row>
    <row r="97" ht="15.75" customHeight="1">
      <c r="I97" s="25"/>
    </row>
    <row r="98" ht="15.75" customHeight="1">
      <c r="I98" s="25"/>
    </row>
    <row r="99" ht="15.75" customHeight="1">
      <c r="I99" s="25"/>
    </row>
    <row r="100" ht="15.75" customHeight="1">
      <c r="I100" s="25"/>
    </row>
    <row r="101" ht="15.75" customHeight="1">
      <c r="I101" s="25"/>
    </row>
    <row r="102" ht="15.75" customHeight="1">
      <c r="I102" s="25"/>
    </row>
    <row r="103" ht="15.75" customHeight="1">
      <c r="I103" s="25"/>
    </row>
    <row r="104" ht="15.75" customHeight="1">
      <c r="I104" s="25"/>
    </row>
    <row r="105" ht="15.75" customHeight="1">
      <c r="I105" s="25"/>
    </row>
    <row r="106" ht="15.75" customHeight="1">
      <c r="I106" s="25"/>
    </row>
    <row r="107" ht="15.75" customHeight="1">
      <c r="I107" s="25"/>
    </row>
    <row r="108" ht="15.75" customHeight="1">
      <c r="I108" s="25"/>
    </row>
    <row r="109" ht="15.75" customHeight="1">
      <c r="I109" s="25"/>
    </row>
    <row r="110" ht="15.75" customHeight="1">
      <c r="I110" s="25"/>
    </row>
    <row r="111" ht="15.75" customHeight="1">
      <c r="I111" s="25"/>
    </row>
    <row r="112" ht="15.75" customHeight="1">
      <c r="I112" s="25"/>
    </row>
    <row r="113" ht="15.75" customHeight="1">
      <c r="I113" s="25"/>
    </row>
    <row r="114" ht="15.75" customHeight="1">
      <c r="I114" s="25"/>
    </row>
    <row r="115" ht="15.75" customHeight="1">
      <c r="I115" s="25"/>
    </row>
    <row r="116" ht="15.75" customHeight="1">
      <c r="I116" s="25"/>
    </row>
    <row r="117" ht="15.75" customHeight="1">
      <c r="I117" s="25"/>
    </row>
    <row r="118" ht="15.75" customHeight="1">
      <c r="I118" s="25"/>
    </row>
    <row r="119" ht="15.75" customHeight="1">
      <c r="I119" s="25"/>
    </row>
    <row r="120" ht="15.75" customHeight="1">
      <c r="I120" s="25"/>
    </row>
    <row r="121" ht="15.75" customHeight="1">
      <c r="I121" s="25"/>
    </row>
    <row r="122" ht="15.75" customHeight="1">
      <c r="I122" s="25"/>
    </row>
    <row r="123" ht="15.75" customHeight="1">
      <c r="I123" s="25"/>
    </row>
    <row r="124" ht="15.75" customHeight="1">
      <c r="I124" s="25"/>
    </row>
    <row r="125" ht="15.75" customHeight="1">
      <c r="I125" s="25"/>
    </row>
    <row r="126" ht="15.75" customHeight="1">
      <c r="I126" s="25"/>
    </row>
    <row r="127" ht="15.75" customHeight="1">
      <c r="I127" s="25"/>
    </row>
    <row r="128" ht="15.75" customHeight="1">
      <c r="I128" s="25"/>
    </row>
    <row r="129" ht="15.75" customHeight="1">
      <c r="I129" s="25"/>
    </row>
    <row r="130" ht="15.75" customHeight="1">
      <c r="I130" s="25"/>
    </row>
    <row r="131" ht="15.75" customHeight="1">
      <c r="I131" s="25"/>
    </row>
    <row r="132" ht="15.75" customHeight="1">
      <c r="I132" s="25"/>
    </row>
    <row r="133" ht="15.75" customHeight="1">
      <c r="I133" s="25"/>
    </row>
    <row r="134" ht="15.75" customHeight="1">
      <c r="I134" s="25"/>
    </row>
    <row r="135" ht="15.75" customHeight="1">
      <c r="I135" s="25"/>
    </row>
    <row r="136" ht="15.75" customHeight="1">
      <c r="I136" s="25"/>
    </row>
    <row r="137" ht="15.75" customHeight="1">
      <c r="I137" s="25"/>
    </row>
    <row r="138" ht="15.75" customHeight="1">
      <c r="I138" s="25"/>
    </row>
    <row r="139" ht="15.75" customHeight="1">
      <c r="I139" s="25"/>
    </row>
    <row r="140" ht="15.75" customHeight="1">
      <c r="I140" s="25"/>
    </row>
    <row r="141" ht="15.75" customHeight="1">
      <c r="I141" s="25"/>
    </row>
    <row r="142" ht="15.75" customHeight="1">
      <c r="I142" s="25"/>
    </row>
    <row r="143" ht="15.75" customHeight="1">
      <c r="I143" s="25"/>
    </row>
    <row r="144" ht="15.75" customHeight="1">
      <c r="I144" s="25"/>
    </row>
    <row r="145" ht="15.75" customHeight="1">
      <c r="I145" s="25"/>
    </row>
    <row r="146" ht="15.75" customHeight="1">
      <c r="I146" s="25"/>
    </row>
    <row r="147" ht="15.75" customHeight="1">
      <c r="I147" s="25"/>
    </row>
    <row r="148" ht="15.75" customHeight="1">
      <c r="I148" s="25"/>
    </row>
    <row r="149" ht="15.75" customHeight="1">
      <c r="I149" s="25"/>
    </row>
    <row r="150" ht="15.75" customHeight="1">
      <c r="I150" s="25"/>
    </row>
    <row r="151" ht="15.75" customHeight="1">
      <c r="I151" s="25"/>
    </row>
    <row r="152" ht="15.75" customHeight="1">
      <c r="I152" s="25"/>
    </row>
    <row r="153" ht="15.75" customHeight="1">
      <c r="I153" s="25"/>
    </row>
    <row r="154" ht="15.75" customHeight="1">
      <c r="I154" s="25"/>
    </row>
    <row r="155" ht="15.75" customHeight="1">
      <c r="I155" s="25"/>
    </row>
    <row r="156" ht="15.75" customHeight="1">
      <c r="I156" s="25"/>
    </row>
    <row r="157" ht="15.75" customHeight="1">
      <c r="I157" s="25"/>
    </row>
    <row r="158" ht="15.75" customHeight="1">
      <c r="I158" s="25"/>
    </row>
    <row r="159" ht="15.75" customHeight="1">
      <c r="I159" s="25"/>
    </row>
    <row r="160" ht="15.75" customHeight="1">
      <c r="I160" s="25"/>
    </row>
    <row r="161" ht="15.75" customHeight="1">
      <c r="I161" s="25"/>
    </row>
    <row r="162" ht="15.75" customHeight="1">
      <c r="I162" s="25"/>
    </row>
    <row r="163" ht="15.75" customHeight="1">
      <c r="I163" s="25"/>
    </row>
    <row r="164" ht="15.75" customHeight="1">
      <c r="I164" s="25"/>
    </row>
    <row r="165" ht="15.75" customHeight="1">
      <c r="I165" s="25"/>
    </row>
    <row r="166" ht="15.75" customHeight="1">
      <c r="I166" s="25"/>
    </row>
    <row r="167" ht="15.75" customHeight="1">
      <c r="I167" s="25"/>
    </row>
    <row r="168" ht="15.75" customHeight="1">
      <c r="I168" s="25"/>
    </row>
    <row r="169" ht="15.75" customHeight="1">
      <c r="I169" s="25"/>
    </row>
    <row r="170" ht="15.75" customHeight="1">
      <c r="I170" s="25"/>
    </row>
    <row r="171" ht="15.75" customHeight="1">
      <c r="I171" s="25"/>
    </row>
    <row r="172" ht="15.75" customHeight="1">
      <c r="I172" s="25"/>
    </row>
    <row r="173" ht="15.75" customHeight="1">
      <c r="I173" s="25"/>
    </row>
    <row r="174" ht="15.75" customHeight="1">
      <c r="I174" s="25"/>
    </row>
    <row r="175" ht="15.75" customHeight="1">
      <c r="I175" s="25"/>
    </row>
    <row r="176" ht="15.75" customHeight="1">
      <c r="I176" s="25"/>
    </row>
    <row r="177" ht="15.75" customHeight="1">
      <c r="I177" s="25"/>
    </row>
    <row r="178" ht="15.75" customHeight="1">
      <c r="I178" s="25"/>
    </row>
    <row r="179" ht="15.75" customHeight="1">
      <c r="I179" s="25"/>
    </row>
    <row r="180" ht="15.75" customHeight="1">
      <c r="I180" s="25"/>
    </row>
    <row r="181" ht="15.75" customHeight="1">
      <c r="I181" s="25"/>
    </row>
    <row r="182" ht="15.75" customHeight="1">
      <c r="I182" s="25"/>
    </row>
    <row r="183" ht="15.75" customHeight="1">
      <c r="I183" s="25"/>
    </row>
    <row r="184" ht="15.75" customHeight="1">
      <c r="I184" s="25"/>
    </row>
    <row r="185" ht="15.75" customHeight="1">
      <c r="I185" s="25"/>
    </row>
    <row r="186" ht="15.75" customHeight="1">
      <c r="I186" s="25"/>
    </row>
    <row r="187" ht="15.75" customHeight="1">
      <c r="I187" s="25"/>
    </row>
    <row r="188" ht="15.75" customHeight="1">
      <c r="I188" s="25"/>
    </row>
    <row r="189" ht="15.75" customHeight="1">
      <c r="I189" s="25"/>
    </row>
    <row r="190" ht="15.75" customHeight="1">
      <c r="I190" s="25"/>
    </row>
    <row r="191" ht="15.75" customHeight="1">
      <c r="I191" s="25"/>
    </row>
    <row r="192" ht="15.75" customHeight="1">
      <c r="I192" s="25"/>
    </row>
    <row r="193" ht="15.75" customHeight="1">
      <c r="I193" s="25"/>
    </row>
    <row r="194" ht="15.75" customHeight="1">
      <c r="I194" s="25"/>
    </row>
    <row r="195" ht="15.75" customHeight="1">
      <c r="I195" s="25"/>
    </row>
    <row r="196" ht="15.75" customHeight="1">
      <c r="I196" s="25"/>
    </row>
    <row r="197" ht="15.75" customHeight="1">
      <c r="I197" s="25"/>
    </row>
    <row r="198" ht="15.75" customHeight="1">
      <c r="I198" s="25"/>
    </row>
    <row r="199" ht="15.75" customHeight="1">
      <c r="I199" s="25"/>
    </row>
    <row r="200" ht="15.75" customHeight="1">
      <c r="I200" s="25"/>
    </row>
    <row r="201" ht="15.75" customHeight="1">
      <c r="I201" s="25"/>
    </row>
    <row r="202" ht="15.75" customHeight="1">
      <c r="I202" s="25"/>
    </row>
    <row r="203" ht="15.75" customHeight="1">
      <c r="I203" s="25"/>
    </row>
    <row r="204" ht="15.75" customHeight="1">
      <c r="I204" s="25"/>
    </row>
    <row r="205" ht="15.75" customHeight="1">
      <c r="I205" s="25"/>
    </row>
    <row r="206" ht="15.75" customHeight="1">
      <c r="I206" s="25"/>
    </row>
    <row r="207" ht="15.75" customHeight="1">
      <c r="I207" s="25"/>
    </row>
    <row r="208" ht="15.75" customHeight="1">
      <c r="I208" s="25"/>
    </row>
    <row r="209" ht="15.75" customHeight="1">
      <c r="I209" s="25"/>
    </row>
    <row r="210" ht="15.75" customHeight="1">
      <c r="I210" s="25"/>
    </row>
    <row r="211" ht="15.75" customHeight="1">
      <c r="I211" s="25"/>
    </row>
    <row r="212" ht="15.75" customHeight="1">
      <c r="I212" s="25"/>
    </row>
    <row r="213" ht="15.75" customHeight="1">
      <c r="I213" s="25"/>
    </row>
    <row r="214" ht="15.75" customHeight="1">
      <c r="I214" s="25"/>
    </row>
    <row r="215" ht="15.75" customHeight="1">
      <c r="I215" s="25"/>
    </row>
    <row r="216" ht="15.75" customHeight="1">
      <c r="I216" s="25"/>
    </row>
    <row r="217" ht="15.75" customHeight="1">
      <c r="I217" s="25"/>
    </row>
    <row r="218" ht="15.75" customHeight="1">
      <c r="I218" s="25"/>
    </row>
    <row r="219" ht="15.75" customHeight="1">
      <c r="I219" s="25"/>
    </row>
    <row r="220" ht="15.75" customHeight="1">
      <c r="I220" s="25"/>
    </row>
    <row r="221" ht="15.75" customHeight="1">
      <c r="I221" s="25"/>
    </row>
    <row r="222" ht="15.75" customHeight="1">
      <c r="I222" s="25"/>
    </row>
    <row r="223" ht="15.75" customHeight="1">
      <c r="I223" s="25"/>
    </row>
    <row r="224" ht="15.75" customHeight="1">
      <c r="I224" s="25"/>
    </row>
    <row r="225" ht="15.75" customHeight="1">
      <c r="I225" s="25"/>
    </row>
    <row r="226" ht="15.75" customHeight="1">
      <c r="I226" s="25"/>
    </row>
    <row r="227" ht="15.75" customHeight="1">
      <c r="I227" s="25"/>
    </row>
    <row r="228" ht="15.75" customHeight="1">
      <c r="I228" s="25"/>
    </row>
    <row r="229" ht="15.75" customHeight="1">
      <c r="I229" s="25"/>
    </row>
    <row r="230" ht="15.75" customHeight="1">
      <c r="I230" s="25"/>
    </row>
    <row r="231" ht="15.75" customHeight="1">
      <c r="I231" s="25"/>
    </row>
    <row r="232" ht="15.75" customHeight="1">
      <c r="I232" s="25"/>
    </row>
    <row r="233" ht="15.75" customHeight="1">
      <c r="I233" s="25"/>
    </row>
    <row r="234" ht="15.75" customHeight="1">
      <c r="I234" s="25"/>
    </row>
    <row r="235" ht="15.75" customHeight="1">
      <c r="I235" s="25"/>
    </row>
    <row r="236" ht="15.75" customHeight="1">
      <c r="I236" s="25"/>
    </row>
    <row r="237" ht="15.75" customHeight="1">
      <c r="I237" s="25"/>
    </row>
    <row r="238" ht="15.75" customHeight="1">
      <c r="I238" s="25"/>
    </row>
    <row r="239" ht="15.75" customHeight="1">
      <c r="I239" s="25"/>
    </row>
    <row r="240" ht="15.75" customHeight="1">
      <c r="I240" s="25"/>
    </row>
    <row r="241" ht="15.75" customHeight="1">
      <c r="I241" s="25"/>
    </row>
    <row r="242" ht="15.75" customHeight="1">
      <c r="I242" s="25"/>
    </row>
    <row r="243" ht="15.75" customHeight="1">
      <c r="I243" s="25"/>
    </row>
    <row r="244" ht="15.75" customHeight="1">
      <c r="I244" s="25"/>
    </row>
    <row r="245" ht="15.75" customHeight="1">
      <c r="I245" s="25"/>
    </row>
    <row r="246" ht="15.75" customHeight="1">
      <c r="I246" s="25"/>
    </row>
    <row r="247" ht="15.75" customHeight="1">
      <c r="I247" s="25"/>
    </row>
    <row r="248" ht="15.75" customHeight="1">
      <c r="I248" s="25"/>
    </row>
    <row r="249" ht="15.75" customHeight="1">
      <c r="I249" s="25"/>
    </row>
    <row r="250" ht="15.75" customHeight="1">
      <c r="I250" s="25"/>
    </row>
    <row r="251" ht="15.75" customHeight="1">
      <c r="I251" s="25"/>
    </row>
    <row r="252" ht="15.75" customHeight="1">
      <c r="I252" s="25"/>
    </row>
    <row r="253" ht="15.75" customHeight="1">
      <c r="I253" s="25"/>
    </row>
    <row r="254" ht="15.75" customHeight="1">
      <c r="I254" s="25"/>
    </row>
    <row r="255" ht="15.75" customHeight="1">
      <c r="I255" s="25"/>
    </row>
    <row r="256" ht="15.75" customHeight="1">
      <c r="I256" s="25"/>
    </row>
    <row r="257" ht="15.75" customHeight="1">
      <c r="I257" s="25"/>
    </row>
    <row r="258" ht="15.75" customHeight="1">
      <c r="I258" s="25"/>
    </row>
    <row r="259" ht="15.75" customHeight="1">
      <c r="I259" s="25"/>
    </row>
    <row r="260" ht="15.75" customHeight="1">
      <c r="I260" s="25"/>
    </row>
    <row r="261" ht="15.75" customHeight="1">
      <c r="I261" s="25"/>
    </row>
    <row r="262" ht="15.75" customHeight="1">
      <c r="I262" s="25"/>
    </row>
    <row r="263" ht="15.75" customHeight="1">
      <c r="I263" s="25"/>
    </row>
    <row r="264" ht="15.75" customHeight="1">
      <c r="I264" s="25"/>
    </row>
    <row r="265" ht="15.75" customHeight="1">
      <c r="I265" s="25"/>
    </row>
    <row r="266" ht="15.75" customHeight="1">
      <c r="I266" s="25"/>
    </row>
    <row r="267" ht="15.75" customHeight="1">
      <c r="I267" s="25"/>
    </row>
    <row r="268" ht="15.75" customHeight="1">
      <c r="I268" s="25"/>
    </row>
    <row r="269" ht="15.75" customHeight="1">
      <c r="I269" s="25"/>
    </row>
    <row r="270" ht="15.75" customHeight="1">
      <c r="I270" s="25"/>
    </row>
    <row r="271" ht="15.75" customHeight="1">
      <c r="I271" s="25"/>
    </row>
    <row r="272" ht="15.75" customHeight="1">
      <c r="I272" s="25"/>
    </row>
    <row r="273" ht="15.75" customHeight="1">
      <c r="I273" s="25"/>
    </row>
    <row r="274" ht="15.75" customHeight="1">
      <c r="I274" s="25"/>
    </row>
    <row r="275" ht="15.75" customHeight="1">
      <c r="I275" s="25"/>
    </row>
    <row r="276" ht="15.75" customHeight="1">
      <c r="I276" s="25"/>
    </row>
    <row r="277" ht="15.75" customHeight="1">
      <c r="I277" s="25"/>
    </row>
    <row r="278" ht="15.75" customHeight="1">
      <c r="I278" s="25"/>
    </row>
    <row r="279" ht="15.75" customHeight="1">
      <c r="I279" s="25"/>
    </row>
    <row r="280" ht="15.75" customHeight="1">
      <c r="I280" s="25"/>
    </row>
    <row r="281" ht="15.75" customHeight="1">
      <c r="I281" s="25"/>
    </row>
    <row r="282" ht="15.75" customHeight="1">
      <c r="I282" s="25"/>
    </row>
    <row r="283" ht="15.75" customHeight="1">
      <c r="I283" s="25"/>
    </row>
    <row r="284" ht="15.75" customHeight="1">
      <c r="I284" s="25"/>
    </row>
    <row r="285" ht="15.75" customHeight="1">
      <c r="I285" s="25"/>
    </row>
    <row r="286" ht="15.75" customHeight="1">
      <c r="I286" s="25"/>
    </row>
    <row r="287" ht="15.75" customHeight="1">
      <c r="I287" s="25"/>
    </row>
    <row r="288" ht="15.75" customHeight="1">
      <c r="I288" s="25"/>
    </row>
    <row r="289" ht="15.75" customHeight="1">
      <c r="I289" s="25"/>
    </row>
    <row r="290" ht="15.75" customHeight="1">
      <c r="I290" s="25"/>
    </row>
    <row r="291" ht="15.75" customHeight="1">
      <c r="I291" s="25"/>
    </row>
    <row r="292" ht="15.75" customHeight="1">
      <c r="I292" s="25"/>
    </row>
    <row r="293" ht="15.75" customHeight="1">
      <c r="I293" s="25"/>
    </row>
    <row r="294" ht="15.75" customHeight="1">
      <c r="I294" s="25"/>
    </row>
    <row r="295" ht="15.75" customHeight="1">
      <c r="I295" s="25"/>
    </row>
    <row r="296" ht="15.75" customHeight="1">
      <c r="I296" s="25"/>
    </row>
    <row r="297" ht="15.75" customHeight="1">
      <c r="I297" s="25"/>
    </row>
    <row r="298" ht="15.75" customHeight="1">
      <c r="I298" s="25"/>
    </row>
    <row r="299" ht="15.75" customHeight="1">
      <c r="I299" s="25"/>
    </row>
    <row r="300" ht="15.75" customHeight="1">
      <c r="I300" s="25"/>
    </row>
    <row r="301" ht="15.75" customHeight="1">
      <c r="I301" s="25"/>
    </row>
    <row r="302" ht="15.75" customHeight="1">
      <c r="I302" s="25"/>
    </row>
    <row r="303" ht="15.75" customHeight="1">
      <c r="I303" s="25"/>
    </row>
    <row r="304" ht="15.75" customHeight="1">
      <c r="I304" s="25"/>
    </row>
    <row r="305" ht="15.75" customHeight="1">
      <c r="I305" s="25"/>
    </row>
    <row r="306" ht="15.75" customHeight="1">
      <c r="I306" s="25"/>
    </row>
    <row r="307" ht="15.75" customHeight="1">
      <c r="I307" s="25"/>
    </row>
    <row r="308" ht="15.75" customHeight="1">
      <c r="I308" s="25"/>
    </row>
    <row r="309" ht="15.75" customHeight="1">
      <c r="I309" s="25"/>
    </row>
    <row r="310" ht="15.75" customHeight="1">
      <c r="I310" s="25"/>
    </row>
    <row r="311" ht="15.75" customHeight="1">
      <c r="I311" s="25"/>
    </row>
    <row r="312" ht="15.75" customHeight="1">
      <c r="I312" s="25"/>
    </row>
    <row r="313" ht="15.75" customHeight="1">
      <c r="I313" s="25"/>
    </row>
    <row r="314" ht="15.75" customHeight="1">
      <c r="I314" s="25"/>
    </row>
    <row r="315" ht="15.75" customHeight="1">
      <c r="I315" s="25"/>
    </row>
    <row r="316" ht="15.75" customHeight="1">
      <c r="I316" s="25"/>
    </row>
    <row r="317" ht="15.75" customHeight="1">
      <c r="I317" s="25"/>
    </row>
    <row r="318" ht="15.75" customHeight="1">
      <c r="I318" s="25"/>
    </row>
    <row r="319" ht="15.75" customHeight="1">
      <c r="I319" s="25"/>
    </row>
    <row r="320" ht="15.75" customHeight="1">
      <c r="I320" s="25"/>
    </row>
    <row r="321" ht="15.75" customHeight="1">
      <c r="I321" s="25"/>
    </row>
    <row r="322" ht="15.75" customHeight="1">
      <c r="I322" s="25"/>
    </row>
    <row r="323" ht="15.75" customHeight="1">
      <c r="I323" s="25"/>
    </row>
    <row r="324" ht="15.75" customHeight="1">
      <c r="I324" s="25"/>
    </row>
    <row r="325" ht="15.75" customHeight="1">
      <c r="I325" s="25"/>
    </row>
    <row r="326" ht="15.75" customHeight="1">
      <c r="I326" s="25"/>
    </row>
    <row r="327" ht="15.75" customHeight="1">
      <c r="I327" s="25"/>
    </row>
    <row r="328" ht="15.75" customHeight="1">
      <c r="I328" s="25"/>
    </row>
    <row r="329" ht="15.75" customHeight="1">
      <c r="I329" s="25"/>
    </row>
    <row r="330" ht="15.75" customHeight="1">
      <c r="I330" s="25"/>
    </row>
    <row r="331" ht="15.75" customHeight="1">
      <c r="I331" s="25"/>
    </row>
    <row r="332" ht="15.75" customHeight="1">
      <c r="I332" s="25"/>
    </row>
    <row r="333" ht="15.75" customHeight="1">
      <c r="I333" s="25"/>
    </row>
    <row r="334" ht="15.75" customHeight="1">
      <c r="I334" s="25"/>
    </row>
    <row r="335" ht="15.75" customHeight="1">
      <c r="I335" s="25"/>
    </row>
    <row r="336" ht="15.75" customHeight="1">
      <c r="I336" s="25"/>
    </row>
    <row r="337" ht="15.75" customHeight="1">
      <c r="I337" s="25"/>
    </row>
    <row r="338" ht="15.75" customHeight="1">
      <c r="I338" s="25"/>
    </row>
    <row r="339" ht="15.75" customHeight="1">
      <c r="I339" s="25"/>
    </row>
    <row r="340" ht="15.75" customHeight="1">
      <c r="I340" s="25"/>
    </row>
    <row r="341" ht="15.75" customHeight="1">
      <c r="I341" s="25"/>
    </row>
    <row r="342" ht="15.75" customHeight="1">
      <c r="I342" s="25"/>
    </row>
    <row r="343" ht="15.75" customHeight="1">
      <c r="I343" s="25"/>
    </row>
    <row r="344" ht="15.75" customHeight="1">
      <c r="I344" s="25"/>
    </row>
    <row r="345" ht="15.75" customHeight="1">
      <c r="I345" s="25"/>
    </row>
    <row r="346" ht="15.75" customHeight="1">
      <c r="I346" s="25"/>
    </row>
    <row r="347" ht="15.75" customHeight="1">
      <c r="I347" s="25"/>
    </row>
    <row r="348" ht="15.75" customHeight="1">
      <c r="I348" s="25"/>
    </row>
    <row r="349" ht="15.75" customHeight="1">
      <c r="I349" s="25"/>
    </row>
    <row r="350" ht="15.75" customHeight="1">
      <c r="I350" s="25"/>
    </row>
    <row r="351" ht="15.75" customHeight="1">
      <c r="I351" s="25"/>
    </row>
    <row r="352" ht="15.75" customHeight="1">
      <c r="I352" s="25"/>
    </row>
    <row r="353" ht="15.75" customHeight="1">
      <c r="I353" s="25"/>
    </row>
    <row r="354" ht="15.75" customHeight="1">
      <c r="I354" s="25"/>
    </row>
    <row r="355" ht="15.75" customHeight="1">
      <c r="I355" s="25"/>
    </row>
    <row r="356" ht="15.75" customHeight="1">
      <c r="I356" s="25"/>
    </row>
    <row r="357" ht="15.75" customHeight="1">
      <c r="I357" s="25"/>
    </row>
    <row r="358" ht="15.75" customHeight="1">
      <c r="I358" s="25"/>
    </row>
    <row r="359" ht="15.75" customHeight="1">
      <c r="I359" s="25"/>
    </row>
    <row r="360" ht="15.75" customHeight="1">
      <c r="I360" s="25"/>
    </row>
    <row r="361" ht="15.75" customHeight="1">
      <c r="I361" s="25"/>
    </row>
    <row r="362" ht="15.75" customHeight="1">
      <c r="I362" s="25"/>
    </row>
    <row r="363" ht="15.75" customHeight="1">
      <c r="I363" s="25"/>
    </row>
    <row r="364" ht="15.75" customHeight="1">
      <c r="I364" s="25"/>
    </row>
    <row r="365" ht="15.75" customHeight="1">
      <c r="I365" s="25"/>
    </row>
    <row r="366" ht="15.75" customHeight="1">
      <c r="I366" s="25"/>
    </row>
    <row r="367" ht="15.75" customHeight="1">
      <c r="I367" s="25"/>
    </row>
    <row r="368" ht="15.75" customHeight="1">
      <c r="I368" s="25"/>
    </row>
    <row r="369" ht="15.75" customHeight="1">
      <c r="I369" s="25"/>
    </row>
    <row r="370" ht="15.75" customHeight="1">
      <c r="I370" s="25"/>
    </row>
    <row r="371" ht="15.75" customHeight="1">
      <c r="I371" s="25"/>
    </row>
    <row r="372" ht="15.75" customHeight="1">
      <c r="I372" s="25"/>
    </row>
    <row r="373" ht="15.75" customHeight="1">
      <c r="I373" s="25"/>
    </row>
    <row r="374" ht="15.75" customHeight="1">
      <c r="I374" s="25"/>
    </row>
    <row r="375" ht="15.75" customHeight="1">
      <c r="I375" s="25"/>
    </row>
    <row r="376" ht="15.75" customHeight="1">
      <c r="I376" s="25"/>
    </row>
    <row r="377" ht="15.75" customHeight="1">
      <c r="I377" s="25"/>
    </row>
    <row r="378" ht="15.75" customHeight="1">
      <c r="I378" s="25"/>
    </row>
    <row r="379" ht="15.75" customHeight="1">
      <c r="I379" s="25"/>
    </row>
    <row r="380" ht="15.75" customHeight="1">
      <c r="I380" s="25"/>
    </row>
    <row r="381" ht="15.75" customHeight="1">
      <c r="I381" s="25"/>
    </row>
    <row r="382" ht="15.75" customHeight="1">
      <c r="I382" s="25"/>
    </row>
    <row r="383" ht="15.75" customHeight="1">
      <c r="I383" s="25"/>
    </row>
    <row r="384" ht="15.75" customHeight="1">
      <c r="I384" s="25"/>
    </row>
    <row r="385" ht="15.75" customHeight="1">
      <c r="I385" s="25"/>
    </row>
    <row r="386" ht="15.75" customHeight="1">
      <c r="I386" s="25"/>
    </row>
    <row r="387" ht="15.75" customHeight="1">
      <c r="I387" s="25"/>
    </row>
    <row r="388" ht="15.75" customHeight="1">
      <c r="I388" s="25"/>
    </row>
    <row r="389" ht="15.75" customHeight="1">
      <c r="I389" s="25"/>
    </row>
    <row r="390" ht="15.75" customHeight="1">
      <c r="I390" s="25"/>
    </row>
    <row r="391" ht="15.75" customHeight="1">
      <c r="I391" s="25"/>
    </row>
    <row r="392" ht="15.75" customHeight="1">
      <c r="I392" s="25"/>
    </row>
    <row r="393" ht="15.75" customHeight="1">
      <c r="I393" s="25"/>
    </row>
    <row r="394" ht="15.75" customHeight="1">
      <c r="I394" s="25"/>
    </row>
    <row r="395" ht="15.75" customHeight="1">
      <c r="I395" s="25"/>
    </row>
    <row r="396" ht="15.75" customHeight="1">
      <c r="I396" s="25"/>
    </row>
    <row r="397" ht="15.75" customHeight="1">
      <c r="I397" s="25"/>
    </row>
    <row r="398" ht="15.75" customHeight="1">
      <c r="I398" s="25"/>
    </row>
    <row r="399" ht="15.75" customHeight="1">
      <c r="I399" s="25"/>
    </row>
    <row r="400" ht="15.75" customHeight="1">
      <c r="I400" s="25"/>
    </row>
    <row r="401" ht="15.75" customHeight="1">
      <c r="I401" s="25"/>
    </row>
    <row r="402" ht="15.75" customHeight="1">
      <c r="I402" s="25"/>
    </row>
    <row r="403" ht="15.75" customHeight="1">
      <c r="I403" s="25"/>
    </row>
    <row r="404" ht="15.75" customHeight="1">
      <c r="I404" s="25"/>
    </row>
    <row r="405" ht="15.75" customHeight="1">
      <c r="I405" s="25"/>
    </row>
    <row r="406" ht="15.75" customHeight="1">
      <c r="I406" s="25"/>
    </row>
    <row r="407" ht="15.75" customHeight="1">
      <c r="I407" s="25"/>
    </row>
    <row r="408" ht="15.75" customHeight="1">
      <c r="I408" s="25"/>
    </row>
    <row r="409" ht="15.75" customHeight="1">
      <c r="I409" s="25"/>
    </row>
    <row r="410" ht="15.75" customHeight="1">
      <c r="I410" s="25"/>
    </row>
    <row r="411" ht="15.75" customHeight="1">
      <c r="I411" s="25"/>
    </row>
    <row r="412" ht="15.75" customHeight="1">
      <c r="I412" s="25"/>
    </row>
    <row r="413" ht="15.75" customHeight="1">
      <c r="I413" s="25"/>
    </row>
    <row r="414" ht="15.75" customHeight="1">
      <c r="I414" s="25"/>
    </row>
    <row r="415" ht="15.75" customHeight="1">
      <c r="I415" s="25"/>
    </row>
    <row r="416" ht="15.75" customHeight="1">
      <c r="I416" s="25"/>
    </row>
    <row r="417" ht="15.75" customHeight="1">
      <c r="I417" s="25"/>
    </row>
    <row r="418" ht="15.75" customHeight="1">
      <c r="I418" s="25"/>
    </row>
    <row r="419" ht="15.75" customHeight="1">
      <c r="I419" s="25"/>
    </row>
    <row r="420" ht="15.75" customHeight="1">
      <c r="I420" s="25"/>
    </row>
    <row r="421" ht="15.75" customHeight="1">
      <c r="I421" s="25"/>
    </row>
    <row r="422" ht="15.75" customHeight="1">
      <c r="I422" s="25"/>
    </row>
    <row r="423" ht="15.75" customHeight="1">
      <c r="I423" s="25"/>
    </row>
    <row r="424" ht="15.75" customHeight="1">
      <c r="I424" s="25"/>
    </row>
    <row r="425" ht="15.75" customHeight="1">
      <c r="I425" s="25"/>
    </row>
    <row r="426" ht="15.75" customHeight="1">
      <c r="I426" s="25"/>
    </row>
    <row r="427" ht="15.75" customHeight="1">
      <c r="I427" s="25"/>
    </row>
    <row r="428" ht="15.75" customHeight="1">
      <c r="I428" s="25"/>
    </row>
    <row r="429" ht="15.75" customHeight="1">
      <c r="I429" s="25"/>
    </row>
    <row r="430" ht="15.75" customHeight="1">
      <c r="I430" s="25"/>
    </row>
    <row r="431" ht="15.75" customHeight="1">
      <c r="I431" s="25"/>
    </row>
    <row r="432" ht="15.75" customHeight="1">
      <c r="I432" s="25"/>
    </row>
    <row r="433" ht="15.75" customHeight="1">
      <c r="I433" s="25"/>
    </row>
    <row r="434" ht="15.75" customHeight="1">
      <c r="I434" s="25"/>
    </row>
    <row r="435" ht="15.75" customHeight="1">
      <c r="I435" s="25"/>
    </row>
    <row r="436" ht="15.75" customHeight="1">
      <c r="I436" s="25"/>
    </row>
    <row r="437" ht="15.75" customHeight="1">
      <c r="I437" s="25"/>
    </row>
    <row r="438" ht="15.75" customHeight="1">
      <c r="I438" s="25"/>
    </row>
    <row r="439" ht="15.75" customHeight="1">
      <c r="I439" s="25"/>
    </row>
    <row r="440" ht="15.75" customHeight="1">
      <c r="I440" s="25"/>
    </row>
    <row r="441" ht="15.75" customHeight="1">
      <c r="I441" s="25"/>
    </row>
    <row r="442" ht="15.75" customHeight="1">
      <c r="I442" s="25"/>
    </row>
    <row r="443" ht="15.75" customHeight="1">
      <c r="I443" s="25"/>
    </row>
    <row r="444" ht="15.75" customHeight="1">
      <c r="I444" s="25"/>
    </row>
    <row r="445" ht="15.75" customHeight="1">
      <c r="I445" s="25"/>
    </row>
    <row r="446" ht="15.75" customHeight="1">
      <c r="I446" s="25"/>
    </row>
    <row r="447" ht="15.75" customHeight="1">
      <c r="I447" s="25"/>
    </row>
    <row r="448" ht="15.75" customHeight="1">
      <c r="I448" s="25"/>
    </row>
    <row r="449" ht="15.75" customHeight="1">
      <c r="I449" s="25"/>
    </row>
    <row r="450" ht="15.75" customHeight="1">
      <c r="I450" s="25"/>
    </row>
    <row r="451" ht="15.75" customHeight="1">
      <c r="I451" s="25"/>
    </row>
    <row r="452" ht="15.75" customHeight="1">
      <c r="I452" s="25"/>
    </row>
    <row r="453" ht="15.75" customHeight="1">
      <c r="I453" s="25"/>
    </row>
    <row r="454" ht="15.75" customHeight="1">
      <c r="I454" s="25"/>
    </row>
    <row r="455" ht="15.75" customHeight="1">
      <c r="I455" s="25"/>
    </row>
    <row r="456" ht="15.75" customHeight="1">
      <c r="I456" s="25"/>
    </row>
    <row r="457" ht="15.75" customHeight="1">
      <c r="I457" s="25"/>
    </row>
    <row r="458" ht="15.75" customHeight="1">
      <c r="I458" s="25"/>
    </row>
    <row r="459" ht="15.75" customHeight="1">
      <c r="I459" s="25"/>
    </row>
    <row r="460" ht="15.75" customHeight="1">
      <c r="I460" s="25"/>
    </row>
    <row r="461" ht="15.75" customHeight="1">
      <c r="I461" s="25"/>
    </row>
    <row r="462" ht="15.75" customHeight="1">
      <c r="I462" s="25"/>
    </row>
    <row r="463" ht="15.75" customHeight="1">
      <c r="I463" s="25"/>
    </row>
    <row r="464" ht="15.75" customHeight="1">
      <c r="I464" s="25"/>
    </row>
    <row r="465" ht="15.75" customHeight="1">
      <c r="I465" s="25"/>
    </row>
    <row r="466" ht="15.75" customHeight="1">
      <c r="I466" s="25"/>
    </row>
    <row r="467" ht="15.75" customHeight="1">
      <c r="I467" s="25"/>
    </row>
    <row r="468" ht="15.75" customHeight="1">
      <c r="I468" s="25"/>
    </row>
    <row r="469" ht="15.75" customHeight="1">
      <c r="I469" s="25"/>
    </row>
    <row r="470" ht="15.75" customHeight="1">
      <c r="I470" s="25"/>
    </row>
    <row r="471" ht="15.75" customHeight="1">
      <c r="I471" s="25"/>
    </row>
    <row r="472" ht="15.75" customHeight="1">
      <c r="I472" s="25"/>
    </row>
    <row r="473" ht="15.75" customHeight="1">
      <c r="I473" s="25"/>
    </row>
    <row r="474" ht="15.75" customHeight="1">
      <c r="I474" s="25"/>
    </row>
    <row r="475" ht="15.75" customHeight="1">
      <c r="I475" s="25"/>
    </row>
    <row r="476" ht="15.75" customHeight="1">
      <c r="I476" s="25"/>
    </row>
    <row r="477" ht="15.75" customHeight="1">
      <c r="I477" s="25"/>
    </row>
    <row r="478" ht="15.75" customHeight="1">
      <c r="I478" s="25"/>
    </row>
    <row r="479" ht="15.75" customHeight="1">
      <c r="I479" s="25"/>
    </row>
    <row r="480" ht="15.75" customHeight="1">
      <c r="I480" s="25"/>
    </row>
    <row r="481" ht="15.75" customHeight="1">
      <c r="I481" s="25"/>
    </row>
    <row r="482" ht="15.75" customHeight="1">
      <c r="I482" s="25"/>
    </row>
    <row r="483" ht="15.75" customHeight="1">
      <c r="I483" s="25"/>
    </row>
    <row r="484" ht="15.75" customHeight="1">
      <c r="I484" s="25"/>
    </row>
    <row r="485" ht="15.75" customHeight="1">
      <c r="I485" s="25"/>
    </row>
    <row r="486" ht="15.75" customHeight="1">
      <c r="I486" s="25"/>
    </row>
    <row r="487" ht="15.75" customHeight="1">
      <c r="I487" s="25"/>
    </row>
    <row r="488" ht="15.75" customHeight="1">
      <c r="I488" s="25"/>
    </row>
    <row r="489" ht="15.75" customHeight="1">
      <c r="I489" s="25"/>
    </row>
    <row r="490" ht="15.75" customHeight="1">
      <c r="I490" s="25"/>
    </row>
    <row r="491" ht="15.75" customHeight="1">
      <c r="I491" s="25"/>
    </row>
    <row r="492" ht="15.75" customHeight="1">
      <c r="I492" s="25"/>
    </row>
    <row r="493" ht="15.75" customHeight="1">
      <c r="I493" s="25"/>
    </row>
    <row r="494" ht="15.75" customHeight="1">
      <c r="I494" s="25"/>
    </row>
    <row r="495" ht="15.75" customHeight="1">
      <c r="I495" s="25"/>
    </row>
    <row r="496" ht="15.75" customHeight="1">
      <c r="I496" s="25"/>
    </row>
    <row r="497" ht="15.75" customHeight="1">
      <c r="I497" s="25"/>
    </row>
    <row r="498" ht="15.75" customHeight="1">
      <c r="I498" s="25"/>
    </row>
    <row r="499" ht="15.75" customHeight="1">
      <c r="I499" s="25"/>
    </row>
    <row r="500" ht="15.75" customHeight="1">
      <c r="I500" s="25"/>
    </row>
    <row r="501" ht="15.75" customHeight="1">
      <c r="I501" s="25"/>
    </row>
    <row r="502" ht="15.75" customHeight="1">
      <c r="I502" s="25"/>
    </row>
    <row r="503" ht="15.75" customHeight="1">
      <c r="I503" s="25"/>
    </row>
    <row r="504" ht="15.75" customHeight="1">
      <c r="I504" s="25"/>
    </row>
    <row r="505" ht="15.75" customHeight="1">
      <c r="I505" s="25"/>
    </row>
    <row r="506" ht="15.75" customHeight="1">
      <c r="I506" s="25"/>
    </row>
    <row r="507" ht="15.75" customHeight="1">
      <c r="I507" s="25"/>
    </row>
    <row r="508" ht="15.75" customHeight="1">
      <c r="I508" s="25"/>
    </row>
    <row r="509" ht="15.75" customHeight="1">
      <c r="I509" s="25"/>
    </row>
    <row r="510" ht="15.75" customHeight="1">
      <c r="I510" s="25"/>
    </row>
    <row r="511" ht="15.75" customHeight="1">
      <c r="I511" s="25"/>
    </row>
    <row r="512" ht="15.75" customHeight="1">
      <c r="I512" s="25"/>
    </row>
    <row r="513" ht="15.75" customHeight="1">
      <c r="I513" s="25"/>
    </row>
    <row r="514" ht="15.75" customHeight="1">
      <c r="I514" s="25"/>
    </row>
    <row r="515" ht="15.75" customHeight="1">
      <c r="I515" s="25"/>
    </row>
    <row r="516" ht="15.75" customHeight="1">
      <c r="I516" s="25"/>
    </row>
    <row r="517" ht="15.75" customHeight="1">
      <c r="I517" s="25"/>
    </row>
    <row r="518" ht="15.75" customHeight="1">
      <c r="I518" s="25"/>
    </row>
    <row r="519" ht="15.75" customHeight="1">
      <c r="I519" s="25"/>
    </row>
    <row r="520" ht="15.75" customHeight="1">
      <c r="I520" s="25"/>
    </row>
    <row r="521" ht="15.75" customHeight="1">
      <c r="I521" s="25"/>
    </row>
    <row r="522" ht="15.75" customHeight="1">
      <c r="I522" s="25"/>
    </row>
    <row r="523" ht="15.75" customHeight="1">
      <c r="I523" s="25"/>
    </row>
    <row r="524" ht="15.75" customHeight="1">
      <c r="I524" s="25"/>
    </row>
    <row r="525" ht="15.75" customHeight="1">
      <c r="I525" s="25"/>
    </row>
    <row r="526" ht="15.75" customHeight="1">
      <c r="I526" s="25"/>
    </row>
    <row r="527" ht="15.75" customHeight="1">
      <c r="I527" s="25"/>
    </row>
    <row r="528" ht="15.75" customHeight="1">
      <c r="I528" s="25"/>
    </row>
    <row r="529" ht="15.75" customHeight="1">
      <c r="I529" s="25"/>
    </row>
    <row r="530" ht="15.75" customHeight="1">
      <c r="I530" s="25"/>
    </row>
    <row r="531" ht="15.75" customHeight="1">
      <c r="I531" s="25"/>
    </row>
    <row r="532" ht="15.75" customHeight="1">
      <c r="I532" s="25"/>
    </row>
    <row r="533" ht="15.75" customHeight="1">
      <c r="I533" s="25"/>
    </row>
    <row r="534" ht="15.75" customHeight="1">
      <c r="I534" s="25"/>
    </row>
    <row r="535" ht="15.75" customHeight="1">
      <c r="I535" s="25"/>
    </row>
    <row r="536" ht="15.75" customHeight="1">
      <c r="I536" s="25"/>
    </row>
    <row r="537" ht="15.75" customHeight="1">
      <c r="I537" s="25"/>
    </row>
    <row r="538" ht="15.75" customHeight="1">
      <c r="I538" s="25"/>
    </row>
    <row r="539" ht="15.75" customHeight="1">
      <c r="I539" s="25"/>
    </row>
    <row r="540" ht="15.75" customHeight="1">
      <c r="I540" s="25"/>
    </row>
    <row r="541" ht="15.75" customHeight="1">
      <c r="I541" s="25"/>
    </row>
    <row r="542" ht="15.75" customHeight="1">
      <c r="I542" s="25"/>
    </row>
    <row r="543" ht="15.75" customHeight="1">
      <c r="I543" s="25"/>
    </row>
    <row r="544" ht="15.75" customHeight="1">
      <c r="I544" s="25"/>
    </row>
    <row r="545" ht="15.75" customHeight="1">
      <c r="I545" s="25"/>
    </row>
    <row r="546" ht="15.75" customHeight="1">
      <c r="I546" s="25"/>
    </row>
    <row r="547" ht="15.75" customHeight="1">
      <c r="I547" s="25"/>
    </row>
    <row r="548" ht="15.75" customHeight="1">
      <c r="I548" s="25"/>
    </row>
    <row r="549" ht="15.75" customHeight="1">
      <c r="I549" s="25"/>
    </row>
    <row r="550" ht="15.75" customHeight="1">
      <c r="I550" s="25"/>
    </row>
    <row r="551" ht="15.75" customHeight="1">
      <c r="I551" s="25"/>
    </row>
    <row r="552" ht="15.75" customHeight="1">
      <c r="I552" s="25"/>
    </row>
    <row r="553" ht="15.75" customHeight="1">
      <c r="I553" s="25"/>
    </row>
    <row r="554" ht="15.75" customHeight="1">
      <c r="I554" s="25"/>
    </row>
    <row r="555" ht="15.75" customHeight="1">
      <c r="I555" s="25"/>
    </row>
    <row r="556" ht="15.75" customHeight="1">
      <c r="I556" s="25"/>
    </row>
    <row r="557" ht="15.75" customHeight="1">
      <c r="I557" s="25"/>
    </row>
    <row r="558" ht="15.75" customHeight="1">
      <c r="I558" s="25"/>
    </row>
    <row r="559" ht="15.75" customHeight="1">
      <c r="I559" s="25"/>
    </row>
    <row r="560" ht="15.75" customHeight="1">
      <c r="I560" s="25"/>
    </row>
    <row r="561" ht="15.75" customHeight="1">
      <c r="I561" s="25"/>
    </row>
    <row r="562" ht="15.75" customHeight="1">
      <c r="I562" s="25"/>
    </row>
    <row r="563" ht="15.75" customHeight="1">
      <c r="I563" s="25"/>
    </row>
    <row r="564" ht="15.75" customHeight="1">
      <c r="I564" s="25"/>
    </row>
    <row r="565" ht="15.75" customHeight="1">
      <c r="I565" s="25"/>
    </row>
    <row r="566" ht="15.75" customHeight="1">
      <c r="I566" s="25"/>
    </row>
    <row r="567" ht="15.75" customHeight="1">
      <c r="I567" s="25"/>
    </row>
    <row r="568" ht="15.75" customHeight="1">
      <c r="I568" s="25"/>
    </row>
    <row r="569" ht="15.75" customHeight="1">
      <c r="I569" s="25"/>
    </row>
    <row r="570" ht="15.75" customHeight="1">
      <c r="I570" s="25"/>
    </row>
    <row r="571" ht="15.75" customHeight="1">
      <c r="I571" s="25"/>
    </row>
    <row r="572" ht="15.75" customHeight="1">
      <c r="I572" s="25"/>
    </row>
    <row r="573" ht="15.75" customHeight="1">
      <c r="I573" s="25"/>
    </row>
    <row r="574" ht="15.75" customHeight="1">
      <c r="I574" s="25"/>
    </row>
    <row r="575" ht="15.75" customHeight="1">
      <c r="I575" s="25"/>
    </row>
    <row r="576" ht="15.75" customHeight="1">
      <c r="I576" s="25"/>
    </row>
    <row r="577" ht="15.75" customHeight="1">
      <c r="I577" s="25"/>
    </row>
    <row r="578" ht="15.75" customHeight="1">
      <c r="I578" s="25"/>
    </row>
    <row r="579" ht="15.75" customHeight="1">
      <c r="I579" s="25"/>
    </row>
    <row r="580" ht="15.75" customHeight="1">
      <c r="I580" s="25"/>
    </row>
    <row r="581" ht="15.75" customHeight="1">
      <c r="I581" s="25"/>
    </row>
    <row r="582" ht="15.75" customHeight="1">
      <c r="I582" s="25"/>
    </row>
    <row r="583" ht="15.75" customHeight="1">
      <c r="I583" s="25"/>
    </row>
    <row r="584" ht="15.75" customHeight="1">
      <c r="I584" s="25"/>
    </row>
    <row r="585" ht="15.75" customHeight="1">
      <c r="I585" s="25"/>
    </row>
    <row r="586" ht="15.75" customHeight="1">
      <c r="I586" s="25"/>
    </row>
    <row r="587" ht="15.75" customHeight="1">
      <c r="I587" s="25"/>
    </row>
    <row r="588" ht="15.75" customHeight="1">
      <c r="I588" s="25"/>
    </row>
    <row r="589" ht="15.75" customHeight="1">
      <c r="I589" s="25"/>
    </row>
    <row r="590" ht="15.75" customHeight="1">
      <c r="I590" s="25"/>
    </row>
    <row r="591" ht="15.75" customHeight="1">
      <c r="I591" s="25"/>
    </row>
    <row r="592" ht="15.75" customHeight="1">
      <c r="I592" s="25"/>
    </row>
    <row r="593" ht="15.75" customHeight="1">
      <c r="I593" s="25"/>
    </row>
    <row r="594" ht="15.75" customHeight="1">
      <c r="I594" s="25"/>
    </row>
    <row r="595" ht="15.75" customHeight="1">
      <c r="I595" s="25"/>
    </row>
    <row r="596" ht="15.75" customHeight="1">
      <c r="I596" s="25"/>
    </row>
    <row r="597" ht="15.75" customHeight="1">
      <c r="I597" s="25"/>
    </row>
    <row r="598" ht="15.75" customHeight="1">
      <c r="I598" s="25"/>
    </row>
    <row r="599" ht="15.75" customHeight="1">
      <c r="I599" s="25"/>
    </row>
    <row r="600" ht="15.75" customHeight="1">
      <c r="I600" s="25"/>
    </row>
    <row r="601" ht="15.75" customHeight="1">
      <c r="I601" s="25"/>
    </row>
    <row r="602" ht="15.75" customHeight="1">
      <c r="I602" s="25"/>
    </row>
    <row r="603" ht="15.75" customHeight="1">
      <c r="I603" s="25"/>
    </row>
    <row r="604" ht="15.75" customHeight="1">
      <c r="I604" s="25"/>
    </row>
    <row r="605" ht="15.75" customHeight="1">
      <c r="I605" s="25"/>
    </row>
    <row r="606" ht="15.75" customHeight="1">
      <c r="I606" s="25"/>
    </row>
    <row r="607" ht="15.75" customHeight="1">
      <c r="I607" s="25"/>
    </row>
    <row r="608" ht="15.75" customHeight="1">
      <c r="I608" s="25"/>
    </row>
    <row r="609" ht="15.75" customHeight="1">
      <c r="I609" s="25"/>
    </row>
    <row r="610" ht="15.75" customHeight="1">
      <c r="I610" s="25"/>
    </row>
    <row r="611" ht="15.75" customHeight="1">
      <c r="I611" s="25"/>
    </row>
    <row r="612" ht="15.75" customHeight="1">
      <c r="I612" s="25"/>
    </row>
    <row r="613" ht="15.75" customHeight="1">
      <c r="I613" s="25"/>
    </row>
    <row r="614" ht="15.75" customHeight="1">
      <c r="I614" s="25"/>
    </row>
    <row r="615" ht="15.75" customHeight="1">
      <c r="I615" s="25"/>
    </row>
    <row r="616" ht="15.75" customHeight="1">
      <c r="I616" s="25"/>
    </row>
    <row r="617" ht="15.75" customHeight="1">
      <c r="I617" s="25"/>
    </row>
    <row r="618" ht="15.75" customHeight="1">
      <c r="I618" s="25"/>
    </row>
    <row r="619" ht="15.75" customHeight="1">
      <c r="I619" s="25"/>
    </row>
    <row r="620" ht="15.75" customHeight="1">
      <c r="I620" s="25"/>
    </row>
    <row r="621" ht="15.75" customHeight="1">
      <c r="I621" s="25"/>
    </row>
    <row r="622" ht="15.75" customHeight="1">
      <c r="I622" s="25"/>
    </row>
    <row r="623" ht="15.75" customHeight="1">
      <c r="I623" s="25"/>
    </row>
    <row r="624" ht="15.75" customHeight="1">
      <c r="I624" s="25"/>
    </row>
    <row r="625" ht="15.75" customHeight="1">
      <c r="I625" s="25"/>
    </row>
    <row r="626" ht="15.75" customHeight="1">
      <c r="I626" s="25"/>
    </row>
    <row r="627" ht="15.75" customHeight="1">
      <c r="I627" s="25"/>
    </row>
    <row r="628" ht="15.75" customHeight="1">
      <c r="I628" s="25"/>
    </row>
    <row r="629" ht="15.75" customHeight="1">
      <c r="I629" s="25"/>
    </row>
    <row r="630" ht="15.75" customHeight="1">
      <c r="I630" s="25"/>
    </row>
    <row r="631" ht="15.75" customHeight="1">
      <c r="I631" s="25"/>
    </row>
    <row r="632" ht="15.75" customHeight="1">
      <c r="I632" s="25"/>
    </row>
    <row r="633" ht="15.75" customHeight="1">
      <c r="I633" s="25"/>
    </row>
    <row r="634" ht="15.75" customHeight="1">
      <c r="I634" s="25"/>
    </row>
    <row r="635" ht="15.75" customHeight="1">
      <c r="I635" s="25"/>
    </row>
    <row r="636" ht="15.75" customHeight="1">
      <c r="I636" s="25"/>
    </row>
    <row r="637" ht="15.75" customHeight="1">
      <c r="I637" s="25"/>
    </row>
    <row r="638" ht="15.75" customHeight="1">
      <c r="I638" s="25"/>
    </row>
    <row r="639" ht="15.75" customHeight="1">
      <c r="I639" s="25"/>
    </row>
    <row r="640" ht="15.75" customHeight="1">
      <c r="I640" s="25"/>
    </row>
    <row r="641" ht="15.75" customHeight="1">
      <c r="I641" s="25"/>
    </row>
    <row r="642" ht="15.75" customHeight="1">
      <c r="I642" s="25"/>
    </row>
    <row r="643" ht="15.75" customHeight="1">
      <c r="I643" s="25"/>
    </row>
    <row r="644" ht="15.75" customHeight="1">
      <c r="I644" s="25"/>
    </row>
    <row r="645" ht="15.75" customHeight="1">
      <c r="I645" s="25"/>
    </row>
    <row r="646" ht="15.75" customHeight="1">
      <c r="I646" s="25"/>
    </row>
    <row r="647" ht="15.75" customHeight="1">
      <c r="I647" s="25"/>
    </row>
    <row r="648" ht="15.75" customHeight="1">
      <c r="I648" s="25"/>
    </row>
    <row r="649" ht="15.75" customHeight="1">
      <c r="I649" s="25"/>
    </row>
    <row r="650" ht="15.75" customHeight="1">
      <c r="I650" s="25"/>
    </row>
    <row r="651" ht="15.75" customHeight="1">
      <c r="I651" s="25"/>
    </row>
    <row r="652" ht="15.75" customHeight="1">
      <c r="I652" s="25"/>
    </row>
    <row r="653" ht="15.75" customHeight="1">
      <c r="I653" s="25"/>
    </row>
    <row r="654" ht="15.75" customHeight="1">
      <c r="I654" s="25"/>
    </row>
    <row r="655" ht="15.75" customHeight="1">
      <c r="I655" s="25"/>
    </row>
    <row r="656" ht="15.75" customHeight="1">
      <c r="I656" s="25"/>
    </row>
    <row r="657" ht="15.75" customHeight="1">
      <c r="I657" s="25"/>
    </row>
    <row r="658" ht="15.75" customHeight="1">
      <c r="I658" s="25"/>
    </row>
    <row r="659" ht="15.75" customHeight="1">
      <c r="I659" s="25"/>
    </row>
    <row r="660" ht="15.75" customHeight="1">
      <c r="I660" s="25"/>
    </row>
    <row r="661" ht="15.75" customHeight="1">
      <c r="I661" s="25"/>
    </row>
    <row r="662" ht="15.75" customHeight="1">
      <c r="I662" s="25"/>
    </row>
    <row r="663" ht="15.75" customHeight="1">
      <c r="I663" s="25"/>
    </row>
    <row r="664" ht="15.75" customHeight="1">
      <c r="I664" s="25"/>
    </row>
    <row r="665" ht="15.75" customHeight="1">
      <c r="I665" s="25"/>
    </row>
    <row r="666" ht="15.75" customHeight="1">
      <c r="I666" s="25"/>
    </row>
    <row r="667" ht="15.75" customHeight="1">
      <c r="I667" s="25"/>
    </row>
    <row r="668" ht="15.75" customHeight="1">
      <c r="I668" s="25"/>
    </row>
    <row r="669" ht="15.75" customHeight="1">
      <c r="I669" s="25"/>
    </row>
    <row r="670" ht="15.75" customHeight="1">
      <c r="I670" s="25"/>
    </row>
    <row r="671" ht="15.75" customHeight="1">
      <c r="I671" s="25"/>
    </row>
    <row r="672" ht="15.75" customHeight="1">
      <c r="I672" s="25"/>
    </row>
    <row r="673" ht="15.75" customHeight="1">
      <c r="I673" s="25"/>
    </row>
    <row r="674" ht="15.75" customHeight="1">
      <c r="I674" s="25"/>
    </row>
    <row r="675" ht="15.75" customHeight="1">
      <c r="I675" s="25"/>
    </row>
    <row r="676" ht="15.75" customHeight="1">
      <c r="I676" s="25"/>
    </row>
    <row r="677" ht="15.75" customHeight="1">
      <c r="I677" s="25"/>
    </row>
    <row r="678" ht="15.75" customHeight="1">
      <c r="I678" s="25"/>
    </row>
    <row r="679" ht="15.75" customHeight="1">
      <c r="I679" s="25"/>
    </row>
    <row r="680" ht="15.75" customHeight="1">
      <c r="I680" s="25"/>
    </row>
    <row r="681" ht="15.75" customHeight="1">
      <c r="I681" s="25"/>
    </row>
    <row r="682" ht="15.75" customHeight="1">
      <c r="I682" s="25"/>
    </row>
    <row r="683" ht="15.75" customHeight="1">
      <c r="I683" s="25"/>
    </row>
    <row r="684" ht="15.75" customHeight="1">
      <c r="I684" s="25"/>
    </row>
    <row r="685" ht="15.75" customHeight="1">
      <c r="I685" s="25"/>
    </row>
    <row r="686" ht="15.75" customHeight="1">
      <c r="I686" s="25"/>
    </row>
    <row r="687" ht="15.75" customHeight="1">
      <c r="I687" s="25"/>
    </row>
    <row r="688" ht="15.75" customHeight="1">
      <c r="I688" s="25"/>
    </row>
    <row r="689" ht="15.75" customHeight="1">
      <c r="I689" s="25"/>
    </row>
    <row r="690" ht="15.75" customHeight="1">
      <c r="I690" s="25"/>
    </row>
    <row r="691" ht="15.75" customHeight="1">
      <c r="I691" s="25"/>
    </row>
    <row r="692" ht="15.75" customHeight="1">
      <c r="I692" s="25"/>
    </row>
    <row r="693" ht="15.75" customHeight="1">
      <c r="I693" s="25"/>
    </row>
    <row r="694" ht="15.75" customHeight="1">
      <c r="I694" s="25"/>
    </row>
    <row r="695" ht="15.75" customHeight="1">
      <c r="I695" s="25"/>
    </row>
    <row r="696" ht="15.75" customHeight="1">
      <c r="I696" s="25"/>
    </row>
    <row r="697" ht="15.75" customHeight="1">
      <c r="I697" s="25"/>
    </row>
    <row r="698" ht="15.75" customHeight="1">
      <c r="I698" s="25"/>
    </row>
    <row r="699" ht="15.75" customHeight="1">
      <c r="I699" s="25"/>
    </row>
    <row r="700" ht="15.75" customHeight="1">
      <c r="I700" s="25"/>
    </row>
    <row r="701" ht="15.75" customHeight="1">
      <c r="I701" s="25"/>
    </row>
    <row r="702" ht="15.75" customHeight="1">
      <c r="I702" s="25"/>
    </row>
    <row r="703" ht="15.75" customHeight="1">
      <c r="I703" s="25"/>
    </row>
    <row r="704" ht="15.75" customHeight="1">
      <c r="I704" s="25"/>
    </row>
    <row r="705" ht="15.75" customHeight="1">
      <c r="I705" s="25"/>
    </row>
    <row r="706" ht="15.75" customHeight="1">
      <c r="I706" s="25"/>
    </row>
    <row r="707" ht="15.75" customHeight="1">
      <c r="I707" s="25"/>
    </row>
    <row r="708" ht="15.75" customHeight="1">
      <c r="I708" s="25"/>
    </row>
    <row r="709" ht="15.75" customHeight="1">
      <c r="I709" s="25"/>
    </row>
    <row r="710" ht="15.75" customHeight="1">
      <c r="I710" s="25"/>
    </row>
    <row r="711" ht="15.75" customHeight="1">
      <c r="I711" s="25"/>
    </row>
    <row r="712" ht="15.75" customHeight="1">
      <c r="I712" s="25"/>
    </row>
    <row r="713" ht="15.75" customHeight="1">
      <c r="I713" s="25"/>
    </row>
    <row r="714" ht="15.75" customHeight="1">
      <c r="I714" s="25"/>
    </row>
    <row r="715" ht="15.75" customHeight="1">
      <c r="I715" s="25"/>
    </row>
    <row r="716" ht="15.75" customHeight="1">
      <c r="I716" s="25"/>
    </row>
    <row r="717" ht="15.75" customHeight="1">
      <c r="I717" s="25"/>
    </row>
    <row r="718" ht="15.75" customHeight="1">
      <c r="I718" s="25"/>
    </row>
    <row r="719" ht="15.75" customHeight="1">
      <c r="I719" s="25"/>
    </row>
    <row r="720" ht="15.75" customHeight="1">
      <c r="I720" s="25"/>
    </row>
    <row r="721" ht="15.75" customHeight="1">
      <c r="I721" s="25"/>
    </row>
    <row r="722" ht="15.75" customHeight="1">
      <c r="I722" s="25"/>
    </row>
    <row r="723" ht="15.75" customHeight="1">
      <c r="I723" s="25"/>
    </row>
    <row r="724" ht="15.75" customHeight="1">
      <c r="I724" s="25"/>
    </row>
    <row r="725" ht="15.75" customHeight="1">
      <c r="I725" s="25"/>
    </row>
    <row r="726" ht="15.75" customHeight="1">
      <c r="I726" s="25"/>
    </row>
    <row r="727" ht="15.75" customHeight="1">
      <c r="I727" s="25"/>
    </row>
    <row r="728" ht="15.75" customHeight="1">
      <c r="I728" s="25"/>
    </row>
    <row r="729" ht="15.75" customHeight="1">
      <c r="I729" s="25"/>
    </row>
    <row r="730" ht="15.75" customHeight="1">
      <c r="I730" s="25"/>
    </row>
    <row r="731" ht="15.75" customHeight="1">
      <c r="I731" s="25"/>
    </row>
    <row r="732" ht="15.75" customHeight="1">
      <c r="I732" s="25"/>
    </row>
    <row r="733" ht="15.75" customHeight="1">
      <c r="I733" s="25"/>
    </row>
    <row r="734" ht="15.75" customHeight="1">
      <c r="I734" s="25"/>
    </row>
    <row r="735" ht="15.75" customHeight="1">
      <c r="I735" s="25"/>
    </row>
    <row r="736" ht="15.75" customHeight="1">
      <c r="I736" s="25"/>
    </row>
    <row r="737" ht="15.75" customHeight="1">
      <c r="I737" s="25"/>
    </row>
    <row r="738" ht="15.75" customHeight="1">
      <c r="I738" s="25"/>
    </row>
    <row r="739" ht="15.75" customHeight="1">
      <c r="I739" s="25"/>
    </row>
    <row r="740" ht="15.75" customHeight="1">
      <c r="I740" s="25"/>
    </row>
    <row r="741" ht="15.75" customHeight="1">
      <c r="I741" s="25"/>
    </row>
    <row r="742" ht="15.75" customHeight="1">
      <c r="I742" s="25"/>
    </row>
    <row r="743" ht="15.75" customHeight="1">
      <c r="I743" s="25"/>
    </row>
    <row r="744" ht="15.75" customHeight="1">
      <c r="I744" s="25"/>
    </row>
    <row r="745" ht="15.75" customHeight="1">
      <c r="I745" s="25"/>
    </row>
    <row r="746" ht="15.75" customHeight="1">
      <c r="I746" s="25"/>
    </row>
    <row r="747" ht="15.75" customHeight="1">
      <c r="I747" s="25"/>
    </row>
    <row r="748" ht="15.75" customHeight="1">
      <c r="I748" s="25"/>
    </row>
    <row r="749" ht="15.75" customHeight="1">
      <c r="I749" s="25"/>
    </row>
    <row r="750" ht="15.75" customHeight="1">
      <c r="I750" s="25"/>
    </row>
    <row r="751" ht="15.75" customHeight="1">
      <c r="I751" s="25"/>
    </row>
    <row r="752" ht="15.75" customHeight="1">
      <c r="I752" s="25"/>
    </row>
    <row r="753" ht="15.75" customHeight="1">
      <c r="I753" s="25"/>
    </row>
    <row r="754" ht="15.75" customHeight="1">
      <c r="I754" s="25"/>
    </row>
    <row r="755" ht="15.75" customHeight="1">
      <c r="I755" s="25"/>
    </row>
    <row r="756" ht="15.75" customHeight="1">
      <c r="I756" s="25"/>
    </row>
    <row r="757" ht="15.75" customHeight="1">
      <c r="I757" s="25"/>
    </row>
    <row r="758" ht="15.75" customHeight="1">
      <c r="I758" s="25"/>
    </row>
    <row r="759" ht="15.75" customHeight="1">
      <c r="I759" s="25"/>
    </row>
    <row r="760" ht="15.75" customHeight="1">
      <c r="I760" s="25"/>
    </row>
    <row r="761" ht="15.75" customHeight="1">
      <c r="I761" s="25"/>
    </row>
    <row r="762" ht="15.75" customHeight="1">
      <c r="I762" s="25"/>
    </row>
    <row r="763" ht="15.75" customHeight="1">
      <c r="I763" s="25"/>
    </row>
    <row r="764" ht="15.75" customHeight="1">
      <c r="I764" s="25"/>
    </row>
    <row r="765" ht="15.75" customHeight="1">
      <c r="I765" s="25"/>
    </row>
    <row r="766" ht="15.75" customHeight="1">
      <c r="I766" s="25"/>
    </row>
    <row r="767" ht="15.75" customHeight="1">
      <c r="I767" s="25"/>
    </row>
    <row r="768" ht="15.75" customHeight="1">
      <c r="I768" s="25"/>
    </row>
    <row r="769" ht="15.75" customHeight="1">
      <c r="I769" s="25"/>
    </row>
    <row r="770" ht="15.75" customHeight="1">
      <c r="I770" s="25"/>
    </row>
    <row r="771" ht="15.75" customHeight="1">
      <c r="I771" s="25"/>
    </row>
    <row r="772" ht="15.75" customHeight="1">
      <c r="I772" s="25"/>
    </row>
    <row r="773" ht="15.75" customHeight="1">
      <c r="I773" s="25"/>
    </row>
    <row r="774" ht="15.75" customHeight="1">
      <c r="I774" s="25"/>
    </row>
    <row r="775" ht="15.75" customHeight="1">
      <c r="I775" s="25"/>
    </row>
    <row r="776" ht="15.75" customHeight="1">
      <c r="I776" s="25"/>
    </row>
    <row r="777" ht="15.75" customHeight="1">
      <c r="I777" s="25"/>
    </row>
    <row r="778" ht="15.75" customHeight="1">
      <c r="I778" s="25"/>
    </row>
    <row r="779" ht="15.75" customHeight="1">
      <c r="I779" s="25"/>
    </row>
    <row r="780" ht="15.75" customHeight="1">
      <c r="I780" s="25"/>
    </row>
    <row r="781" ht="15.75" customHeight="1">
      <c r="I781" s="25"/>
    </row>
    <row r="782" ht="15.75" customHeight="1">
      <c r="I782" s="25"/>
    </row>
    <row r="783" ht="15.75" customHeight="1">
      <c r="I783" s="25"/>
    </row>
    <row r="784" ht="15.75" customHeight="1">
      <c r="I784" s="25"/>
    </row>
    <row r="785" ht="15.75" customHeight="1">
      <c r="I785" s="25"/>
    </row>
    <row r="786" ht="15.75" customHeight="1">
      <c r="I786" s="25"/>
    </row>
    <row r="787" ht="15.75" customHeight="1">
      <c r="I787" s="25"/>
    </row>
    <row r="788" ht="15.75" customHeight="1">
      <c r="I788" s="25"/>
    </row>
    <row r="789" ht="15.75" customHeight="1">
      <c r="I789" s="25"/>
    </row>
    <row r="790" ht="15.75" customHeight="1">
      <c r="I790" s="25"/>
    </row>
    <row r="791" ht="15.75" customHeight="1">
      <c r="I791" s="25"/>
    </row>
    <row r="792" ht="15.75" customHeight="1">
      <c r="I792" s="25"/>
    </row>
    <row r="793" ht="15.75" customHeight="1">
      <c r="I793" s="25"/>
    </row>
    <row r="794" ht="15.75" customHeight="1">
      <c r="I794" s="25"/>
    </row>
    <row r="795" ht="15.75" customHeight="1">
      <c r="I795" s="25"/>
    </row>
    <row r="796" ht="15.75" customHeight="1">
      <c r="I796" s="25"/>
    </row>
    <row r="797" ht="15.75" customHeight="1">
      <c r="I797" s="25"/>
    </row>
    <row r="798" ht="15.75" customHeight="1">
      <c r="I798" s="25"/>
    </row>
    <row r="799" ht="15.75" customHeight="1">
      <c r="I799" s="25"/>
    </row>
    <row r="800" ht="15.75" customHeight="1">
      <c r="I800" s="25"/>
    </row>
    <row r="801" ht="15.75" customHeight="1">
      <c r="I801" s="25"/>
    </row>
    <row r="802" ht="15.75" customHeight="1">
      <c r="I802" s="25"/>
    </row>
    <row r="803" ht="15.75" customHeight="1">
      <c r="I803" s="25"/>
    </row>
    <row r="804" ht="15.75" customHeight="1">
      <c r="I804" s="25"/>
    </row>
    <row r="805" ht="15.75" customHeight="1">
      <c r="I805" s="25"/>
    </row>
    <row r="806" ht="15.75" customHeight="1">
      <c r="I806" s="25"/>
    </row>
    <row r="807" ht="15.75" customHeight="1">
      <c r="I807" s="25"/>
    </row>
    <row r="808" ht="15.75" customHeight="1">
      <c r="I808" s="25"/>
    </row>
    <row r="809" ht="15.75" customHeight="1">
      <c r="I809" s="25"/>
    </row>
    <row r="810" ht="15.75" customHeight="1">
      <c r="I810" s="25"/>
    </row>
    <row r="811" ht="15.75" customHeight="1">
      <c r="I811" s="25"/>
    </row>
    <row r="812" ht="15.75" customHeight="1">
      <c r="I812" s="25"/>
    </row>
    <row r="813" ht="15.75" customHeight="1">
      <c r="I813" s="25"/>
    </row>
    <row r="814" ht="15.75" customHeight="1">
      <c r="I814" s="25"/>
    </row>
    <row r="815" ht="15.75" customHeight="1">
      <c r="I815" s="25"/>
    </row>
    <row r="816" ht="15.75" customHeight="1">
      <c r="I816" s="25"/>
    </row>
    <row r="817" ht="15.75" customHeight="1">
      <c r="I817" s="25"/>
    </row>
    <row r="818" ht="15.75" customHeight="1">
      <c r="I818" s="25"/>
    </row>
    <row r="819" ht="15.75" customHeight="1">
      <c r="I819" s="25"/>
    </row>
    <row r="820" ht="15.75" customHeight="1">
      <c r="I820" s="25"/>
    </row>
    <row r="821" ht="15.75" customHeight="1">
      <c r="I821" s="25"/>
    </row>
    <row r="822" ht="15.75" customHeight="1">
      <c r="I822" s="25"/>
    </row>
    <row r="823" ht="15.75" customHeight="1">
      <c r="I823" s="25"/>
    </row>
    <row r="824" ht="15.75" customHeight="1">
      <c r="I824" s="25"/>
    </row>
    <row r="825" ht="15.75" customHeight="1">
      <c r="I825" s="25"/>
    </row>
    <row r="826" ht="15.75" customHeight="1">
      <c r="I826" s="25"/>
    </row>
    <row r="827" ht="15.75" customHeight="1">
      <c r="I827" s="25"/>
    </row>
    <row r="828" ht="15.75" customHeight="1">
      <c r="I828" s="25"/>
    </row>
    <row r="829" ht="15.75" customHeight="1">
      <c r="I829" s="25"/>
    </row>
    <row r="830" ht="15.75" customHeight="1">
      <c r="I830" s="25"/>
    </row>
    <row r="831" ht="15.75" customHeight="1">
      <c r="I831" s="25"/>
    </row>
    <row r="832" ht="15.75" customHeight="1">
      <c r="I832" s="25"/>
    </row>
    <row r="833" ht="15.75" customHeight="1">
      <c r="I833" s="25"/>
    </row>
    <row r="834" ht="15.75" customHeight="1">
      <c r="I834" s="25"/>
    </row>
    <row r="835" ht="15.75" customHeight="1">
      <c r="I835" s="25"/>
    </row>
    <row r="836" ht="15.75" customHeight="1">
      <c r="I836" s="25"/>
    </row>
    <row r="837" ht="15.75" customHeight="1">
      <c r="I837" s="25"/>
    </row>
    <row r="838" ht="15.75" customHeight="1">
      <c r="I838" s="25"/>
    </row>
    <row r="839" ht="15.75" customHeight="1">
      <c r="I839" s="25"/>
    </row>
    <row r="840" ht="15.75" customHeight="1">
      <c r="I840" s="25"/>
    </row>
    <row r="841" ht="15.75" customHeight="1">
      <c r="I841" s="25"/>
    </row>
    <row r="842" ht="15.75" customHeight="1">
      <c r="I842" s="25"/>
    </row>
    <row r="843" ht="15.75" customHeight="1">
      <c r="I843" s="25"/>
    </row>
    <row r="844" ht="15.75" customHeight="1">
      <c r="I844" s="25"/>
    </row>
    <row r="845" ht="15.75" customHeight="1">
      <c r="I845" s="25"/>
    </row>
    <row r="846" ht="15.75" customHeight="1">
      <c r="I846" s="25"/>
    </row>
    <row r="847" ht="15.75" customHeight="1">
      <c r="I847" s="25"/>
    </row>
    <row r="848" ht="15.75" customHeight="1">
      <c r="I848" s="25"/>
    </row>
    <row r="849" ht="15.75" customHeight="1">
      <c r="I849" s="25"/>
    </row>
    <row r="850" ht="15.75" customHeight="1">
      <c r="I850" s="25"/>
    </row>
    <row r="851" ht="15.75" customHeight="1">
      <c r="I851" s="25"/>
    </row>
    <row r="852" ht="15.75" customHeight="1">
      <c r="I852" s="25"/>
    </row>
    <row r="853" ht="15.75" customHeight="1">
      <c r="I853" s="25"/>
    </row>
    <row r="854" ht="15.75" customHeight="1">
      <c r="I854" s="25"/>
    </row>
    <row r="855" ht="15.75" customHeight="1">
      <c r="I855" s="25"/>
    </row>
    <row r="856" ht="15.75" customHeight="1">
      <c r="I856" s="25"/>
    </row>
    <row r="857" ht="15.75" customHeight="1">
      <c r="I857" s="25"/>
    </row>
    <row r="858" ht="15.75" customHeight="1">
      <c r="I858" s="25"/>
    </row>
    <row r="859" ht="15.75" customHeight="1">
      <c r="I859" s="25"/>
    </row>
    <row r="860" ht="15.75" customHeight="1">
      <c r="I860" s="25"/>
    </row>
    <row r="861" ht="15.75" customHeight="1">
      <c r="I861" s="25"/>
    </row>
    <row r="862" ht="15.75" customHeight="1">
      <c r="I862" s="25"/>
    </row>
    <row r="863" ht="15.75" customHeight="1">
      <c r="I863" s="25"/>
    </row>
    <row r="864" ht="15.75" customHeight="1">
      <c r="I864" s="25"/>
    </row>
    <row r="865" ht="15.75" customHeight="1">
      <c r="I865" s="25"/>
    </row>
    <row r="866" ht="15.75" customHeight="1">
      <c r="I866" s="25"/>
    </row>
    <row r="867" ht="15.75" customHeight="1">
      <c r="I867" s="25"/>
    </row>
    <row r="868" ht="15.75" customHeight="1">
      <c r="I868" s="25"/>
    </row>
    <row r="869" ht="15.75" customHeight="1">
      <c r="I869" s="25"/>
    </row>
    <row r="870" ht="15.75" customHeight="1">
      <c r="I870" s="25"/>
    </row>
    <row r="871" ht="15.75" customHeight="1">
      <c r="I871" s="25"/>
    </row>
    <row r="872" ht="15.75" customHeight="1">
      <c r="I872" s="25"/>
    </row>
    <row r="873" ht="15.75" customHeight="1">
      <c r="I873" s="25"/>
    </row>
    <row r="874" ht="15.75" customHeight="1">
      <c r="I874" s="25"/>
    </row>
    <row r="875" ht="15.75" customHeight="1">
      <c r="I875" s="25"/>
    </row>
    <row r="876" ht="15.75" customHeight="1">
      <c r="I876" s="25"/>
    </row>
    <row r="877" ht="15.75" customHeight="1">
      <c r="I877" s="25"/>
    </row>
    <row r="878" ht="15.75" customHeight="1">
      <c r="I878" s="25"/>
    </row>
    <row r="879" ht="15.75" customHeight="1">
      <c r="I879" s="25"/>
    </row>
    <row r="880" ht="15.75" customHeight="1">
      <c r="I880" s="25"/>
    </row>
    <row r="881" ht="15.75" customHeight="1">
      <c r="I881" s="25"/>
    </row>
    <row r="882" ht="15.75" customHeight="1">
      <c r="I882" s="25"/>
    </row>
    <row r="883" ht="15.75" customHeight="1">
      <c r="I883" s="25"/>
    </row>
    <row r="884" ht="15.75" customHeight="1">
      <c r="I884" s="25"/>
    </row>
    <row r="885" ht="15.75" customHeight="1">
      <c r="I885" s="25"/>
    </row>
    <row r="886" ht="15.75" customHeight="1">
      <c r="I886" s="25"/>
    </row>
    <row r="887" ht="15.75" customHeight="1">
      <c r="I887" s="25"/>
    </row>
    <row r="888" ht="15.75" customHeight="1">
      <c r="I888" s="25"/>
    </row>
    <row r="889" ht="15.75" customHeight="1">
      <c r="I889" s="25"/>
    </row>
    <row r="890" ht="15.75" customHeight="1">
      <c r="I890" s="25"/>
    </row>
    <row r="891" ht="15.75" customHeight="1">
      <c r="I891" s="25"/>
    </row>
    <row r="892" ht="15.75" customHeight="1">
      <c r="I892" s="25"/>
    </row>
    <row r="893" ht="15.75" customHeight="1">
      <c r="I893" s="25"/>
    </row>
    <row r="894" ht="15.75" customHeight="1">
      <c r="I894" s="25"/>
    </row>
    <row r="895" ht="15.75" customHeight="1">
      <c r="I895" s="25"/>
    </row>
    <row r="896" ht="15.75" customHeight="1">
      <c r="I896" s="25"/>
    </row>
    <row r="897" ht="15.75" customHeight="1">
      <c r="I897" s="25"/>
    </row>
    <row r="898" ht="15.75" customHeight="1">
      <c r="I898" s="25"/>
    </row>
    <row r="899" ht="15.75" customHeight="1">
      <c r="I899" s="25"/>
    </row>
    <row r="900" ht="15.75" customHeight="1">
      <c r="I900" s="25"/>
    </row>
    <row r="901" ht="15.75" customHeight="1">
      <c r="I901" s="25"/>
    </row>
    <row r="902" ht="15.75" customHeight="1">
      <c r="I902" s="25"/>
    </row>
    <row r="903" ht="15.75" customHeight="1">
      <c r="I903" s="25"/>
    </row>
    <row r="904" ht="15.75" customHeight="1">
      <c r="I904" s="25"/>
    </row>
    <row r="905" ht="15.75" customHeight="1">
      <c r="I905" s="25"/>
    </row>
    <row r="906" ht="15.75" customHeight="1">
      <c r="I906" s="25"/>
    </row>
    <row r="907" ht="15.75" customHeight="1">
      <c r="I907" s="25"/>
    </row>
    <row r="908" ht="15.75" customHeight="1">
      <c r="I908" s="25"/>
    </row>
    <row r="909" ht="15.75" customHeight="1">
      <c r="I909" s="25"/>
    </row>
    <row r="910" ht="15.75" customHeight="1">
      <c r="I910" s="25"/>
    </row>
    <row r="911" ht="15.75" customHeight="1">
      <c r="I911" s="25"/>
    </row>
    <row r="912" ht="15.75" customHeight="1">
      <c r="I912" s="25"/>
    </row>
    <row r="913" ht="15.75" customHeight="1">
      <c r="I913" s="25"/>
    </row>
    <row r="914" ht="15.75" customHeight="1">
      <c r="I914" s="25"/>
    </row>
    <row r="915" ht="15.75" customHeight="1">
      <c r="I915" s="25"/>
    </row>
    <row r="916" ht="15.75" customHeight="1">
      <c r="I916" s="25"/>
    </row>
    <row r="917" ht="15.75" customHeight="1">
      <c r="I917" s="25"/>
    </row>
    <row r="918" ht="15.75" customHeight="1">
      <c r="I918" s="25"/>
    </row>
    <row r="919" ht="15.75" customHeight="1">
      <c r="I919" s="25"/>
    </row>
    <row r="920" ht="15.75" customHeight="1">
      <c r="I920" s="25"/>
    </row>
    <row r="921" ht="15.75" customHeight="1">
      <c r="I921" s="25"/>
    </row>
    <row r="922" ht="15.75" customHeight="1">
      <c r="I922" s="25"/>
    </row>
    <row r="923" ht="15.75" customHeight="1">
      <c r="I923" s="25"/>
    </row>
    <row r="924" ht="15.75" customHeight="1">
      <c r="I924" s="25"/>
    </row>
    <row r="925" ht="15.75" customHeight="1">
      <c r="I925" s="25"/>
    </row>
    <row r="926" ht="15.75" customHeight="1">
      <c r="I926" s="25"/>
    </row>
    <row r="927" ht="15.75" customHeight="1">
      <c r="I927" s="25"/>
    </row>
    <row r="928" ht="15.75" customHeight="1">
      <c r="I928" s="25"/>
    </row>
    <row r="929" ht="15.75" customHeight="1">
      <c r="I929" s="25"/>
    </row>
    <row r="930" ht="15.75" customHeight="1">
      <c r="I930" s="25"/>
    </row>
    <row r="931" ht="15.75" customHeight="1">
      <c r="I931" s="25"/>
    </row>
    <row r="932" ht="15.75" customHeight="1">
      <c r="I932" s="25"/>
    </row>
    <row r="933" ht="15.75" customHeight="1">
      <c r="I933" s="25"/>
    </row>
    <row r="934" ht="15.75" customHeight="1">
      <c r="I934" s="25"/>
    </row>
    <row r="935" ht="15.75" customHeight="1">
      <c r="I935" s="25"/>
    </row>
    <row r="936" ht="15.75" customHeight="1">
      <c r="I936" s="25"/>
    </row>
    <row r="937" ht="15.75" customHeight="1">
      <c r="I937" s="25"/>
    </row>
    <row r="938" ht="15.75" customHeight="1">
      <c r="I938" s="25"/>
    </row>
    <row r="939" ht="15.75" customHeight="1">
      <c r="I939" s="25"/>
    </row>
    <row r="940" ht="15.75" customHeight="1">
      <c r="I940" s="25"/>
    </row>
    <row r="941" ht="15.75" customHeight="1">
      <c r="I941" s="25"/>
    </row>
    <row r="942" ht="15.75" customHeight="1">
      <c r="I942" s="25"/>
    </row>
    <row r="943" ht="15.75" customHeight="1">
      <c r="I943" s="25"/>
    </row>
    <row r="944" ht="15.75" customHeight="1">
      <c r="I944" s="25"/>
    </row>
    <row r="945" ht="15.75" customHeight="1">
      <c r="I945" s="25"/>
    </row>
    <row r="946" ht="15.75" customHeight="1">
      <c r="I946" s="25"/>
    </row>
    <row r="947" ht="15.75" customHeight="1">
      <c r="I947" s="25"/>
    </row>
    <row r="948" ht="15.75" customHeight="1">
      <c r="I948" s="25"/>
    </row>
    <row r="949" ht="15.75" customHeight="1">
      <c r="I949" s="25"/>
    </row>
    <row r="950" ht="15.75" customHeight="1">
      <c r="I950" s="25"/>
    </row>
    <row r="951" ht="15.75" customHeight="1">
      <c r="I951" s="25"/>
    </row>
    <row r="952" ht="15.75" customHeight="1">
      <c r="I952" s="25"/>
    </row>
    <row r="953" ht="15.75" customHeight="1">
      <c r="I953" s="25"/>
    </row>
    <row r="954" ht="15.75" customHeight="1">
      <c r="I954" s="25"/>
    </row>
    <row r="955" ht="15.75" customHeight="1">
      <c r="I955" s="25"/>
    </row>
    <row r="956" ht="15.75" customHeight="1">
      <c r="I956" s="25"/>
    </row>
    <row r="957" ht="15.75" customHeight="1">
      <c r="I957" s="25"/>
    </row>
    <row r="958" ht="15.75" customHeight="1">
      <c r="I958" s="25"/>
    </row>
    <row r="959" ht="15.75" customHeight="1">
      <c r="I959" s="25"/>
    </row>
    <row r="960" ht="15.75" customHeight="1">
      <c r="I960" s="25"/>
    </row>
    <row r="961" ht="15.75" customHeight="1">
      <c r="I961" s="25"/>
    </row>
    <row r="962" ht="15.75" customHeight="1">
      <c r="I962" s="25"/>
    </row>
    <row r="963" ht="15.75" customHeight="1">
      <c r="I963" s="25"/>
    </row>
    <row r="964" ht="15.75" customHeight="1">
      <c r="I964" s="25"/>
    </row>
    <row r="965" ht="15.75" customHeight="1">
      <c r="I965" s="25"/>
    </row>
    <row r="966" ht="15.75" customHeight="1">
      <c r="I966" s="25"/>
    </row>
    <row r="967" ht="15.75" customHeight="1">
      <c r="I967" s="25"/>
    </row>
    <row r="968" ht="15.75" customHeight="1">
      <c r="I968" s="25"/>
    </row>
    <row r="969" ht="15.75" customHeight="1">
      <c r="I969" s="25"/>
    </row>
    <row r="970" ht="15.75" customHeight="1">
      <c r="I970" s="25"/>
    </row>
    <row r="971" ht="15.75" customHeight="1">
      <c r="I971" s="25"/>
    </row>
    <row r="972" ht="15.75" customHeight="1">
      <c r="I972" s="25"/>
    </row>
    <row r="973" ht="15.75" customHeight="1">
      <c r="I973" s="25"/>
    </row>
    <row r="974" ht="15.75" customHeight="1">
      <c r="I974" s="25"/>
    </row>
    <row r="975" ht="15.75" customHeight="1">
      <c r="I975" s="25"/>
    </row>
    <row r="976" ht="15.75" customHeight="1">
      <c r="I976" s="25"/>
    </row>
    <row r="977" ht="15.75" customHeight="1">
      <c r="I977" s="25"/>
    </row>
    <row r="978" ht="15.75" customHeight="1">
      <c r="I978" s="25"/>
    </row>
    <row r="979" ht="15.75" customHeight="1">
      <c r="I979" s="25"/>
    </row>
    <row r="980" ht="15.75" customHeight="1">
      <c r="I980" s="25"/>
    </row>
    <row r="981" ht="15.75" customHeight="1">
      <c r="I981" s="25"/>
    </row>
    <row r="982" ht="15.75" customHeight="1">
      <c r="I982" s="25"/>
    </row>
    <row r="983" ht="15.75" customHeight="1">
      <c r="I983" s="25"/>
    </row>
    <row r="984" ht="15.75" customHeight="1">
      <c r="I984" s="25"/>
    </row>
    <row r="985" ht="15.75" customHeight="1">
      <c r="I985" s="25"/>
    </row>
    <row r="986" ht="15.75" customHeight="1">
      <c r="I986" s="25"/>
    </row>
    <row r="987" ht="15.75" customHeight="1">
      <c r="I987" s="25"/>
    </row>
    <row r="988" ht="15.75" customHeight="1">
      <c r="I988" s="25"/>
    </row>
    <row r="989" ht="15.75" customHeight="1">
      <c r="I989" s="25"/>
    </row>
    <row r="990" ht="15.75" customHeight="1">
      <c r="I990" s="25"/>
    </row>
    <row r="991" ht="15.75" customHeight="1">
      <c r="I991" s="25"/>
    </row>
    <row r="992" ht="15.75" customHeight="1">
      <c r="I992" s="25"/>
    </row>
    <row r="993" ht="15.75" customHeight="1">
      <c r="I993" s="25"/>
    </row>
    <row r="994" ht="15.75" customHeight="1">
      <c r="I994" s="25"/>
    </row>
    <row r="995" ht="15.75" customHeight="1">
      <c r="I995" s="25"/>
    </row>
    <row r="996" ht="15.75" customHeight="1">
      <c r="I996" s="25"/>
    </row>
    <row r="997" ht="15.75" customHeight="1">
      <c r="I997" s="25"/>
    </row>
    <row r="998" ht="15.75" customHeight="1">
      <c r="I998" s="25"/>
    </row>
    <row r="999" ht="15.75" customHeight="1">
      <c r="I999" s="25"/>
    </row>
    <row r="1000" ht="15.75" customHeight="1">
      <c r="I1000" s="25"/>
    </row>
  </sheetData>
  <mergeCells count="12">
    <mergeCell ref="A43:I43"/>
    <mergeCell ref="A59:H59"/>
    <mergeCell ref="A60:H60"/>
    <mergeCell ref="A70:H70"/>
    <mergeCell ref="A71:H71"/>
    <mergeCell ref="A1:I1"/>
    <mergeCell ref="A2:I2"/>
    <mergeCell ref="C3:G3"/>
    <mergeCell ref="D15:H15"/>
    <mergeCell ref="D22:H22"/>
    <mergeCell ref="A24:I24"/>
    <mergeCell ref="C25:G2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8.0"/>
    <col customWidth="1" min="2" max="2" width="9.86"/>
    <col customWidth="1" min="3" max="3" width="10.43"/>
    <col customWidth="1" min="4" max="4" width="5.43"/>
    <col customWidth="1" min="5" max="7" width="6.0"/>
    <col customWidth="1" min="8" max="9" width="8.43"/>
    <col customWidth="1" min="10" max="10" width="10.29"/>
    <col customWidth="1" min="11" max="12" width="8.86"/>
    <col customWidth="1" min="13" max="13" width="7.29"/>
    <col customWidth="1" min="14" max="15" width="8.29"/>
    <col customWidth="1" min="16" max="17" width="10.29"/>
    <col customWidth="1" min="18" max="18" width="11.43"/>
    <col customWidth="1" min="19" max="19" width="11.29"/>
    <col customWidth="1" min="20" max="20" width="7.86"/>
    <col customWidth="1" min="21" max="29" width="7.0"/>
    <col customWidth="1" min="30" max="30" width="11.0"/>
  </cols>
  <sheetData>
    <row r="1">
      <c r="A1" s="69" t="s">
        <v>334</v>
      </c>
      <c r="B1" s="70" t="s">
        <v>335</v>
      </c>
      <c r="C1" s="9"/>
      <c r="D1" s="9"/>
      <c r="E1" s="10"/>
      <c r="F1" s="5"/>
      <c r="G1" s="6"/>
      <c r="H1" s="6"/>
      <c r="I1" s="6"/>
      <c r="J1" s="6"/>
      <c r="K1" s="6"/>
      <c r="L1" s="6"/>
      <c r="M1" s="6"/>
      <c r="N1" s="6"/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1"/>
    </row>
    <row r="2">
      <c r="A2" s="72"/>
      <c r="B2" s="73" t="s">
        <v>336</v>
      </c>
      <c r="C2" s="73" t="s">
        <v>279</v>
      </c>
      <c r="D2" s="74" t="s">
        <v>337</v>
      </c>
      <c r="E2" s="10"/>
      <c r="F2" s="74" t="s">
        <v>284</v>
      </c>
      <c r="G2" s="10"/>
      <c r="H2" s="73" t="s">
        <v>300</v>
      </c>
      <c r="I2" s="73" t="s">
        <v>338</v>
      </c>
      <c r="J2" s="73" t="s">
        <v>281</v>
      </c>
      <c r="K2" s="73" t="s">
        <v>297</v>
      </c>
      <c r="L2" s="73" t="s">
        <v>304</v>
      </c>
      <c r="M2" s="73" t="s">
        <v>339</v>
      </c>
      <c r="N2" s="73">
        <v>1509.0</v>
      </c>
      <c r="O2" s="75" t="s">
        <v>301</v>
      </c>
      <c r="P2" s="76" t="s">
        <v>340</v>
      </c>
      <c r="Q2" s="10"/>
      <c r="R2" s="73" t="s">
        <v>298</v>
      </c>
      <c r="S2" s="73" t="s">
        <v>296</v>
      </c>
      <c r="T2" s="73" t="s">
        <v>341</v>
      </c>
      <c r="U2" s="77" t="s">
        <v>342</v>
      </c>
      <c r="V2" s="9"/>
      <c r="W2" s="9"/>
      <c r="X2" s="78"/>
      <c r="Y2" s="79" t="s">
        <v>343</v>
      </c>
      <c r="Z2" s="9"/>
      <c r="AA2" s="9"/>
      <c r="AB2" s="9"/>
      <c r="AC2" s="10"/>
      <c r="AD2" s="80"/>
    </row>
    <row r="3">
      <c r="A3" s="72"/>
      <c r="B3" s="81"/>
      <c r="C3" s="81"/>
      <c r="D3" s="82" t="s">
        <v>344</v>
      </c>
      <c r="E3" s="83" t="s">
        <v>345</v>
      </c>
      <c r="F3" s="83" t="s">
        <v>344</v>
      </c>
      <c r="G3" s="83"/>
      <c r="H3" s="81"/>
      <c r="I3" s="81"/>
      <c r="J3" s="81"/>
      <c r="K3" s="81"/>
      <c r="L3" s="81"/>
      <c r="M3" s="81"/>
      <c r="N3" s="81"/>
      <c r="O3" s="81"/>
      <c r="P3" s="84" t="s">
        <v>344</v>
      </c>
      <c r="Q3" s="84"/>
      <c r="R3" s="81"/>
      <c r="S3" s="81"/>
      <c r="T3" s="81"/>
      <c r="U3" s="14" t="s">
        <v>344</v>
      </c>
      <c r="V3" s="14" t="s">
        <v>345</v>
      </c>
      <c r="W3" s="14" t="s">
        <v>346</v>
      </c>
      <c r="X3" s="85"/>
      <c r="Y3" s="86" t="s">
        <v>344</v>
      </c>
      <c r="Z3" s="86" t="s">
        <v>347</v>
      </c>
      <c r="AA3" s="86" t="s">
        <v>344</v>
      </c>
      <c r="AB3" s="86" t="s">
        <v>344</v>
      </c>
      <c r="AC3" s="86" t="s">
        <v>344</v>
      </c>
      <c r="AD3" s="81" t="s">
        <v>348</v>
      </c>
    </row>
    <row r="4">
      <c r="A4" s="87" t="s">
        <v>349</v>
      </c>
      <c r="B4" s="5">
        <v>171.0</v>
      </c>
      <c r="C4" s="5">
        <v>181.0</v>
      </c>
      <c r="D4" s="5">
        <v>39.0</v>
      </c>
      <c r="E4" s="5">
        <v>8.0</v>
      </c>
      <c r="F4" s="5">
        <v>103.0</v>
      </c>
      <c r="G4" s="5"/>
      <c r="H4" s="5">
        <v>50.0</v>
      </c>
      <c r="I4" s="5"/>
      <c r="J4" s="5">
        <v>18.0</v>
      </c>
      <c r="K4" s="5">
        <v>68.0</v>
      </c>
      <c r="L4" s="5"/>
      <c r="M4" s="5">
        <v>0.0</v>
      </c>
      <c r="N4" s="5">
        <v>7.0</v>
      </c>
      <c r="O4" s="5"/>
      <c r="P4" s="5">
        <v>11.0</v>
      </c>
      <c r="Q4" s="5"/>
      <c r="R4" s="6">
        <v>59.0</v>
      </c>
      <c r="S4" s="6"/>
      <c r="T4" s="6">
        <v>0.0</v>
      </c>
      <c r="U4" s="6">
        <v>10.0</v>
      </c>
      <c r="V4" s="6">
        <v>0.0</v>
      </c>
      <c r="W4" s="6">
        <v>20.0</v>
      </c>
      <c r="X4" s="71"/>
      <c r="Y4" s="71"/>
      <c r="Z4" s="71"/>
      <c r="AA4" s="71"/>
      <c r="AB4" s="71"/>
      <c r="AC4" s="71"/>
      <c r="AD4" s="6">
        <f t="shared" ref="AD4:AD24" si="1">SUM(B4:W4)</f>
        <v>745</v>
      </c>
    </row>
    <row r="5">
      <c r="A5" s="87" t="s">
        <v>350</v>
      </c>
      <c r="B5" s="5">
        <v>98.0</v>
      </c>
      <c r="C5" s="5">
        <v>71.0</v>
      </c>
      <c r="D5" s="5">
        <v>2.0</v>
      </c>
      <c r="E5" s="5"/>
      <c r="F5" s="5">
        <v>4.0</v>
      </c>
      <c r="G5" s="5"/>
      <c r="H5" s="5">
        <v>15.0</v>
      </c>
      <c r="I5" s="5"/>
      <c r="J5" s="5">
        <v>20.0</v>
      </c>
      <c r="K5" s="5">
        <v>0.0</v>
      </c>
      <c r="L5" s="5"/>
      <c r="M5" s="5"/>
      <c r="N5" s="5"/>
      <c r="O5" s="5"/>
      <c r="P5" s="5">
        <v>4.0</v>
      </c>
      <c r="Q5" s="5"/>
      <c r="R5" s="6"/>
      <c r="S5" s="6"/>
      <c r="T5" s="6"/>
      <c r="U5" s="6"/>
      <c r="V5" s="6"/>
      <c r="W5" s="6"/>
      <c r="X5" s="71"/>
      <c r="Y5" s="71"/>
      <c r="Z5" s="71"/>
      <c r="AA5" s="71"/>
      <c r="AB5" s="71"/>
      <c r="AC5" s="71"/>
      <c r="AD5" s="6">
        <f t="shared" si="1"/>
        <v>214</v>
      </c>
    </row>
    <row r="6">
      <c r="A6" s="87" t="s">
        <v>351</v>
      </c>
      <c r="B6" s="5">
        <v>109.0</v>
      </c>
      <c r="C6" s="5">
        <v>108.0</v>
      </c>
      <c r="D6" s="5">
        <v>26.0</v>
      </c>
      <c r="E6" s="5"/>
      <c r="F6" s="5">
        <v>1.0</v>
      </c>
      <c r="G6" s="5"/>
      <c r="H6" s="5"/>
      <c r="I6" s="5"/>
      <c r="J6" s="5"/>
      <c r="K6" s="5"/>
      <c r="L6" s="5"/>
      <c r="M6" s="5"/>
      <c r="N6" s="5"/>
      <c r="O6" s="5"/>
      <c r="P6" s="5">
        <v>2.0</v>
      </c>
      <c r="Q6" s="5"/>
      <c r="R6" s="6"/>
      <c r="S6" s="6"/>
      <c r="T6" s="6"/>
      <c r="U6" s="6"/>
      <c r="V6" s="6"/>
      <c r="W6" s="6"/>
      <c r="X6" s="71"/>
      <c r="Y6" s="71"/>
      <c r="Z6" s="71"/>
      <c r="AA6" s="71"/>
      <c r="AB6" s="71"/>
      <c r="AC6" s="71"/>
      <c r="AD6" s="6">
        <f t="shared" si="1"/>
        <v>246</v>
      </c>
    </row>
    <row r="7">
      <c r="A7" s="87" t="s">
        <v>147</v>
      </c>
      <c r="B7" s="5"/>
      <c r="C7" s="5">
        <v>27.0</v>
      </c>
      <c r="D7" s="6"/>
      <c r="E7" s="6"/>
      <c r="F7" s="5"/>
      <c r="G7" s="6"/>
      <c r="H7" s="6"/>
      <c r="I7" s="6"/>
      <c r="J7" s="6"/>
      <c r="K7" s="6"/>
      <c r="L7" s="6">
        <v>0.0</v>
      </c>
      <c r="M7" s="6"/>
      <c r="N7" s="6"/>
      <c r="O7" s="5"/>
      <c r="P7" s="6"/>
      <c r="Q7" s="6"/>
      <c r="R7" s="6"/>
      <c r="S7" s="6"/>
      <c r="T7" s="6"/>
      <c r="U7" s="6"/>
      <c r="V7" s="6"/>
      <c r="W7" s="6"/>
      <c r="X7" s="71"/>
      <c r="Y7" s="71"/>
      <c r="Z7" s="71"/>
      <c r="AA7" s="71"/>
      <c r="AB7" s="71"/>
      <c r="AC7" s="71"/>
      <c r="AD7" s="6">
        <f t="shared" si="1"/>
        <v>27</v>
      </c>
    </row>
    <row r="8">
      <c r="A8" s="87" t="s">
        <v>352</v>
      </c>
      <c r="B8" s="5"/>
      <c r="C8" s="5">
        <v>35.0</v>
      </c>
      <c r="D8" s="5"/>
      <c r="E8" s="6"/>
      <c r="F8" s="5"/>
      <c r="G8" s="6"/>
      <c r="H8" s="6"/>
      <c r="I8" s="6"/>
      <c r="J8" s="6">
        <v>1.0</v>
      </c>
      <c r="K8" s="6"/>
      <c r="L8" s="6"/>
      <c r="M8" s="6"/>
      <c r="N8" s="6"/>
      <c r="O8" s="5"/>
      <c r="P8" s="6"/>
      <c r="Q8" s="6"/>
      <c r="R8" s="6"/>
      <c r="S8" s="6"/>
      <c r="T8" s="6"/>
      <c r="U8" s="6"/>
      <c r="V8" s="6"/>
      <c r="W8" s="6"/>
      <c r="X8" s="71"/>
      <c r="Y8" s="71"/>
      <c r="Z8" s="71"/>
      <c r="AA8" s="71"/>
      <c r="AB8" s="71"/>
      <c r="AC8" s="71"/>
      <c r="AD8" s="6">
        <f t="shared" si="1"/>
        <v>36</v>
      </c>
    </row>
    <row r="9">
      <c r="A9" s="87" t="s">
        <v>353</v>
      </c>
      <c r="B9" s="5"/>
      <c r="C9" s="5"/>
      <c r="D9" s="5"/>
      <c r="E9" s="6"/>
      <c r="F9" s="5"/>
      <c r="G9" s="6"/>
      <c r="H9" s="6"/>
      <c r="I9" s="6"/>
      <c r="J9" s="6"/>
      <c r="K9" s="6"/>
      <c r="L9" s="6"/>
      <c r="M9" s="6"/>
      <c r="N9" s="6"/>
      <c r="O9" s="5"/>
      <c r="P9" s="6">
        <v>1.0</v>
      </c>
      <c r="Q9" s="6"/>
      <c r="R9" s="6"/>
      <c r="S9" s="6"/>
      <c r="T9" s="6"/>
      <c r="U9" s="6"/>
      <c r="V9" s="6"/>
      <c r="W9" s="6"/>
      <c r="X9" s="71"/>
      <c r="Y9" s="71"/>
      <c r="Z9" s="71"/>
      <c r="AA9" s="71"/>
      <c r="AB9" s="71"/>
      <c r="AC9" s="71"/>
      <c r="AD9" s="6">
        <f t="shared" si="1"/>
        <v>1</v>
      </c>
    </row>
    <row r="10">
      <c r="A10" s="87" t="s">
        <v>354</v>
      </c>
      <c r="B10" s="5"/>
      <c r="C10" s="5">
        <v>369.0</v>
      </c>
      <c r="D10" s="5"/>
      <c r="E10" s="6"/>
      <c r="F10" s="5"/>
      <c r="G10" s="6"/>
      <c r="H10" s="6"/>
      <c r="I10" s="6"/>
      <c r="J10" s="6"/>
      <c r="K10" s="6"/>
      <c r="L10" s="6">
        <v>1.0</v>
      </c>
      <c r="M10" s="6"/>
      <c r="N10" s="6"/>
      <c r="O10" s="5"/>
      <c r="P10" s="6"/>
      <c r="Q10" s="6"/>
      <c r="R10" s="6"/>
      <c r="S10" s="6"/>
      <c r="T10" s="6"/>
      <c r="U10" s="6"/>
      <c r="V10" s="6"/>
      <c r="W10" s="6"/>
      <c r="X10" s="71"/>
      <c r="Y10" s="71"/>
      <c r="Z10" s="71"/>
      <c r="AA10" s="71"/>
      <c r="AB10" s="71"/>
      <c r="AC10" s="71"/>
      <c r="AD10" s="6">
        <f t="shared" si="1"/>
        <v>370</v>
      </c>
    </row>
    <row r="11">
      <c r="A11" s="87" t="s">
        <v>355</v>
      </c>
      <c r="B11" s="5"/>
      <c r="C11" s="6">
        <v>36.0</v>
      </c>
      <c r="D11" s="6"/>
      <c r="E11" s="6"/>
      <c r="F11" s="5"/>
      <c r="G11" s="6"/>
      <c r="H11" s="6"/>
      <c r="I11" s="6"/>
      <c r="J11" s="6"/>
      <c r="K11" s="6"/>
      <c r="L11" s="6"/>
      <c r="M11" s="6"/>
      <c r="N11" s="6"/>
      <c r="O11" s="5"/>
      <c r="P11" s="6"/>
      <c r="Q11" s="6"/>
      <c r="R11" s="6"/>
      <c r="S11" s="6"/>
      <c r="T11" s="6"/>
      <c r="U11" s="6"/>
      <c r="V11" s="6"/>
      <c r="W11" s="6"/>
      <c r="X11" s="71"/>
      <c r="Y11" s="71"/>
      <c r="Z11" s="71"/>
      <c r="AA11" s="71"/>
      <c r="AB11" s="71"/>
      <c r="AC11" s="71"/>
      <c r="AD11" s="6">
        <f t="shared" si="1"/>
        <v>36</v>
      </c>
    </row>
    <row r="12">
      <c r="A12" s="87" t="s">
        <v>356</v>
      </c>
      <c r="B12" s="5"/>
      <c r="C12" s="6">
        <v>32.0</v>
      </c>
      <c r="D12" s="6"/>
      <c r="E12" s="6"/>
      <c r="F12" s="5"/>
      <c r="G12" s="6"/>
      <c r="H12" s="6"/>
      <c r="I12" s="6"/>
      <c r="J12" s="6"/>
      <c r="K12" s="6"/>
      <c r="L12" s="6"/>
      <c r="M12" s="6"/>
      <c r="N12" s="6"/>
      <c r="O12" s="5"/>
      <c r="P12" s="6"/>
      <c r="Q12" s="6"/>
      <c r="R12" s="6"/>
      <c r="S12" s="6"/>
      <c r="T12" s="6"/>
      <c r="U12" s="6"/>
      <c r="V12" s="6"/>
      <c r="W12" s="6"/>
      <c r="X12" s="71"/>
      <c r="Y12" s="71"/>
      <c r="Z12" s="71"/>
      <c r="AA12" s="71"/>
      <c r="AB12" s="71"/>
      <c r="AC12" s="71"/>
      <c r="AD12" s="6">
        <f t="shared" si="1"/>
        <v>32</v>
      </c>
    </row>
    <row r="13">
      <c r="A13" s="87" t="s">
        <v>357</v>
      </c>
      <c r="B13" s="5"/>
      <c r="C13" s="6">
        <v>6.0</v>
      </c>
      <c r="D13" s="6"/>
      <c r="E13" s="6"/>
      <c r="F13" s="5"/>
      <c r="G13" s="6"/>
      <c r="H13" s="6"/>
      <c r="I13" s="6"/>
      <c r="J13" s="6"/>
      <c r="K13" s="6"/>
      <c r="L13" s="6"/>
      <c r="M13" s="6"/>
      <c r="N13" s="6"/>
      <c r="O13" s="5">
        <v>1.0</v>
      </c>
      <c r="P13" s="6"/>
      <c r="Q13" s="6"/>
      <c r="R13" s="6"/>
      <c r="S13" s="6"/>
      <c r="T13" s="6"/>
      <c r="U13" s="6"/>
      <c r="V13" s="6"/>
      <c r="W13" s="6"/>
      <c r="X13" s="71"/>
      <c r="Y13" s="71"/>
      <c r="Z13" s="71"/>
      <c r="AA13" s="71"/>
      <c r="AB13" s="71"/>
      <c r="AC13" s="71"/>
      <c r="AD13" s="6">
        <f t="shared" si="1"/>
        <v>7</v>
      </c>
    </row>
    <row r="14">
      <c r="A14" s="87" t="s">
        <v>358</v>
      </c>
      <c r="B14" s="5"/>
      <c r="C14" s="6">
        <v>39.0</v>
      </c>
      <c r="D14" s="6"/>
      <c r="E14" s="6"/>
      <c r="F14" s="5"/>
      <c r="G14" s="6"/>
      <c r="H14" s="6"/>
      <c r="I14" s="6"/>
      <c r="J14" s="6">
        <v>1.0</v>
      </c>
      <c r="K14" s="6"/>
      <c r="L14" s="6"/>
      <c r="M14" s="6"/>
      <c r="N14" s="6"/>
      <c r="O14" s="5"/>
      <c r="P14" s="6"/>
      <c r="Q14" s="6"/>
      <c r="R14" s="6"/>
      <c r="S14" s="6"/>
      <c r="T14" s="6"/>
      <c r="U14" s="6"/>
      <c r="V14" s="6"/>
      <c r="W14" s="6"/>
      <c r="X14" s="71"/>
      <c r="Y14" s="71"/>
      <c r="Z14" s="71"/>
      <c r="AA14" s="71"/>
      <c r="AB14" s="71"/>
      <c r="AC14" s="71"/>
      <c r="AD14" s="6">
        <f t="shared" si="1"/>
        <v>40</v>
      </c>
    </row>
    <row r="15">
      <c r="A15" s="87" t="s">
        <v>359</v>
      </c>
      <c r="B15" s="5"/>
      <c r="C15" s="6">
        <v>10.0</v>
      </c>
      <c r="D15" s="6"/>
      <c r="E15" s="6"/>
      <c r="F15" s="5"/>
      <c r="G15" s="6"/>
      <c r="H15" s="6"/>
      <c r="I15" s="6"/>
      <c r="J15" s="6"/>
      <c r="K15" s="6"/>
      <c r="L15" s="6"/>
      <c r="M15" s="6"/>
      <c r="N15" s="6"/>
      <c r="O15" s="5"/>
      <c r="P15" s="6"/>
      <c r="Q15" s="6"/>
      <c r="R15" s="6"/>
      <c r="S15" s="6"/>
      <c r="T15" s="6"/>
      <c r="U15" s="6"/>
      <c r="V15" s="6"/>
      <c r="W15" s="6"/>
      <c r="X15" s="71"/>
      <c r="Y15" s="71"/>
      <c r="Z15" s="71"/>
      <c r="AA15" s="71"/>
      <c r="AB15" s="71"/>
      <c r="AC15" s="71"/>
      <c r="AD15" s="6">
        <f t="shared" si="1"/>
        <v>10</v>
      </c>
    </row>
    <row r="16">
      <c r="A16" s="87" t="s">
        <v>360</v>
      </c>
      <c r="B16" s="5"/>
      <c r="C16" s="6">
        <v>9.0</v>
      </c>
      <c r="D16" s="6"/>
      <c r="E16" s="6"/>
      <c r="F16" s="5"/>
      <c r="G16" s="6"/>
      <c r="H16" s="6"/>
      <c r="I16" s="6"/>
      <c r="J16" s="6"/>
      <c r="K16" s="6"/>
      <c r="L16" s="6"/>
      <c r="M16" s="6"/>
      <c r="N16" s="6"/>
      <c r="O16" s="5"/>
      <c r="P16" s="6"/>
      <c r="Q16" s="6"/>
      <c r="R16" s="6"/>
      <c r="S16" s="6"/>
      <c r="T16" s="6"/>
      <c r="U16" s="6"/>
      <c r="V16" s="6"/>
      <c r="W16" s="6"/>
      <c r="X16" s="71"/>
      <c r="Y16" s="71"/>
      <c r="Z16" s="71"/>
      <c r="AA16" s="71"/>
      <c r="AB16" s="71"/>
      <c r="AC16" s="71"/>
      <c r="AD16" s="6">
        <f t="shared" si="1"/>
        <v>9</v>
      </c>
    </row>
    <row r="17">
      <c r="A17" s="87" t="s">
        <v>361</v>
      </c>
      <c r="B17" s="5"/>
      <c r="C17" s="6"/>
      <c r="D17" s="6"/>
      <c r="E17" s="6"/>
      <c r="F17" s="5"/>
      <c r="G17" s="6"/>
      <c r="H17" s="6"/>
      <c r="I17" s="6"/>
      <c r="J17" s="6"/>
      <c r="K17" s="6"/>
      <c r="L17" s="6"/>
      <c r="M17" s="6"/>
      <c r="N17" s="6"/>
      <c r="O17" s="5"/>
      <c r="P17" s="6">
        <v>8.0</v>
      </c>
      <c r="Q17" s="6"/>
      <c r="R17" s="6"/>
      <c r="S17" s="6"/>
      <c r="T17" s="6"/>
      <c r="U17" s="6"/>
      <c r="V17" s="6"/>
      <c r="W17" s="6"/>
      <c r="X17" s="71"/>
      <c r="Y17" s="71"/>
      <c r="Z17" s="71"/>
      <c r="AA17" s="71"/>
      <c r="AB17" s="71"/>
      <c r="AC17" s="71"/>
      <c r="AD17" s="6">
        <f t="shared" si="1"/>
        <v>8</v>
      </c>
    </row>
    <row r="18">
      <c r="A18" s="87" t="s">
        <v>362</v>
      </c>
      <c r="B18" s="5"/>
      <c r="C18" s="6">
        <v>10.0</v>
      </c>
      <c r="D18" s="6"/>
      <c r="E18" s="6"/>
      <c r="F18" s="5"/>
      <c r="G18" s="6"/>
      <c r="H18" s="6"/>
      <c r="I18" s="6"/>
      <c r="J18" s="6"/>
      <c r="K18" s="6"/>
      <c r="L18" s="6"/>
      <c r="M18" s="6"/>
      <c r="N18" s="6"/>
      <c r="O18" s="5"/>
      <c r="P18" s="6"/>
      <c r="Q18" s="6"/>
      <c r="R18" s="6"/>
      <c r="S18" s="6"/>
      <c r="T18" s="6"/>
      <c r="U18" s="6"/>
      <c r="V18" s="6"/>
      <c r="W18" s="6"/>
      <c r="X18" s="71"/>
      <c r="Y18" s="71"/>
      <c r="Z18" s="71"/>
      <c r="AA18" s="71"/>
      <c r="AB18" s="71"/>
      <c r="AC18" s="71"/>
      <c r="AD18" s="6">
        <f t="shared" si="1"/>
        <v>10</v>
      </c>
    </row>
    <row r="19">
      <c r="A19" s="87" t="s">
        <v>363</v>
      </c>
      <c r="B19" s="5"/>
      <c r="C19" s="6">
        <v>2.0</v>
      </c>
      <c r="D19" s="6"/>
      <c r="E19" s="6"/>
      <c r="F19" s="5"/>
      <c r="G19" s="6"/>
      <c r="H19" s="6"/>
      <c r="I19" s="6"/>
      <c r="J19" s="6"/>
      <c r="K19" s="6"/>
      <c r="L19" s="6"/>
      <c r="M19" s="6"/>
      <c r="N19" s="6"/>
      <c r="O19" s="5"/>
      <c r="P19" s="6"/>
      <c r="Q19" s="6"/>
      <c r="R19" s="6"/>
      <c r="S19" s="6"/>
      <c r="T19" s="6"/>
      <c r="U19" s="6"/>
      <c r="V19" s="6"/>
      <c r="W19" s="6"/>
      <c r="X19" s="71"/>
      <c r="Y19" s="71"/>
      <c r="Z19" s="71"/>
      <c r="AA19" s="71"/>
      <c r="AB19" s="71"/>
      <c r="AC19" s="71"/>
      <c r="AD19" s="6">
        <f t="shared" si="1"/>
        <v>2</v>
      </c>
    </row>
    <row r="20">
      <c r="A20" s="87" t="s">
        <v>364</v>
      </c>
      <c r="B20" s="5"/>
      <c r="C20" s="6">
        <v>44.0</v>
      </c>
      <c r="D20" s="6"/>
      <c r="E20" s="6"/>
      <c r="F20" s="5">
        <v>11.0</v>
      </c>
      <c r="G20" s="6"/>
      <c r="H20" s="6"/>
      <c r="I20" s="6"/>
      <c r="J20" s="6"/>
      <c r="K20" s="6"/>
      <c r="L20" s="6"/>
      <c r="M20" s="6"/>
      <c r="N20" s="6"/>
      <c r="O20" s="5"/>
      <c r="P20" s="6"/>
      <c r="Q20" s="6"/>
      <c r="R20" s="6"/>
      <c r="S20" s="6"/>
      <c r="T20" s="6"/>
      <c r="U20" s="6"/>
      <c r="V20" s="6"/>
      <c r="W20" s="6"/>
      <c r="X20" s="71"/>
      <c r="Y20" s="71"/>
      <c r="Z20" s="71"/>
      <c r="AA20" s="71"/>
      <c r="AB20" s="71"/>
      <c r="AC20" s="71"/>
      <c r="AD20" s="6">
        <f t="shared" si="1"/>
        <v>55</v>
      </c>
    </row>
    <row r="21" ht="15.75" customHeight="1">
      <c r="A21" s="87" t="s">
        <v>365</v>
      </c>
      <c r="B21" s="5"/>
      <c r="C21" s="6">
        <v>91.0</v>
      </c>
      <c r="D21" s="6"/>
      <c r="E21" s="6"/>
      <c r="F21" s="5">
        <v>1.0</v>
      </c>
      <c r="G21" s="6"/>
      <c r="H21" s="6"/>
      <c r="I21" s="6"/>
      <c r="J21" s="6"/>
      <c r="K21" s="6"/>
      <c r="L21" s="6">
        <v>1.0</v>
      </c>
      <c r="M21" s="6"/>
      <c r="N21" s="6"/>
      <c r="O21" s="5"/>
      <c r="P21" s="6">
        <v>1.0</v>
      </c>
      <c r="Q21" s="6"/>
      <c r="R21" s="6"/>
      <c r="S21" s="6"/>
      <c r="T21" s="6"/>
      <c r="U21" s="6"/>
      <c r="V21" s="6"/>
      <c r="W21" s="6"/>
      <c r="X21" s="71"/>
      <c r="Y21" s="71"/>
      <c r="Z21" s="71"/>
      <c r="AA21" s="71"/>
      <c r="AB21" s="71"/>
      <c r="AC21" s="71"/>
      <c r="AD21" s="6">
        <f t="shared" si="1"/>
        <v>94</v>
      </c>
    </row>
    <row r="22" ht="15.75" customHeight="1">
      <c r="A22" s="87" t="s">
        <v>365</v>
      </c>
      <c r="B22" s="5"/>
      <c r="C22" s="6"/>
      <c r="D22" s="6"/>
      <c r="E22" s="6"/>
      <c r="F22" s="5"/>
      <c r="G22" s="6"/>
      <c r="H22" s="6"/>
      <c r="I22" s="6"/>
      <c r="J22" s="6"/>
      <c r="K22" s="6"/>
      <c r="L22" s="6"/>
      <c r="M22" s="6"/>
      <c r="N22" s="6"/>
      <c r="O22" s="5"/>
      <c r="P22" s="6"/>
      <c r="Q22" s="6"/>
      <c r="R22" s="6"/>
      <c r="S22" s="6"/>
      <c r="T22" s="6"/>
      <c r="U22" s="6"/>
      <c r="V22" s="6"/>
      <c r="W22" s="6"/>
      <c r="X22" s="71"/>
      <c r="Y22" s="71"/>
      <c r="Z22" s="71"/>
      <c r="AA22" s="71"/>
      <c r="AB22" s="71"/>
      <c r="AC22" s="71"/>
      <c r="AD22" s="6">
        <f t="shared" si="1"/>
        <v>0</v>
      </c>
    </row>
    <row r="23" ht="15.75" customHeight="1">
      <c r="A23" s="87" t="s">
        <v>366</v>
      </c>
      <c r="B23" s="5"/>
      <c r="C23" s="6"/>
      <c r="D23" s="6"/>
      <c r="E23" s="6">
        <v>3.0</v>
      </c>
      <c r="F23" s="5"/>
      <c r="G23" s="6"/>
      <c r="H23" s="6"/>
      <c r="I23" s="6"/>
      <c r="J23" s="6"/>
      <c r="K23" s="6"/>
      <c r="L23" s="6"/>
      <c r="M23" s="6"/>
      <c r="N23" s="6"/>
      <c r="O23" s="5"/>
      <c r="P23" s="6"/>
      <c r="Q23" s="6"/>
      <c r="R23" s="6"/>
      <c r="S23" s="6"/>
      <c r="T23" s="6"/>
      <c r="U23" s="6"/>
      <c r="V23" s="6"/>
      <c r="W23" s="6"/>
      <c r="X23" s="71"/>
      <c r="Y23" s="71"/>
      <c r="Z23" s="71"/>
      <c r="AA23" s="71"/>
      <c r="AB23" s="71"/>
      <c r="AC23" s="71"/>
      <c r="AD23" s="6">
        <f t="shared" si="1"/>
        <v>3</v>
      </c>
    </row>
    <row r="24" ht="15.75" customHeight="1">
      <c r="A24" s="87" t="s">
        <v>367</v>
      </c>
      <c r="B24" s="5"/>
      <c r="C24" s="6">
        <v>1.0</v>
      </c>
      <c r="D24" s="6"/>
      <c r="E24" s="6"/>
      <c r="F24" s="5"/>
      <c r="G24" s="6"/>
      <c r="H24" s="6"/>
      <c r="I24" s="6"/>
      <c r="J24" s="6"/>
      <c r="K24" s="6"/>
      <c r="L24" s="6"/>
      <c r="M24" s="6"/>
      <c r="N24" s="6"/>
      <c r="O24" s="5"/>
      <c r="P24" s="6"/>
      <c r="Q24" s="6"/>
      <c r="R24" s="6"/>
      <c r="S24" s="6"/>
      <c r="T24" s="6"/>
      <c r="U24" s="6"/>
      <c r="V24" s="6"/>
      <c r="W24" s="6"/>
      <c r="X24" s="71"/>
      <c r="Y24" s="71"/>
      <c r="Z24" s="71"/>
      <c r="AA24" s="71"/>
      <c r="AB24" s="71"/>
      <c r="AC24" s="71"/>
      <c r="AD24" s="6">
        <f t="shared" si="1"/>
        <v>1</v>
      </c>
    </row>
    <row r="25" ht="15.75" customHeight="1">
      <c r="A25" s="87" t="s">
        <v>368</v>
      </c>
      <c r="B25" s="5"/>
      <c r="C25" s="6">
        <v>0.0</v>
      </c>
      <c r="D25" s="6"/>
      <c r="E25" s="6"/>
      <c r="F25" s="5"/>
      <c r="G25" s="6"/>
      <c r="H25" s="6"/>
      <c r="I25" s="6"/>
      <c r="J25" s="6"/>
      <c r="K25" s="6"/>
      <c r="L25" s="6"/>
      <c r="M25" s="6"/>
      <c r="N25" s="6"/>
      <c r="O25" s="5"/>
      <c r="P25" s="6"/>
      <c r="Q25" s="6"/>
      <c r="R25" s="6"/>
      <c r="S25" s="6"/>
      <c r="T25" s="6"/>
      <c r="U25" s="6"/>
      <c r="V25" s="6"/>
      <c r="W25" s="6"/>
      <c r="X25" s="71"/>
      <c r="Y25" s="71"/>
      <c r="Z25" s="71">
        <v>12.0</v>
      </c>
      <c r="AA25" s="71"/>
      <c r="AB25" s="71"/>
      <c r="AC25" s="71"/>
      <c r="AD25" s="6">
        <f t="shared" ref="AD25:AD27" si="2">SUM(Q25:AC25)</f>
        <v>12</v>
      </c>
    </row>
    <row r="26" ht="15.75" customHeight="1">
      <c r="A26" s="87" t="s">
        <v>369</v>
      </c>
      <c r="B26" s="5"/>
      <c r="C26" s="6">
        <v>21.0</v>
      </c>
      <c r="D26" s="6"/>
      <c r="E26" s="6"/>
      <c r="F26" s="5"/>
      <c r="G26" s="6"/>
      <c r="H26" s="6"/>
      <c r="I26" s="6"/>
      <c r="J26" s="6"/>
      <c r="K26" s="6"/>
      <c r="L26" s="6"/>
      <c r="M26" s="6"/>
      <c r="N26" s="6"/>
      <c r="O26" s="5"/>
      <c r="P26" s="6"/>
      <c r="Q26" s="6"/>
      <c r="R26" s="6"/>
      <c r="S26" s="6"/>
      <c r="T26" s="6"/>
      <c r="U26" s="6"/>
      <c r="V26" s="6"/>
      <c r="W26" s="6"/>
      <c r="X26" s="71"/>
      <c r="Y26" s="71"/>
      <c r="Z26" s="71">
        <v>0.0</v>
      </c>
      <c r="AA26" s="71"/>
      <c r="AB26" s="71"/>
      <c r="AC26" s="71"/>
      <c r="AD26" s="6">
        <f t="shared" si="2"/>
        <v>0</v>
      </c>
    </row>
    <row r="27" ht="15.75" customHeight="1">
      <c r="A27" s="87" t="s">
        <v>370</v>
      </c>
      <c r="B27" s="5"/>
      <c r="C27" s="6">
        <v>9.0</v>
      </c>
      <c r="D27" s="6"/>
      <c r="E27" s="6"/>
      <c r="F27" s="5"/>
      <c r="G27" s="6"/>
      <c r="H27" s="6"/>
      <c r="I27" s="6"/>
      <c r="J27" s="6"/>
      <c r="K27" s="6"/>
      <c r="L27" s="6"/>
      <c r="M27" s="6"/>
      <c r="N27" s="6"/>
      <c r="O27" s="5"/>
      <c r="P27" s="6"/>
      <c r="Q27" s="6"/>
      <c r="R27" s="6"/>
      <c r="S27" s="6"/>
      <c r="T27" s="6"/>
      <c r="U27" s="6"/>
      <c r="V27" s="6"/>
      <c r="W27" s="6"/>
      <c r="X27" s="71"/>
      <c r="Y27" s="71"/>
      <c r="Z27" s="71"/>
      <c r="AA27" s="71"/>
      <c r="AB27" s="71"/>
      <c r="AC27" s="71"/>
      <c r="AD27" s="6">
        <f t="shared" si="2"/>
        <v>0</v>
      </c>
    </row>
    <row r="28" ht="15.75" customHeight="1">
      <c r="A28" s="87" t="s">
        <v>371</v>
      </c>
      <c r="B28" s="5"/>
      <c r="C28" s="6">
        <v>3.0</v>
      </c>
      <c r="D28" s="6"/>
      <c r="E28" s="6"/>
      <c r="F28" s="5"/>
      <c r="G28" s="6"/>
      <c r="H28" s="6"/>
      <c r="I28" s="6"/>
      <c r="J28" s="6"/>
      <c r="K28" s="6"/>
      <c r="L28" s="6"/>
      <c r="M28" s="6"/>
      <c r="N28" s="6"/>
      <c r="O28" s="5"/>
      <c r="P28" s="6"/>
      <c r="Q28" s="6"/>
      <c r="R28" s="6"/>
      <c r="S28" s="6"/>
      <c r="T28" s="6"/>
      <c r="U28" s="6"/>
      <c r="V28" s="6"/>
      <c r="W28" s="6"/>
      <c r="X28" s="71"/>
      <c r="Y28" s="71"/>
      <c r="Z28" s="71"/>
      <c r="AA28" s="71"/>
      <c r="AB28" s="71"/>
      <c r="AC28" s="71"/>
      <c r="AD28" s="6">
        <f t="shared" ref="AD28:AD29" si="3">SUM(B28:AC28)</f>
        <v>3</v>
      </c>
    </row>
    <row r="29" ht="15.75" customHeight="1">
      <c r="A29" s="87" t="s">
        <v>372</v>
      </c>
      <c r="B29" s="5"/>
      <c r="C29" s="6">
        <v>10.0</v>
      </c>
      <c r="D29" s="6"/>
      <c r="E29" s="6"/>
      <c r="F29" s="5"/>
      <c r="G29" s="6"/>
      <c r="H29" s="6"/>
      <c r="I29" s="6"/>
      <c r="J29" s="6"/>
      <c r="K29" s="6"/>
      <c r="L29" s="6"/>
      <c r="M29" s="6"/>
      <c r="N29" s="6"/>
      <c r="O29" s="5"/>
      <c r="P29" s="6"/>
      <c r="Q29" s="6"/>
      <c r="R29" s="6"/>
      <c r="S29" s="6"/>
      <c r="T29" s="6"/>
      <c r="U29" s="6"/>
      <c r="V29" s="6"/>
      <c r="W29" s="6"/>
      <c r="X29" s="71"/>
      <c r="Y29" s="71"/>
      <c r="Z29" s="71"/>
      <c r="AA29" s="71"/>
      <c r="AB29" s="71"/>
      <c r="AC29" s="71"/>
      <c r="AD29" s="6">
        <f t="shared" si="3"/>
        <v>10</v>
      </c>
    </row>
    <row r="30" ht="15.75" customHeight="1">
      <c r="A30" s="88" t="s">
        <v>289</v>
      </c>
      <c r="B30" s="88">
        <f t="shared" ref="B30:F30" si="4">SUM(B4:B29)</f>
        <v>378</v>
      </c>
      <c r="C30" s="88">
        <f t="shared" si="4"/>
        <v>1114</v>
      </c>
      <c r="D30" s="88">
        <f t="shared" si="4"/>
        <v>67</v>
      </c>
      <c r="E30" s="88">
        <f t="shared" si="4"/>
        <v>11</v>
      </c>
      <c r="F30" s="88">
        <f t="shared" si="4"/>
        <v>120</v>
      </c>
      <c r="G30" s="88"/>
      <c r="H30" s="88">
        <f t="shared" ref="H30:P30" si="5">SUM(H4:H29)</f>
        <v>65</v>
      </c>
      <c r="I30" s="88">
        <f t="shared" si="5"/>
        <v>0</v>
      </c>
      <c r="J30" s="88">
        <f t="shared" si="5"/>
        <v>40</v>
      </c>
      <c r="K30" s="88">
        <f t="shared" si="5"/>
        <v>68</v>
      </c>
      <c r="L30" s="88">
        <f t="shared" si="5"/>
        <v>2</v>
      </c>
      <c r="M30" s="88">
        <f t="shared" si="5"/>
        <v>0</v>
      </c>
      <c r="N30" s="88">
        <f t="shared" si="5"/>
        <v>7</v>
      </c>
      <c r="O30" s="88">
        <f t="shared" si="5"/>
        <v>1</v>
      </c>
      <c r="P30" s="88">
        <f t="shared" si="5"/>
        <v>27</v>
      </c>
      <c r="Q30" s="88"/>
      <c r="R30" s="88">
        <f t="shared" ref="R30:W30" si="6">SUM(R4:R29)</f>
        <v>59</v>
      </c>
      <c r="S30" s="88">
        <f t="shared" si="6"/>
        <v>0</v>
      </c>
      <c r="T30" s="88">
        <f t="shared" si="6"/>
        <v>0</v>
      </c>
      <c r="U30" s="88">
        <f t="shared" si="6"/>
        <v>10</v>
      </c>
      <c r="V30" s="88">
        <f t="shared" si="6"/>
        <v>0</v>
      </c>
      <c r="W30" s="88">
        <f t="shared" si="6"/>
        <v>20</v>
      </c>
      <c r="X30" s="88"/>
      <c r="Y30" s="88">
        <f t="shared" ref="Y30:AD30" si="7">SUM(Y4:Y29)</f>
        <v>0</v>
      </c>
      <c r="Z30" s="88">
        <f t="shared" si="7"/>
        <v>12</v>
      </c>
      <c r="AA30" s="88">
        <f t="shared" si="7"/>
        <v>0</v>
      </c>
      <c r="AB30" s="88">
        <f t="shared" si="7"/>
        <v>0</v>
      </c>
      <c r="AC30" s="88">
        <f t="shared" si="7"/>
        <v>0</v>
      </c>
      <c r="AD30" s="88">
        <f t="shared" si="7"/>
        <v>1971</v>
      </c>
    </row>
    <row r="31" ht="15.75" customHeight="1">
      <c r="B31" s="25"/>
      <c r="F31" s="25"/>
      <c r="O31" s="25"/>
    </row>
    <row r="32" ht="15.75" customHeight="1">
      <c r="B32" s="25"/>
      <c r="F32" s="25"/>
      <c r="O32" s="25"/>
    </row>
    <row r="33" ht="15.75" customHeight="1">
      <c r="A33" s="69" t="s">
        <v>334</v>
      </c>
      <c r="B33" s="89" t="s">
        <v>373</v>
      </c>
      <c r="C33" s="9"/>
      <c r="D33" s="9"/>
      <c r="E33" s="10"/>
      <c r="F33" s="5"/>
      <c r="G33" s="6"/>
      <c r="H33" s="6"/>
      <c r="I33" s="6"/>
      <c r="J33" s="6"/>
      <c r="K33" s="6"/>
      <c r="L33" s="6"/>
      <c r="M33" s="6"/>
      <c r="N33" s="6"/>
      <c r="O33" s="5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71"/>
    </row>
    <row r="34" ht="15.75" customHeight="1">
      <c r="A34" s="72"/>
      <c r="B34" s="73" t="s">
        <v>336</v>
      </c>
      <c r="C34" s="73" t="s">
        <v>279</v>
      </c>
      <c r="D34" s="74" t="s">
        <v>337</v>
      </c>
      <c r="E34" s="10"/>
      <c r="F34" s="74" t="s">
        <v>284</v>
      </c>
      <c r="G34" s="10"/>
      <c r="H34" s="73" t="s">
        <v>300</v>
      </c>
      <c r="I34" s="73" t="s">
        <v>285</v>
      </c>
      <c r="J34" s="73" t="s">
        <v>374</v>
      </c>
      <c r="K34" s="73" t="s">
        <v>297</v>
      </c>
      <c r="L34" s="73" t="s">
        <v>304</v>
      </c>
      <c r="M34" s="73" t="s">
        <v>375</v>
      </c>
      <c r="N34" s="73">
        <v>1509.0</v>
      </c>
      <c r="O34" s="75" t="s">
        <v>301</v>
      </c>
      <c r="P34" s="76" t="s">
        <v>340</v>
      </c>
      <c r="Q34" s="10"/>
      <c r="R34" s="73" t="s">
        <v>298</v>
      </c>
      <c r="S34" s="73" t="s">
        <v>296</v>
      </c>
      <c r="T34" s="73" t="s">
        <v>302</v>
      </c>
      <c r="U34" s="77" t="s">
        <v>342</v>
      </c>
      <c r="V34" s="9"/>
      <c r="W34" s="9"/>
      <c r="X34" s="78"/>
      <c r="Y34" s="79" t="s">
        <v>343</v>
      </c>
      <c r="Z34" s="9"/>
      <c r="AA34" s="9"/>
      <c r="AB34" s="9"/>
      <c r="AC34" s="10"/>
      <c r="AD34" s="80"/>
    </row>
    <row r="35" ht="15.75" customHeight="1">
      <c r="A35" s="72"/>
      <c r="B35" s="81"/>
      <c r="C35" s="81"/>
      <c r="D35" s="82" t="s">
        <v>344</v>
      </c>
      <c r="E35" s="83" t="s">
        <v>345</v>
      </c>
      <c r="F35" s="83" t="s">
        <v>344</v>
      </c>
      <c r="G35" s="83"/>
      <c r="H35" s="81"/>
      <c r="I35" s="81"/>
      <c r="J35" s="81"/>
      <c r="K35" s="81"/>
      <c r="L35" s="81"/>
      <c r="M35" s="81"/>
      <c r="N35" s="81"/>
      <c r="O35" s="81"/>
      <c r="P35" s="84" t="s">
        <v>344</v>
      </c>
      <c r="Q35" s="84"/>
      <c r="R35" s="81"/>
      <c r="S35" s="81"/>
      <c r="T35" s="81"/>
      <c r="U35" s="14" t="s">
        <v>344</v>
      </c>
      <c r="V35" s="14" t="s">
        <v>345</v>
      </c>
      <c r="W35" s="14" t="s">
        <v>346</v>
      </c>
      <c r="X35" s="85"/>
      <c r="Y35" s="86" t="s">
        <v>344</v>
      </c>
      <c r="Z35" s="86" t="s">
        <v>347</v>
      </c>
      <c r="AA35" s="86" t="s">
        <v>344</v>
      </c>
      <c r="AB35" s="86" t="s">
        <v>344</v>
      </c>
      <c r="AC35" s="86" t="s">
        <v>344</v>
      </c>
      <c r="AD35" s="81" t="s">
        <v>348</v>
      </c>
    </row>
    <row r="36" ht="15.75" customHeight="1">
      <c r="A36" s="87" t="s">
        <v>349</v>
      </c>
      <c r="B36" s="5">
        <v>30.0</v>
      </c>
      <c r="C36" s="5"/>
      <c r="D36" s="5"/>
      <c r="E36" s="5"/>
      <c r="F36" s="5"/>
      <c r="G36" s="5"/>
      <c r="H36" s="5"/>
      <c r="I36" s="5">
        <v>775.0</v>
      </c>
      <c r="J36" s="5">
        <v>10.0</v>
      </c>
      <c r="K36" s="5"/>
      <c r="L36" s="5"/>
      <c r="M36" s="5">
        <v>100.0</v>
      </c>
      <c r="N36" s="5"/>
      <c r="O36" s="5"/>
      <c r="P36" s="5"/>
      <c r="Q36" s="5"/>
      <c r="R36" s="6"/>
      <c r="S36" s="6"/>
      <c r="T36" s="6"/>
      <c r="U36" s="6"/>
      <c r="V36" s="6"/>
      <c r="W36" s="6"/>
      <c r="X36" s="71"/>
      <c r="Y36" s="71"/>
      <c r="Z36" s="71"/>
      <c r="AA36" s="71"/>
      <c r="AB36" s="71"/>
      <c r="AC36" s="71"/>
      <c r="AD36" s="6">
        <f t="shared" ref="AD36:AD56" si="8">SUM(B36:W36)</f>
        <v>915</v>
      </c>
    </row>
    <row r="37" ht="15.75" customHeight="1">
      <c r="A37" s="87" t="s">
        <v>350</v>
      </c>
      <c r="B37" s="5"/>
      <c r="C37" s="5"/>
      <c r="D37" s="5"/>
      <c r="E37" s="5"/>
      <c r="F37" s="5"/>
      <c r="G37" s="5"/>
      <c r="H37" s="5"/>
      <c r="I37" s="5"/>
      <c r="J37" s="5">
        <v>10.0</v>
      </c>
      <c r="K37" s="5"/>
      <c r="L37" s="5"/>
      <c r="M37" s="5"/>
      <c r="N37" s="5"/>
      <c r="O37" s="5"/>
      <c r="P37" s="5"/>
      <c r="Q37" s="5"/>
      <c r="R37" s="6"/>
      <c r="S37" s="6"/>
      <c r="T37" s="6"/>
      <c r="U37" s="6"/>
      <c r="V37" s="6"/>
      <c r="W37" s="6"/>
      <c r="X37" s="71"/>
      <c r="Y37" s="71"/>
      <c r="Z37" s="71"/>
      <c r="AA37" s="71"/>
      <c r="AB37" s="71"/>
      <c r="AC37" s="71"/>
      <c r="AD37" s="6">
        <f t="shared" si="8"/>
        <v>10</v>
      </c>
    </row>
    <row r="38" ht="15.75" customHeight="1">
      <c r="A38" s="87" t="s">
        <v>351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6"/>
      <c r="S38" s="6"/>
      <c r="T38" s="6"/>
      <c r="U38" s="6"/>
      <c r="V38" s="6"/>
      <c r="W38" s="6"/>
      <c r="X38" s="71"/>
      <c r="Y38" s="71"/>
      <c r="Z38" s="71"/>
      <c r="AA38" s="71"/>
      <c r="AB38" s="71"/>
      <c r="AC38" s="71"/>
      <c r="AD38" s="6">
        <f t="shared" si="8"/>
        <v>0</v>
      </c>
    </row>
    <row r="39" ht="15.75" customHeight="1">
      <c r="A39" s="87" t="s">
        <v>147</v>
      </c>
      <c r="B39" s="5"/>
      <c r="C39" s="5"/>
      <c r="D39" s="6"/>
      <c r="E39" s="6"/>
      <c r="F39" s="5"/>
      <c r="G39" s="6"/>
      <c r="H39" s="6"/>
      <c r="I39" s="6"/>
      <c r="J39" s="6"/>
      <c r="K39" s="6"/>
      <c r="L39" s="6"/>
      <c r="M39" s="6"/>
      <c r="N39" s="6"/>
      <c r="O39" s="5"/>
      <c r="P39" s="6"/>
      <c r="Q39" s="6"/>
      <c r="R39" s="6"/>
      <c r="S39" s="6"/>
      <c r="T39" s="6"/>
      <c r="U39" s="6"/>
      <c r="V39" s="6"/>
      <c r="W39" s="6"/>
      <c r="X39" s="71"/>
      <c r="Y39" s="71"/>
      <c r="Z39" s="71"/>
      <c r="AA39" s="71"/>
      <c r="AB39" s="71"/>
      <c r="AC39" s="71"/>
      <c r="AD39" s="6">
        <f t="shared" si="8"/>
        <v>0</v>
      </c>
    </row>
    <row r="40" ht="15.75" customHeight="1">
      <c r="A40" s="87" t="s">
        <v>352</v>
      </c>
      <c r="B40" s="5">
        <v>28.0</v>
      </c>
      <c r="C40" s="5"/>
      <c r="D40" s="5"/>
      <c r="E40" s="6"/>
      <c r="F40" s="5"/>
      <c r="G40" s="6"/>
      <c r="H40" s="6"/>
      <c r="I40" s="6"/>
      <c r="J40" s="6"/>
      <c r="K40" s="6"/>
      <c r="L40" s="6"/>
      <c r="M40" s="6"/>
      <c r="N40" s="6"/>
      <c r="O40" s="5"/>
      <c r="P40" s="6"/>
      <c r="Q40" s="6"/>
      <c r="R40" s="6"/>
      <c r="S40" s="6"/>
      <c r="T40" s="6"/>
      <c r="U40" s="6"/>
      <c r="V40" s="6"/>
      <c r="W40" s="6"/>
      <c r="X40" s="71"/>
      <c r="Y40" s="71"/>
      <c r="Z40" s="71"/>
      <c r="AA40" s="71"/>
      <c r="AB40" s="71"/>
      <c r="AC40" s="71"/>
      <c r="AD40" s="6">
        <f t="shared" si="8"/>
        <v>28</v>
      </c>
    </row>
    <row r="41" ht="15.75" customHeight="1">
      <c r="A41" s="87" t="s">
        <v>353</v>
      </c>
      <c r="B41" s="5"/>
      <c r="C41" s="5"/>
      <c r="D41" s="5"/>
      <c r="E41" s="6"/>
      <c r="F41" s="5"/>
      <c r="G41" s="6"/>
      <c r="H41" s="6"/>
      <c r="I41" s="6"/>
      <c r="J41" s="6"/>
      <c r="K41" s="6"/>
      <c r="L41" s="6"/>
      <c r="M41" s="6"/>
      <c r="N41" s="6"/>
      <c r="O41" s="5"/>
      <c r="P41" s="6"/>
      <c r="Q41" s="6"/>
      <c r="R41" s="6"/>
      <c r="S41" s="6"/>
      <c r="T41" s="6"/>
      <c r="U41" s="6"/>
      <c r="V41" s="6"/>
      <c r="W41" s="6"/>
      <c r="X41" s="71"/>
      <c r="Y41" s="71"/>
      <c r="Z41" s="71"/>
      <c r="AA41" s="71"/>
      <c r="AB41" s="71"/>
      <c r="AC41" s="71"/>
      <c r="AD41" s="6">
        <f t="shared" si="8"/>
        <v>0</v>
      </c>
    </row>
    <row r="42" ht="15.75" customHeight="1">
      <c r="A42" s="87" t="s">
        <v>354</v>
      </c>
      <c r="B42" s="5"/>
      <c r="C42" s="5"/>
      <c r="D42" s="5"/>
      <c r="E42" s="6"/>
      <c r="F42" s="5"/>
      <c r="G42" s="6"/>
      <c r="H42" s="6"/>
      <c r="I42" s="6"/>
      <c r="J42" s="6"/>
      <c r="K42" s="6"/>
      <c r="L42" s="6"/>
      <c r="M42" s="6"/>
      <c r="N42" s="6"/>
      <c r="O42" s="5"/>
      <c r="P42" s="6"/>
      <c r="Q42" s="6"/>
      <c r="R42" s="6"/>
      <c r="S42" s="6"/>
      <c r="T42" s="6"/>
      <c r="U42" s="6"/>
      <c r="V42" s="6"/>
      <c r="W42" s="6"/>
      <c r="X42" s="71"/>
      <c r="Y42" s="71"/>
      <c r="Z42" s="71"/>
      <c r="AA42" s="71"/>
      <c r="AB42" s="71"/>
      <c r="AC42" s="71"/>
      <c r="AD42" s="6">
        <f t="shared" si="8"/>
        <v>0</v>
      </c>
    </row>
    <row r="43" ht="15.75" customHeight="1">
      <c r="A43" s="87" t="s">
        <v>355</v>
      </c>
      <c r="B43" s="5"/>
      <c r="C43" s="5"/>
      <c r="D43" s="6"/>
      <c r="E43" s="6"/>
      <c r="F43" s="5"/>
      <c r="G43" s="6"/>
      <c r="H43" s="6"/>
      <c r="I43" s="6"/>
      <c r="J43" s="6"/>
      <c r="K43" s="6"/>
      <c r="L43" s="6"/>
      <c r="M43" s="6"/>
      <c r="N43" s="6"/>
      <c r="O43" s="5"/>
      <c r="P43" s="6"/>
      <c r="Q43" s="6"/>
      <c r="R43" s="6"/>
      <c r="S43" s="6"/>
      <c r="T43" s="6"/>
      <c r="U43" s="6"/>
      <c r="V43" s="6"/>
      <c r="W43" s="6"/>
      <c r="X43" s="71"/>
      <c r="Y43" s="71"/>
      <c r="Z43" s="71"/>
      <c r="AA43" s="71"/>
      <c r="AB43" s="71"/>
      <c r="AC43" s="71"/>
      <c r="AD43" s="6">
        <f t="shared" si="8"/>
        <v>0</v>
      </c>
    </row>
    <row r="44" ht="15.75" customHeight="1">
      <c r="A44" s="87" t="s">
        <v>356</v>
      </c>
      <c r="B44" s="5"/>
      <c r="C44" s="5"/>
      <c r="D44" s="6"/>
      <c r="E44" s="6"/>
      <c r="F44" s="5"/>
      <c r="G44" s="6"/>
      <c r="H44" s="6"/>
      <c r="I44" s="6"/>
      <c r="J44" s="6"/>
      <c r="K44" s="6"/>
      <c r="L44" s="6"/>
      <c r="M44" s="6"/>
      <c r="N44" s="6"/>
      <c r="O44" s="5"/>
      <c r="P44" s="6"/>
      <c r="Q44" s="6"/>
      <c r="R44" s="6"/>
      <c r="S44" s="6"/>
      <c r="T44" s="6"/>
      <c r="U44" s="6"/>
      <c r="V44" s="6"/>
      <c r="W44" s="6"/>
      <c r="X44" s="71"/>
      <c r="Y44" s="71"/>
      <c r="Z44" s="71"/>
      <c r="AA44" s="71"/>
      <c r="AB44" s="71"/>
      <c r="AC44" s="71"/>
      <c r="AD44" s="6">
        <f t="shared" si="8"/>
        <v>0</v>
      </c>
    </row>
    <row r="45" ht="15.75" customHeight="1">
      <c r="A45" s="87" t="s">
        <v>357</v>
      </c>
      <c r="B45" s="5"/>
      <c r="C45" s="5"/>
      <c r="D45" s="6"/>
      <c r="E45" s="6"/>
      <c r="F45" s="5"/>
      <c r="G45" s="6"/>
      <c r="H45" s="6"/>
      <c r="I45" s="6"/>
      <c r="J45" s="6"/>
      <c r="K45" s="6"/>
      <c r="L45" s="6"/>
      <c r="M45" s="6"/>
      <c r="N45" s="6"/>
      <c r="O45" s="5"/>
      <c r="P45" s="6"/>
      <c r="Q45" s="6"/>
      <c r="R45" s="6"/>
      <c r="S45" s="6"/>
      <c r="T45" s="6"/>
      <c r="U45" s="6"/>
      <c r="V45" s="6"/>
      <c r="W45" s="6"/>
      <c r="X45" s="71"/>
      <c r="Y45" s="71"/>
      <c r="Z45" s="71"/>
      <c r="AA45" s="71"/>
      <c r="AB45" s="71"/>
      <c r="AC45" s="71"/>
      <c r="AD45" s="6">
        <f t="shared" si="8"/>
        <v>0</v>
      </c>
    </row>
    <row r="46" ht="15.75" customHeight="1">
      <c r="A46" s="87" t="s">
        <v>358</v>
      </c>
      <c r="B46" s="5"/>
      <c r="C46" s="5"/>
      <c r="D46" s="6"/>
      <c r="E46" s="6"/>
      <c r="F46" s="5"/>
      <c r="G46" s="6"/>
      <c r="H46" s="6"/>
      <c r="I46" s="6"/>
      <c r="J46" s="6"/>
      <c r="K46" s="6"/>
      <c r="L46" s="6"/>
      <c r="M46" s="6"/>
      <c r="N46" s="6"/>
      <c r="O46" s="5"/>
      <c r="P46" s="6"/>
      <c r="Q46" s="6"/>
      <c r="R46" s="6"/>
      <c r="S46" s="6"/>
      <c r="T46" s="6"/>
      <c r="U46" s="6"/>
      <c r="V46" s="6"/>
      <c r="W46" s="6"/>
      <c r="X46" s="71"/>
      <c r="Y46" s="71"/>
      <c r="Z46" s="71"/>
      <c r="AA46" s="71"/>
      <c r="AB46" s="71"/>
      <c r="AC46" s="71"/>
      <c r="AD46" s="6">
        <f t="shared" si="8"/>
        <v>0</v>
      </c>
    </row>
    <row r="47" ht="15.75" customHeight="1">
      <c r="A47" s="87" t="s">
        <v>359</v>
      </c>
      <c r="B47" s="5"/>
      <c r="C47" s="5"/>
      <c r="D47" s="6"/>
      <c r="E47" s="6"/>
      <c r="F47" s="5"/>
      <c r="G47" s="6"/>
      <c r="H47" s="6"/>
      <c r="I47" s="6"/>
      <c r="J47" s="6"/>
      <c r="K47" s="6"/>
      <c r="L47" s="6"/>
      <c r="M47" s="6"/>
      <c r="N47" s="6"/>
      <c r="O47" s="5"/>
      <c r="P47" s="6"/>
      <c r="Q47" s="6"/>
      <c r="R47" s="6"/>
      <c r="S47" s="6"/>
      <c r="T47" s="6"/>
      <c r="U47" s="6"/>
      <c r="V47" s="6"/>
      <c r="W47" s="6"/>
      <c r="X47" s="71"/>
      <c r="Y47" s="71"/>
      <c r="Z47" s="71"/>
      <c r="AA47" s="71"/>
      <c r="AB47" s="71"/>
      <c r="AC47" s="71"/>
      <c r="AD47" s="6">
        <f t="shared" si="8"/>
        <v>0</v>
      </c>
    </row>
    <row r="48" ht="15.75" customHeight="1">
      <c r="A48" s="87" t="s">
        <v>360</v>
      </c>
      <c r="B48" s="5"/>
      <c r="C48" s="5"/>
      <c r="D48" s="6"/>
      <c r="E48" s="6"/>
      <c r="F48" s="5"/>
      <c r="G48" s="6"/>
      <c r="H48" s="6"/>
      <c r="I48" s="6"/>
      <c r="J48" s="6"/>
      <c r="K48" s="6"/>
      <c r="L48" s="6"/>
      <c r="M48" s="6"/>
      <c r="N48" s="6"/>
      <c r="O48" s="5"/>
      <c r="P48" s="6"/>
      <c r="Q48" s="6"/>
      <c r="R48" s="6"/>
      <c r="S48" s="6"/>
      <c r="T48" s="6"/>
      <c r="U48" s="6"/>
      <c r="V48" s="6"/>
      <c r="W48" s="6"/>
      <c r="X48" s="71"/>
      <c r="Y48" s="71"/>
      <c r="Z48" s="71"/>
      <c r="AA48" s="71"/>
      <c r="AB48" s="71"/>
      <c r="AC48" s="71"/>
      <c r="AD48" s="6">
        <f t="shared" si="8"/>
        <v>0</v>
      </c>
    </row>
    <row r="49" ht="15.75" customHeight="1">
      <c r="A49" s="87" t="s">
        <v>361</v>
      </c>
      <c r="B49" s="5"/>
      <c r="C49" s="5"/>
      <c r="D49" s="6"/>
      <c r="E49" s="6"/>
      <c r="F49" s="5"/>
      <c r="G49" s="6"/>
      <c r="H49" s="6"/>
      <c r="I49" s="6"/>
      <c r="J49" s="6"/>
      <c r="K49" s="6"/>
      <c r="L49" s="6"/>
      <c r="M49" s="6"/>
      <c r="N49" s="6"/>
      <c r="O49" s="5"/>
      <c r="P49" s="6"/>
      <c r="Q49" s="6"/>
      <c r="R49" s="6"/>
      <c r="S49" s="6"/>
      <c r="T49" s="6"/>
      <c r="U49" s="6"/>
      <c r="V49" s="6"/>
      <c r="W49" s="6"/>
      <c r="X49" s="71"/>
      <c r="Y49" s="71"/>
      <c r="Z49" s="71"/>
      <c r="AA49" s="71"/>
      <c r="AB49" s="71"/>
      <c r="AC49" s="71"/>
      <c r="AD49" s="6">
        <f t="shared" si="8"/>
        <v>0</v>
      </c>
    </row>
    <row r="50" ht="15.75" customHeight="1">
      <c r="A50" s="87" t="s">
        <v>362</v>
      </c>
      <c r="B50" s="5"/>
      <c r="C50" s="5"/>
      <c r="D50" s="6"/>
      <c r="E50" s="6"/>
      <c r="F50" s="5"/>
      <c r="G50" s="6"/>
      <c r="H50" s="6"/>
      <c r="I50" s="6"/>
      <c r="J50" s="6"/>
      <c r="K50" s="6"/>
      <c r="L50" s="6"/>
      <c r="M50" s="6"/>
      <c r="N50" s="6"/>
      <c r="O50" s="5"/>
      <c r="P50" s="6"/>
      <c r="Q50" s="6"/>
      <c r="R50" s="6"/>
      <c r="S50" s="6"/>
      <c r="T50" s="6"/>
      <c r="U50" s="6"/>
      <c r="V50" s="6"/>
      <c r="W50" s="6"/>
      <c r="X50" s="71"/>
      <c r="Y50" s="71"/>
      <c r="Z50" s="71"/>
      <c r="AA50" s="71"/>
      <c r="AB50" s="71"/>
      <c r="AC50" s="71"/>
      <c r="AD50" s="6">
        <f t="shared" si="8"/>
        <v>0</v>
      </c>
    </row>
    <row r="51" ht="15.75" customHeight="1">
      <c r="A51" s="87" t="s">
        <v>363</v>
      </c>
      <c r="B51" s="5"/>
      <c r="C51" s="5"/>
      <c r="D51" s="6"/>
      <c r="E51" s="6"/>
      <c r="F51" s="5"/>
      <c r="G51" s="6"/>
      <c r="H51" s="6"/>
      <c r="I51" s="6"/>
      <c r="J51" s="6"/>
      <c r="K51" s="6"/>
      <c r="L51" s="6"/>
      <c r="M51" s="6"/>
      <c r="N51" s="6"/>
      <c r="O51" s="5"/>
      <c r="P51" s="6"/>
      <c r="Q51" s="6"/>
      <c r="R51" s="6"/>
      <c r="S51" s="6"/>
      <c r="T51" s="6"/>
      <c r="U51" s="6"/>
      <c r="V51" s="6"/>
      <c r="W51" s="6"/>
      <c r="X51" s="71"/>
      <c r="Y51" s="71"/>
      <c r="Z51" s="71"/>
      <c r="AA51" s="71"/>
      <c r="AB51" s="71"/>
      <c r="AC51" s="71"/>
      <c r="AD51" s="6">
        <f t="shared" si="8"/>
        <v>0</v>
      </c>
    </row>
    <row r="52" ht="15.75" customHeight="1">
      <c r="A52" s="87" t="s">
        <v>364</v>
      </c>
      <c r="B52" s="5"/>
      <c r="C52" s="5"/>
      <c r="D52" s="6"/>
      <c r="E52" s="6"/>
      <c r="F52" s="5"/>
      <c r="G52" s="6"/>
      <c r="H52" s="6"/>
      <c r="I52" s="6"/>
      <c r="J52" s="6"/>
      <c r="K52" s="6"/>
      <c r="L52" s="6"/>
      <c r="M52" s="6"/>
      <c r="N52" s="6"/>
      <c r="O52" s="5"/>
      <c r="P52" s="6"/>
      <c r="Q52" s="6"/>
      <c r="R52" s="6"/>
      <c r="S52" s="6"/>
      <c r="T52" s="6"/>
      <c r="U52" s="6"/>
      <c r="V52" s="6"/>
      <c r="W52" s="6"/>
      <c r="X52" s="71"/>
      <c r="Y52" s="71"/>
      <c r="Z52" s="71"/>
      <c r="AA52" s="71"/>
      <c r="AB52" s="71"/>
      <c r="AC52" s="71"/>
      <c r="AD52" s="6">
        <f t="shared" si="8"/>
        <v>0</v>
      </c>
    </row>
    <row r="53" ht="15.75" customHeight="1">
      <c r="A53" s="87" t="s">
        <v>376</v>
      </c>
      <c r="B53" s="5"/>
      <c r="C53" s="5"/>
      <c r="D53" s="6"/>
      <c r="E53" s="6"/>
      <c r="F53" s="5"/>
      <c r="G53" s="6"/>
      <c r="H53" s="6"/>
      <c r="I53" s="6"/>
      <c r="J53" s="6"/>
      <c r="K53" s="6"/>
      <c r="L53" s="6"/>
      <c r="M53" s="6"/>
      <c r="N53" s="6"/>
      <c r="O53" s="5"/>
      <c r="P53" s="6"/>
      <c r="Q53" s="6"/>
      <c r="R53" s="6"/>
      <c r="S53" s="6"/>
      <c r="T53" s="6"/>
      <c r="U53" s="6"/>
      <c r="V53" s="6"/>
      <c r="W53" s="6"/>
      <c r="X53" s="71"/>
      <c r="Y53" s="71"/>
      <c r="Z53" s="71"/>
      <c r="AA53" s="71"/>
      <c r="AB53" s="71"/>
      <c r="AC53" s="71"/>
      <c r="AD53" s="6">
        <f t="shared" si="8"/>
        <v>0</v>
      </c>
    </row>
    <row r="54" ht="15.75" customHeight="1">
      <c r="A54" s="87" t="s">
        <v>366</v>
      </c>
      <c r="B54" s="5"/>
      <c r="C54" s="5"/>
      <c r="D54" s="6"/>
      <c r="E54" s="6"/>
      <c r="F54" s="5"/>
      <c r="G54" s="6"/>
      <c r="H54" s="6"/>
      <c r="I54" s="6"/>
      <c r="J54" s="6"/>
      <c r="K54" s="6"/>
      <c r="L54" s="6"/>
      <c r="M54" s="6"/>
      <c r="N54" s="6"/>
      <c r="O54" s="5"/>
      <c r="P54" s="6"/>
      <c r="Q54" s="6"/>
      <c r="R54" s="6"/>
      <c r="S54" s="6"/>
      <c r="T54" s="6"/>
      <c r="U54" s="6"/>
      <c r="V54" s="6"/>
      <c r="W54" s="6"/>
      <c r="X54" s="71"/>
      <c r="Y54" s="71"/>
      <c r="Z54" s="71"/>
      <c r="AA54" s="71"/>
      <c r="AB54" s="71"/>
      <c r="AC54" s="71"/>
      <c r="AD54" s="6">
        <f t="shared" si="8"/>
        <v>0</v>
      </c>
    </row>
    <row r="55" ht="15.75" customHeight="1">
      <c r="A55" s="87" t="s">
        <v>377</v>
      </c>
      <c r="B55" s="5"/>
      <c r="C55" s="5"/>
      <c r="D55" s="6"/>
      <c r="E55" s="6"/>
      <c r="F55" s="5"/>
      <c r="G55" s="6"/>
      <c r="H55" s="6"/>
      <c r="I55" s="6"/>
      <c r="J55" s="6"/>
      <c r="K55" s="6"/>
      <c r="L55" s="6"/>
      <c r="M55" s="6"/>
      <c r="N55" s="6"/>
      <c r="O55" s="5"/>
      <c r="P55" s="6"/>
      <c r="Q55" s="6"/>
      <c r="R55" s="6"/>
      <c r="S55" s="6"/>
      <c r="T55" s="6"/>
      <c r="U55" s="6"/>
      <c r="V55" s="6"/>
      <c r="W55" s="6"/>
      <c r="X55" s="71"/>
      <c r="Y55" s="71"/>
      <c r="Z55" s="71"/>
      <c r="AA55" s="71"/>
      <c r="AB55" s="71"/>
      <c r="AC55" s="71"/>
      <c r="AD55" s="6">
        <f t="shared" si="8"/>
        <v>0</v>
      </c>
    </row>
    <row r="56" ht="15.75" customHeight="1">
      <c r="A56" s="87" t="s">
        <v>365</v>
      </c>
      <c r="B56" s="5"/>
      <c r="C56" s="5"/>
      <c r="D56" s="6"/>
      <c r="E56" s="6"/>
      <c r="F56" s="5"/>
      <c r="G56" s="6"/>
      <c r="H56" s="6"/>
      <c r="I56" s="6"/>
      <c r="J56" s="6"/>
      <c r="K56" s="6"/>
      <c r="L56" s="6"/>
      <c r="M56" s="6"/>
      <c r="N56" s="6"/>
      <c r="O56" s="5"/>
      <c r="P56" s="6"/>
      <c r="Q56" s="6"/>
      <c r="R56" s="6"/>
      <c r="S56" s="6"/>
      <c r="T56" s="6"/>
      <c r="U56" s="6"/>
      <c r="V56" s="6"/>
      <c r="W56" s="6"/>
      <c r="X56" s="71"/>
      <c r="Y56" s="71"/>
      <c r="Z56" s="71"/>
      <c r="AA56" s="71"/>
      <c r="AB56" s="71"/>
      <c r="AC56" s="71"/>
      <c r="AD56" s="6">
        <f t="shared" si="8"/>
        <v>0</v>
      </c>
    </row>
    <row r="57" ht="15.75" customHeight="1">
      <c r="A57" s="87" t="s">
        <v>368</v>
      </c>
      <c r="B57" s="5"/>
      <c r="C57" s="5"/>
      <c r="D57" s="6"/>
      <c r="E57" s="6"/>
      <c r="F57" s="5"/>
      <c r="G57" s="6"/>
      <c r="H57" s="6"/>
      <c r="I57" s="6"/>
      <c r="J57" s="6"/>
      <c r="K57" s="6"/>
      <c r="L57" s="6"/>
      <c r="M57" s="6"/>
      <c r="N57" s="6"/>
      <c r="O57" s="5"/>
      <c r="P57" s="6"/>
      <c r="Q57" s="6"/>
      <c r="R57" s="6"/>
      <c r="S57" s="6"/>
      <c r="T57" s="6"/>
      <c r="U57" s="6"/>
      <c r="V57" s="6"/>
      <c r="W57" s="6"/>
      <c r="X57" s="71"/>
      <c r="Y57" s="71"/>
      <c r="Z57" s="71"/>
      <c r="AA57" s="71"/>
      <c r="AB57" s="71"/>
      <c r="AC57" s="71"/>
      <c r="AD57" s="6">
        <f t="shared" ref="AD57:AD61" si="9">SUM(Q57:AC57)</f>
        <v>0</v>
      </c>
    </row>
    <row r="58" ht="15.75" customHeight="1">
      <c r="A58" s="87" t="s">
        <v>369</v>
      </c>
      <c r="B58" s="5"/>
      <c r="C58" s="5"/>
      <c r="D58" s="6"/>
      <c r="E58" s="6"/>
      <c r="F58" s="5"/>
      <c r="G58" s="6"/>
      <c r="H58" s="6"/>
      <c r="I58" s="6"/>
      <c r="J58" s="6"/>
      <c r="K58" s="6"/>
      <c r="L58" s="6"/>
      <c r="M58" s="6"/>
      <c r="N58" s="6"/>
      <c r="O58" s="5"/>
      <c r="P58" s="6"/>
      <c r="Q58" s="6"/>
      <c r="R58" s="6"/>
      <c r="S58" s="6"/>
      <c r="T58" s="6"/>
      <c r="U58" s="6"/>
      <c r="V58" s="6"/>
      <c r="W58" s="6"/>
      <c r="X58" s="71"/>
      <c r="Y58" s="71"/>
      <c r="Z58" s="71"/>
      <c r="AA58" s="71"/>
      <c r="AB58" s="71"/>
      <c r="AC58" s="71"/>
      <c r="AD58" s="6">
        <f t="shared" si="9"/>
        <v>0</v>
      </c>
    </row>
    <row r="59" ht="15.75" customHeight="1">
      <c r="A59" s="87" t="s">
        <v>370</v>
      </c>
      <c r="B59" s="5"/>
      <c r="C59" s="5"/>
      <c r="D59" s="6"/>
      <c r="E59" s="6"/>
      <c r="F59" s="5"/>
      <c r="G59" s="6"/>
      <c r="H59" s="6"/>
      <c r="I59" s="6"/>
      <c r="J59" s="6"/>
      <c r="K59" s="6"/>
      <c r="L59" s="6"/>
      <c r="M59" s="6"/>
      <c r="N59" s="6"/>
      <c r="O59" s="5"/>
      <c r="P59" s="6"/>
      <c r="Q59" s="6"/>
      <c r="R59" s="6"/>
      <c r="S59" s="6"/>
      <c r="T59" s="6"/>
      <c r="U59" s="6"/>
      <c r="V59" s="6"/>
      <c r="W59" s="6"/>
      <c r="X59" s="71"/>
      <c r="Y59" s="71"/>
      <c r="Z59" s="71"/>
      <c r="AA59" s="71"/>
      <c r="AB59" s="71"/>
      <c r="AC59" s="71"/>
      <c r="AD59" s="6">
        <f t="shared" si="9"/>
        <v>0</v>
      </c>
    </row>
    <row r="60" ht="15.75" customHeight="1">
      <c r="A60" s="87" t="s">
        <v>371</v>
      </c>
      <c r="B60" s="5"/>
      <c r="C60" s="5"/>
      <c r="D60" s="6"/>
      <c r="E60" s="6"/>
      <c r="F60" s="5"/>
      <c r="G60" s="6"/>
      <c r="H60" s="6"/>
      <c r="I60" s="6"/>
      <c r="J60" s="6"/>
      <c r="K60" s="6"/>
      <c r="L60" s="6"/>
      <c r="M60" s="6"/>
      <c r="N60" s="6"/>
      <c r="O60" s="5"/>
      <c r="P60" s="6"/>
      <c r="Q60" s="6"/>
      <c r="R60" s="6"/>
      <c r="S60" s="6"/>
      <c r="T60" s="6"/>
      <c r="U60" s="6"/>
      <c r="V60" s="6"/>
      <c r="W60" s="6"/>
      <c r="X60" s="71"/>
      <c r="Y60" s="71"/>
      <c r="Z60" s="71"/>
      <c r="AA60" s="71"/>
      <c r="AB60" s="71"/>
      <c r="AC60" s="71"/>
      <c r="AD60" s="6">
        <f t="shared" si="9"/>
        <v>0</v>
      </c>
    </row>
    <row r="61" ht="15.75" customHeight="1">
      <c r="A61" s="87" t="s">
        <v>378</v>
      </c>
      <c r="B61" s="5"/>
      <c r="C61" s="5"/>
      <c r="D61" s="6"/>
      <c r="E61" s="6"/>
      <c r="F61" s="5"/>
      <c r="G61" s="6"/>
      <c r="H61" s="6"/>
      <c r="I61" s="6"/>
      <c r="J61" s="6"/>
      <c r="K61" s="6"/>
      <c r="L61" s="6"/>
      <c r="M61" s="6"/>
      <c r="N61" s="6"/>
      <c r="O61" s="5"/>
      <c r="P61" s="6"/>
      <c r="Q61" s="6"/>
      <c r="R61" s="6"/>
      <c r="S61" s="6"/>
      <c r="T61" s="6"/>
      <c r="U61" s="6"/>
      <c r="V61" s="6"/>
      <c r="W61" s="6"/>
      <c r="X61" s="71"/>
      <c r="Y61" s="71"/>
      <c r="Z61" s="71"/>
      <c r="AA61" s="71"/>
      <c r="AB61" s="71"/>
      <c r="AC61" s="71"/>
      <c r="AD61" s="6">
        <f t="shared" si="9"/>
        <v>0</v>
      </c>
    </row>
    <row r="62" ht="15.75" customHeight="1">
      <c r="A62" s="88" t="s">
        <v>289</v>
      </c>
      <c r="B62" s="88">
        <f t="shared" ref="B62:F62" si="10">SUM(B36:B61)</f>
        <v>58</v>
      </c>
      <c r="C62" s="88">
        <f t="shared" si="10"/>
        <v>0</v>
      </c>
      <c r="D62" s="88">
        <f t="shared" si="10"/>
        <v>0</v>
      </c>
      <c r="E62" s="88">
        <f t="shared" si="10"/>
        <v>0</v>
      </c>
      <c r="F62" s="88">
        <f t="shared" si="10"/>
        <v>0</v>
      </c>
      <c r="G62" s="88"/>
      <c r="H62" s="88">
        <f t="shared" ref="H62:M62" si="11">SUM(H36:H61)</f>
        <v>0</v>
      </c>
      <c r="I62" s="88">
        <f t="shared" si="11"/>
        <v>775</v>
      </c>
      <c r="J62" s="88">
        <f t="shared" si="11"/>
        <v>20</v>
      </c>
      <c r="K62" s="88">
        <f t="shared" si="11"/>
        <v>0</v>
      </c>
      <c r="L62" s="88">
        <f t="shared" si="11"/>
        <v>0</v>
      </c>
      <c r="M62" s="88">
        <f t="shared" si="11"/>
        <v>100</v>
      </c>
      <c r="N62" s="88"/>
      <c r="O62" s="88">
        <f t="shared" ref="O62:P62" si="12">SUM(O36:O61)</f>
        <v>0</v>
      </c>
      <c r="P62" s="88">
        <f t="shared" si="12"/>
        <v>0</v>
      </c>
      <c r="Q62" s="88"/>
      <c r="R62" s="88">
        <f t="shared" ref="R62:W62" si="13">SUM(R36:R61)</f>
        <v>0</v>
      </c>
      <c r="S62" s="88">
        <f t="shared" si="13"/>
        <v>0</v>
      </c>
      <c r="T62" s="88">
        <f t="shared" si="13"/>
        <v>0</v>
      </c>
      <c r="U62" s="88">
        <f t="shared" si="13"/>
        <v>0</v>
      </c>
      <c r="V62" s="88">
        <f t="shared" si="13"/>
        <v>0</v>
      </c>
      <c r="W62" s="88">
        <f t="shared" si="13"/>
        <v>0</v>
      </c>
      <c r="X62" s="88"/>
      <c r="Y62" s="88">
        <f t="shared" ref="Y62:AD62" si="14">SUM(Y36:Y61)</f>
        <v>0</v>
      </c>
      <c r="Z62" s="88">
        <f t="shared" si="14"/>
        <v>0</v>
      </c>
      <c r="AA62" s="88">
        <f t="shared" si="14"/>
        <v>0</v>
      </c>
      <c r="AB62" s="88">
        <f t="shared" si="14"/>
        <v>0</v>
      </c>
      <c r="AC62" s="88">
        <f t="shared" si="14"/>
        <v>0</v>
      </c>
      <c r="AD62" s="88">
        <f t="shared" si="14"/>
        <v>953</v>
      </c>
    </row>
    <row r="63" ht="15.75" customHeight="1">
      <c r="B63" s="25"/>
      <c r="F63" s="25"/>
      <c r="O63" s="25"/>
    </row>
    <row r="64" ht="15.75" customHeight="1">
      <c r="B64" s="25"/>
      <c r="F64" s="25"/>
      <c r="O64" s="25"/>
    </row>
    <row r="65" ht="15.75" customHeight="1">
      <c r="B65" s="25"/>
      <c r="F65" s="25"/>
      <c r="O65" s="25"/>
    </row>
    <row r="66" ht="15.75" customHeight="1">
      <c r="B66" s="25"/>
      <c r="F66" s="25"/>
      <c r="O66" s="25"/>
    </row>
    <row r="67" ht="15.75" customHeight="1">
      <c r="B67" s="25"/>
      <c r="F67" s="25"/>
      <c r="O67" s="25"/>
    </row>
    <row r="68" ht="15.75" customHeight="1">
      <c r="B68" s="25"/>
      <c r="F68" s="25"/>
      <c r="O68" s="25"/>
    </row>
    <row r="69" ht="15.75" customHeight="1">
      <c r="B69" s="25"/>
      <c r="F69" s="25"/>
      <c r="O69" s="25"/>
    </row>
    <row r="70" ht="15.75" customHeight="1">
      <c r="B70" s="25"/>
      <c r="F70" s="25"/>
      <c r="O70" s="25"/>
    </row>
    <row r="71" ht="15.75" customHeight="1">
      <c r="B71" s="25"/>
      <c r="F71" s="25"/>
      <c r="O71" s="25"/>
    </row>
    <row r="72" ht="15.75" customHeight="1">
      <c r="B72" s="25"/>
      <c r="F72" s="25"/>
      <c r="O72" s="25"/>
    </row>
    <row r="73" ht="15.75" customHeight="1">
      <c r="B73" s="25"/>
      <c r="F73" s="25"/>
      <c r="O73" s="25"/>
    </row>
    <row r="74" ht="15.75" customHeight="1">
      <c r="B74" s="25"/>
      <c r="F74" s="25"/>
      <c r="O74" s="25"/>
    </row>
    <row r="75" ht="15.75" customHeight="1">
      <c r="B75" s="25"/>
      <c r="F75" s="25"/>
      <c r="O75" s="25"/>
    </row>
    <row r="76" ht="15.75" customHeight="1">
      <c r="B76" s="25"/>
      <c r="F76" s="25"/>
      <c r="O76" s="25"/>
    </row>
    <row r="77" ht="15.75" customHeight="1">
      <c r="B77" s="25"/>
      <c r="F77" s="25"/>
      <c r="O77" s="25"/>
    </row>
    <row r="78" ht="15.75" customHeight="1">
      <c r="B78" s="25"/>
      <c r="F78" s="25"/>
      <c r="O78" s="25"/>
    </row>
    <row r="79" ht="15.75" customHeight="1">
      <c r="B79" s="25"/>
      <c r="F79" s="25"/>
      <c r="O79" s="25"/>
    </row>
    <row r="80" ht="15.75" customHeight="1">
      <c r="B80" s="25"/>
      <c r="F80" s="25"/>
      <c r="O80" s="25"/>
    </row>
    <row r="81" ht="15.75" customHeight="1">
      <c r="B81" s="25"/>
      <c r="F81" s="25"/>
      <c r="O81" s="25"/>
    </row>
    <row r="82" ht="15.75" customHeight="1">
      <c r="B82" s="25"/>
      <c r="F82" s="25"/>
      <c r="O82" s="25"/>
    </row>
    <row r="83" ht="15.75" customHeight="1">
      <c r="B83" s="25"/>
      <c r="F83" s="25"/>
      <c r="O83" s="25"/>
    </row>
    <row r="84" ht="15.75" customHeight="1">
      <c r="B84" s="25"/>
      <c r="F84" s="25"/>
      <c r="O84" s="25"/>
    </row>
    <row r="85" ht="15.75" customHeight="1">
      <c r="B85" s="25"/>
      <c r="F85" s="25"/>
      <c r="O85" s="25"/>
    </row>
    <row r="86" ht="15.75" customHeight="1">
      <c r="B86" s="25"/>
      <c r="F86" s="25"/>
      <c r="O86" s="25"/>
    </row>
    <row r="87" ht="15.75" customHeight="1">
      <c r="B87" s="25"/>
      <c r="F87" s="25"/>
      <c r="O87" s="25"/>
    </row>
    <row r="88" ht="15.75" customHeight="1">
      <c r="B88" s="25"/>
      <c r="F88" s="25"/>
      <c r="O88" s="25"/>
    </row>
    <row r="89" ht="15.75" customHeight="1">
      <c r="B89" s="25"/>
      <c r="F89" s="25"/>
      <c r="O89" s="25"/>
    </row>
    <row r="90" ht="15.75" customHeight="1">
      <c r="B90" s="25"/>
      <c r="F90" s="25"/>
      <c r="O90" s="25"/>
    </row>
    <row r="91" ht="15.75" customHeight="1">
      <c r="B91" s="25"/>
      <c r="F91" s="25"/>
      <c r="O91" s="25"/>
    </row>
    <row r="92" ht="15.75" customHeight="1">
      <c r="B92" s="25"/>
      <c r="F92" s="25"/>
      <c r="O92" s="25"/>
    </row>
    <row r="93" ht="15.75" customHeight="1">
      <c r="B93" s="25"/>
      <c r="F93" s="25"/>
      <c r="O93" s="25"/>
    </row>
    <row r="94" ht="15.75" customHeight="1">
      <c r="B94" s="25"/>
      <c r="F94" s="25"/>
      <c r="O94" s="25"/>
    </row>
    <row r="95" ht="15.75" customHeight="1">
      <c r="B95" s="25"/>
      <c r="F95" s="25"/>
      <c r="O95" s="25"/>
    </row>
    <row r="96" ht="15.75" customHeight="1">
      <c r="B96" s="25"/>
      <c r="F96" s="25"/>
      <c r="O96" s="25"/>
    </row>
    <row r="97" ht="15.75" customHeight="1">
      <c r="B97" s="25"/>
      <c r="F97" s="25"/>
      <c r="O97" s="25"/>
    </row>
    <row r="98" ht="15.75" customHeight="1">
      <c r="B98" s="25"/>
      <c r="F98" s="25"/>
      <c r="O98" s="25"/>
    </row>
    <row r="99" ht="15.75" customHeight="1">
      <c r="B99" s="25"/>
      <c r="F99" s="25"/>
      <c r="O99" s="25"/>
    </row>
    <row r="100" ht="15.75" customHeight="1">
      <c r="B100" s="25"/>
      <c r="F100" s="25"/>
      <c r="O100" s="25"/>
    </row>
    <row r="101" ht="15.75" customHeight="1">
      <c r="B101" s="25"/>
      <c r="F101" s="25"/>
      <c r="O101" s="25"/>
    </row>
    <row r="102" ht="15.75" customHeight="1">
      <c r="B102" s="25"/>
      <c r="F102" s="25"/>
      <c r="O102" s="25"/>
    </row>
    <row r="103" ht="15.75" customHeight="1">
      <c r="B103" s="25"/>
      <c r="F103" s="25"/>
      <c r="O103" s="25"/>
    </row>
    <row r="104" ht="15.75" customHeight="1">
      <c r="B104" s="25"/>
      <c r="F104" s="25"/>
      <c r="O104" s="25"/>
    </row>
    <row r="105" ht="15.75" customHeight="1">
      <c r="B105" s="25"/>
      <c r="F105" s="25"/>
      <c r="O105" s="25"/>
    </row>
    <row r="106" ht="15.75" customHeight="1">
      <c r="B106" s="25"/>
      <c r="F106" s="25"/>
      <c r="O106" s="25"/>
    </row>
    <row r="107" ht="15.75" customHeight="1">
      <c r="B107" s="25"/>
      <c r="F107" s="25"/>
      <c r="O107" s="25"/>
    </row>
    <row r="108" ht="15.75" customHeight="1">
      <c r="B108" s="25"/>
      <c r="F108" s="25"/>
      <c r="O108" s="25"/>
    </row>
    <row r="109" ht="15.75" customHeight="1">
      <c r="B109" s="25"/>
      <c r="F109" s="25"/>
      <c r="O109" s="25"/>
    </row>
    <row r="110" ht="15.75" customHeight="1">
      <c r="B110" s="25"/>
      <c r="F110" s="25"/>
      <c r="O110" s="25"/>
    </row>
    <row r="111" ht="15.75" customHeight="1">
      <c r="B111" s="25"/>
      <c r="F111" s="25"/>
      <c r="O111" s="25"/>
    </row>
    <row r="112" ht="15.75" customHeight="1">
      <c r="B112" s="25"/>
      <c r="F112" s="25"/>
      <c r="O112" s="25"/>
    </row>
    <row r="113" ht="15.75" customHeight="1">
      <c r="B113" s="25"/>
      <c r="F113" s="25"/>
      <c r="O113" s="25"/>
    </row>
    <row r="114" ht="15.75" customHeight="1">
      <c r="B114" s="25"/>
      <c r="F114" s="25"/>
      <c r="O114" s="25"/>
    </row>
    <row r="115" ht="15.75" customHeight="1">
      <c r="B115" s="25"/>
      <c r="F115" s="25"/>
      <c r="O115" s="25"/>
    </row>
    <row r="116" ht="15.75" customHeight="1">
      <c r="B116" s="25"/>
      <c r="F116" s="25"/>
      <c r="O116" s="25"/>
    </row>
    <row r="117" ht="15.75" customHeight="1">
      <c r="B117" s="25"/>
      <c r="F117" s="25"/>
      <c r="O117" s="25"/>
    </row>
    <row r="118" ht="15.75" customHeight="1">
      <c r="B118" s="25"/>
      <c r="F118" s="25"/>
      <c r="O118" s="25"/>
    </row>
    <row r="119" ht="15.75" customHeight="1">
      <c r="B119" s="25"/>
      <c r="F119" s="25"/>
      <c r="O119" s="25"/>
    </row>
    <row r="120" ht="15.75" customHeight="1">
      <c r="B120" s="25"/>
      <c r="F120" s="25"/>
      <c r="O120" s="25"/>
    </row>
    <row r="121" ht="15.75" customHeight="1">
      <c r="B121" s="25"/>
      <c r="F121" s="25"/>
      <c r="O121" s="25"/>
    </row>
    <row r="122" ht="15.75" customHeight="1">
      <c r="B122" s="25"/>
      <c r="F122" s="25"/>
      <c r="O122" s="25"/>
    </row>
    <row r="123" ht="15.75" customHeight="1">
      <c r="B123" s="25"/>
      <c r="F123" s="25"/>
      <c r="O123" s="25"/>
    </row>
    <row r="124" ht="15.75" customHeight="1">
      <c r="B124" s="25"/>
      <c r="F124" s="25"/>
      <c r="O124" s="25"/>
    </row>
    <row r="125" ht="15.75" customHeight="1">
      <c r="B125" s="25"/>
      <c r="F125" s="25"/>
      <c r="O125" s="25"/>
    </row>
    <row r="126" ht="15.75" customHeight="1">
      <c r="B126" s="25"/>
      <c r="F126" s="25"/>
      <c r="O126" s="25"/>
    </row>
    <row r="127" ht="15.75" customHeight="1">
      <c r="B127" s="25"/>
      <c r="F127" s="25"/>
      <c r="O127" s="25"/>
    </row>
    <row r="128" ht="15.75" customHeight="1">
      <c r="B128" s="25"/>
      <c r="F128" s="25"/>
      <c r="O128" s="25"/>
    </row>
    <row r="129" ht="15.75" customHeight="1">
      <c r="B129" s="25"/>
      <c r="F129" s="25"/>
      <c r="O129" s="25"/>
    </row>
    <row r="130" ht="15.75" customHeight="1">
      <c r="B130" s="25"/>
      <c r="F130" s="25"/>
      <c r="O130" s="25"/>
    </row>
    <row r="131" ht="15.75" customHeight="1">
      <c r="B131" s="25"/>
      <c r="F131" s="25"/>
      <c r="O131" s="25"/>
    </row>
    <row r="132" ht="15.75" customHeight="1">
      <c r="B132" s="25"/>
      <c r="F132" s="25"/>
      <c r="O132" s="25"/>
    </row>
    <row r="133" ht="15.75" customHeight="1">
      <c r="B133" s="25"/>
      <c r="F133" s="25"/>
      <c r="O133" s="25"/>
    </row>
    <row r="134" ht="15.75" customHeight="1">
      <c r="B134" s="25"/>
      <c r="F134" s="25"/>
      <c r="O134" s="25"/>
    </row>
    <row r="135" ht="15.75" customHeight="1">
      <c r="B135" s="25"/>
      <c r="F135" s="25"/>
      <c r="O135" s="25"/>
    </row>
    <row r="136" ht="15.75" customHeight="1">
      <c r="B136" s="25"/>
      <c r="F136" s="25"/>
      <c r="O136" s="25"/>
    </row>
    <row r="137" ht="15.75" customHeight="1">
      <c r="B137" s="25"/>
      <c r="F137" s="25"/>
      <c r="O137" s="25"/>
    </row>
    <row r="138" ht="15.75" customHeight="1">
      <c r="B138" s="25"/>
      <c r="F138" s="25"/>
      <c r="O138" s="25"/>
    </row>
    <row r="139" ht="15.75" customHeight="1">
      <c r="B139" s="25"/>
      <c r="F139" s="25"/>
      <c r="O139" s="25"/>
    </row>
    <row r="140" ht="15.75" customHeight="1">
      <c r="B140" s="25"/>
      <c r="F140" s="25"/>
      <c r="O140" s="25"/>
    </row>
    <row r="141" ht="15.75" customHeight="1">
      <c r="B141" s="25"/>
      <c r="F141" s="25"/>
      <c r="O141" s="25"/>
    </row>
    <row r="142" ht="15.75" customHeight="1">
      <c r="B142" s="25"/>
      <c r="F142" s="25"/>
      <c r="O142" s="25"/>
    </row>
    <row r="143" ht="15.75" customHeight="1">
      <c r="B143" s="25"/>
      <c r="F143" s="25"/>
      <c r="O143" s="25"/>
    </row>
    <row r="144" ht="15.75" customHeight="1">
      <c r="B144" s="25"/>
      <c r="F144" s="25"/>
      <c r="O144" s="25"/>
    </row>
    <row r="145" ht="15.75" customHeight="1">
      <c r="B145" s="25"/>
      <c r="F145" s="25"/>
      <c r="O145" s="25"/>
    </row>
    <row r="146" ht="15.75" customHeight="1">
      <c r="B146" s="25"/>
      <c r="F146" s="25"/>
      <c r="O146" s="25"/>
    </row>
    <row r="147" ht="15.75" customHeight="1">
      <c r="B147" s="25"/>
      <c r="F147" s="25"/>
      <c r="O147" s="25"/>
    </row>
    <row r="148" ht="15.75" customHeight="1">
      <c r="B148" s="25"/>
      <c r="F148" s="25"/>
      <c r="O148" s="25"/>
    </row>
    <row r="149" ht="15.75" customHeight="1">
      <c r="B149" s="25"/>
      <c r="F149" s="25"/>
      <c r="O149" s="25"/>
    </row>
    <row r="150" ht="15.75" customHeight="1">
      <c r="B150" s="25"/>
      <c r="F150" s="25"/>
      <c r="O150" s="25"/>
    </row>
    <row r="151" ht="15.75" customHeight="1">
      <c r="B151" s="25"/>
      <c r="F151" s="25"/>
      <c r="O151" s="25"/>
    </row>
    <row r="152" ht="15.75" customHeight="1">
      <c r="B152" s="25"/>
      <c r="F152" s="25"/>
      <c r="O152" s="25"/>
    </row>
    <row r="153" ht="15.75" customHeight="1">
      <c r="B153" s="25"/>
      <c r="F153" s="25"/>
      <c r="O153" s="25"/>
    </row>
    <row r="154" ht="15.75" customHeight="1">
      <c r="B154" s="25"/>
      <c r="F154" s="25"/>
      <c r="O154" s="25"/>
    </row>
    <row r="155" ht="15.75" customHeight="1">
      <c r="B155" s="25"/>
      <c r="F155" s="25"/>
      <c r="O155" s="25"/>
    </row>
    <row r="156" ht="15.75" customHeight="1">
      <c r="B156" s="25"/>
      <c r="F156" s="25"/>
      <c r="O156" s="25"/>
    </row>
    <row r="157" ht="15.75" customHeight="1">
      <c r="B157" s="25"/>
      <c r="F157" s="25"/>
      <c r="O157" s="25"/>
    </row>
    <row r="158" ht="15.75" customHeight="1">
      <c r="B158" s="25"/>
      <c r="F158" s="25"/>
      <c r="O158" s="25"/>
    </row>
    <row r="159" ht="15.75" customHeight="1">
      <c r="B159" s="25"/>
      <c r="F159" s="25"/>
      <c r="O159" s="25"/>
    </row>
    <row r="160" ht="15.75" customHeight="1">
      <c r="B160" s="25"/>
      <c r="F160" s="25"/>
      <c r="O160" s="25"/>
    </row>
    <row r="161" ht="15.75" customHeight="1">
      <c r="B161" s="25"/>
      <c r="F161" s="25"/>
      <c r="O161" s="25"/>
    </row>
    <row r="162" ht="15.75" customHeight="1">
      <c r="B162" s="25"/>
      <c r="F162" s="25"/>
      <c r="O162" s="25"/>
    </row>
    <row r="163" ht="15.75" customHeight="1">
      <c r="B163" s="25"/>
      <c r="F163" s="25"/>
      <c r="O163" s="25"/>
    </row>
    <row r="164" ht="15.75" customHeight="1">
      <c r="B164" s="25"/>
      <c r="F164" s="25"/>
      <c r="O164" s="25"/>
    </row>
    <row r="165" ht="15.75" customHeight="1">
      <c r="B165" s="25"/>
      <c r="F165" s="25"/>
      <c r="O165" s="25"/>
    </row>
    <row r="166" ht="15.75" customHeight="1">
      <c r="B166" s="25"/>
      <c r="F166" s="25"/>
      <c r="O166" s="25"/>
    </row>
    <row r="167" ht="15.75" customHeight="1">
      <c r="B167" s="25"/>
      <c r="F167" s="25"/>
      <c r="O167" s="25"/>
    </row>
    <row r="168" ht="15.75" customHeight="1">
      <c r="B168" s="25"/>
      <c r="F168" s="25"/>
      <c r="O168" s="25"/>
    </row>
    <row r="169" ht="15.75" customHeight="1">
      <c r="B169" s="25"/>
      <c r="F169" s="25"/>
      <c r="O169" s="25"/>
    </row>
    <row r="170" ht="15.75" customHeight="1">
      <c r="B170" s="25"/>
      <c r="F170" s="25"/>
      <c r="O170" s="25"/>
    </row>
    <row r="171" ht="15.75" customHeight="1">
      <c r="B171" s="25"/>
      <c r="F171" s="25"/>
      <c r="O171" s="25"/>
    </row>
    <row r="172" ht="15.75" customHeight="1">
      <c r="B172" s="25"/>
      <c r="F172" s="25"/>
      <c r="O172" s="25"/>
    </row>
    <row r="173" ht="15.75" customHeight="1">
      <c r="B173" s="25"/>
      <c r="F173" s="25"/>
      <c r="O173" s="25"/>
    </row>
    <row r="174" ht="15.75" customHeight="1">
      <c r="B174" s="25"/>
      <c r="F174" s="25"/>
      <c r="O174" s="25"/>
    </row>
    <row r="175" ht="15.75" customHeight="1">
      <c r="B175" s="25"/>
      <c r="F175" s="25"/>
      <c r="O175" s="25"/>
    </row>
    <row r="176" ht="15.75" customHeight="1">
      <c r="B176" s="25"/>
      <c r="F176" s="25"/>
      <c r="O176" s="25"/>
    </row>
    <row r="177" ht="15.75" customHeight="1">
      <c r="B177" s="25"/>
      <c r="F177" s="25"/>
      <c r="O177" s="25"/>
    </row>
    <row r="178" ht="15.75" customHeight="1">
      <c r="B178" s="25"/>
      <c r="F178" s="25"/>
      <c r="O178" s="25"/>
    </row>
    <row r="179" ht="15.75" customHeight="1">
      <c r="B179" s="25"/>
      <c r="F179" s="25"/>
      <c r="O179" s="25"/>
    </row>
    <row r="180" ht="15.75" customHeight="1">
      <c r="B180" s="25"/>
      <c r="F180" s="25"/>
      <c r="O180" s="25"/>
    </row>
    <row r="181" ht="15.75" customHeight="1">
      <c r="B181" s="25"/>
      <c r="F181" s="25"/>
      <c r="O181" s="25"/>
    </row>
    <row r="182" ht="15.75" customHeight="1">
      <c r="B182" s="25"/>
      <c r="F182" s="25"/>
      <c r="O182" s="25"/>
    </row>
    <row r="183" ht="15.75" customHeight="1">
      <c r="B183" s="25"/>
      <c r="F183" s="25"/>
      <c r="O183" s="25"/>
    </row>
    <row r="184" ht="15.75" customHeight="1">
      <c r="B184" s="25"/>
      <c r="F184" s="25"/>
      <c r="O184" s="25"/>
    </row>
    <row r="185" ht="15.75" customHeight="1">
      <c r="B185" s="25"/>
      <c r="F185" s="25"/>
      <c r="O185" s="25"/>
    </row>
    <row r="186" ht="15.75" customHeight="1">
      <c r="B186" s="25"/>
      <c r="F186" s="25"/>
      <c r="O186" s="25"/>
    </row>
    <row r="187" ht="15.75" customHeight="1">
      <c r="B187" s="25"/>
      <c r="F187" s="25"/>
      <c r="O187" s="25"/>
    </row>
    <row r="188" ht="15.75" customHeight="1">
      <c r="B188" s="25"/>
      <c r="F188" s="25"/>
      <c r="O188" s="25"/>
    </row>
    <row r="189" ht="15.75" customHeight="1">
      <c r="B189" s="25"/>
      <c r="F189" s="25"/>
      <c r="O189" s="25"/>
    </row>
    <row r="190" ht="15.75" customHeight="1">
      <c r="B190" s="25"/>
      <c r="F190" s="25"/>
      <c r="O190" s="25"/>
    </row>
    <row r="191" ht="15.75" customHeight="1">
      <c r="B191" s="25"/>
      <c r="F191" s="25"/>
      <c r="O191" s="25"/>
    </row>
    <row r="192" ht="15.75" customHeight="1">
      <c r="B192" s="25"/>
      <c r="F192" s="25"/>
      <c r="O192" s="25"/>
    </row>
    <row r="193" ht="15.75" customHeight="1">
      <c r="B193" s="25"/>
      <c r="F193" s="25"/>
      <c r="O193" s="25"/>
    </row>
    <row r="194" ht="15.75" customHeight="1">
      <c r="B194" s="25"/>
      <c r="F194" s="25"/>
      <c r="O194" s="25"/>
    </row>
    <row r="195" ht="15.75" customHeight="1">
      <c r="B195" s="25"/>
      <c r="F195" s="25"/>
      <c r="O195" s="25"/>
    </row>
    <row r="196" ht="15.75" customHeight="1">
      <c r="B196" s="25"/>
      <c r="F196" s="25"/>
      <c r="O196" s="25"/>
    </row>
    <row r="197" ht="15.75" customHeight="1">
      <c r="B197" s="25"/>
      <c r="F197" s="25"/>
      <c r="O197" s="25"/>
    </row>
    <row r="198" ht="15.75" customHeight="1">
      <c r="B198" s="25"/>
      <c r="F198" s="25"/>
      <c r="O198" s="25"/>
    </row>
    <row r="199" ht="15.75" customHeight="1">
      <c r="B199" s="25"/>
      <c r="F199" s="25"/>
      <c r="O199" s="25"/>
    </row>
    <row r="200" ht="15.75" customHeight="1">
      <c r="B200" s="25"/>
      <c r="F200" s="25"/>
      <c r="O200" s="25"/>
    </row>
    <row r="201" ht="15.75" customHeight="1">
      <c r="B201" s="25"/>
      <c r="F201" s="25"/>
      <c r="O201" s="25"/>
    </row>
    <row r="202" ht="15.75" customHeight="1">
      <c r="B202" s="25"/>
      <c r="F202" s="25"/>
      <c r="O202" s="25"/>
    </row>
    <row r="203" ht="15.75" customHeight="1">
      <c r="B203" s="25"/>
      <c r="F203" s="25"/>
      <c r="O203" s="25"/>
    </row>
    <row r="204" ht="15.75" customHeight="1">
      <c r="B204" s="25"/>
      <c r="F204" s="25"/>
      <c r="O204" s="25"/>
    </row>
    <row r="205" ht="15.75" customHeight="1">
      <c r="B205" s="25"/>
      <c r="F205" s="25"/>
      <c r="O205" s="25"/>
    </row>
    <row r="206" ht="15.75" customHeight="1">
      <c r="B206" s="25"/>
      <c r="F206" s="25"/>
      <c r="O206" s="25"/>
    </row>
    <row r="207" ht="15.75" customHeight="1">
      <c r="B207" s="25"/>
      <c r="F207" s="25"/>
      <c r="O207" s="25"/>
    </row>
    <row r="208" ht="15.75" customHeight="1">
      <c r="B208" s="25"/>
      <c r="F208" s="25"/>
      <c r="O208" s="25"/>
    </row>
    <row r="209" ht="15.75" customHeight="1">
      <c r="B209" s="25"/>
      <c r="F209" s="25"/>
      <c r="O209" s="25"/>
    </row>
    <row r="210" ht="15.75" customHeight="1">
      <c r="B210" s="25"/>
      <c r="F210" s="25"/>
      <c r="O210" s="25"/>
    </row>
    <row r="211" ht="15.75" customHeight="1">
      <c r="B211" s="25"/>
      <c r="F211" s="25"/>
      <c r="O211" s="25"/>
    </row>
    <row r="212" ht="15.75" customHeight="1">
      <c r="B212" s="25"/>
      <c r="F212" s="25"/>
      <c r="O212" s="25"/>
    </row>
    <row r="213" ht="15.75" customHeight="1">
      <c r="B213" s="25"/>
      <c r="F213" s="25"/>
      <c r="O213" s="25"/>
    </row>
    <row r="214" ht="15.75" customHeight="1">
      <c r="B214" s="25"/>
      <c r="F214" s="25"/>
      <c r="O214" s="25"/>
    </row>
    <row r="215" ht="15.75" customHeight="1">
      <c r="B215" s="25"/>
      <c r="F215" s="25"/>
      <c r="O215" s="25"/>
    </row>
    <row r="216" ht="15.75" customHeight="1">
      <c r="B216" s="25"/>
      <c r="F216" s="25"/>
      <c r="O216" s="25"/>
    </row>
    <row r="217" ht="15.75" customHeight="1">
      <c r="B217" s="25"/>
      <c r="F217" s="25"/>
      <c r="O217" s="25"/>
    </row>
    <row r="218" ht="15.75" customHeight="1">
      <c r="B218" s="25"/>
      <c r="F218" s="25"/>
      <c r="O218" s="25"/>
    </row>
    <row r="219" ht="15.75" customHeight="1">
      <c r="B219" s="25"/>
      <c r="F219" s="25"/>
      <c r="O219" s="25"/>
    </row>
    <row r="220" ht="15.75" customHeight="1">
      <c r="B220" s="25"/>
      <c r="F220" s="25"/>
      <c r="O220" s="25"/>
    </row>
    <row r="221" ht="15.75" customHeight="1">
      <c r="B221" s="25"/>
      <c r="F221" s="25"/>
      <c r="O221" s="25"/>
    </row>
    <row r="222" ht="15.75" customHeight="1">
      <c r="B222" s="25"/>
      <c r="F222" s="25"/>
      <c r="O222" s="25"/>
    </row>
    <row r="223" ht="15.75" customHeight="1">
      <c r="B223" s="25"/>
      <c r="F223" s="25"/>
      <c r="O223" s="25"/>
    </row>
    <row r="224" ht="15.75" customHeight="1">
      <c r="B224" s="25"/>
      <c r="F224" s="25"/>
      <c r="O224" s="25"/>
    </row>
    <row r="225" ht="15.75" customHeight="1">
      <c r="B225" s="25"/>
      <c r="F225" s="25"/>
      <c r="O225" s="25"/>
    </row>
    <row r="226" ht="15.75" customHeight="1">
      <c r="B226" s="25"/>
      <c r="F226" s="25"/>
      <c r="O226" s="25"/>
    </row>
    <row r="227" ht="15.75" customHeight="1">
      <c r="B227" s="25"/>
      <c r="F227" s="25"/>
      <c r="O227" s="25"/>
    </row>
    <row r="228" ht="15.75" customHeight="1">
      <c r="B228" s="25"/>
      <c r="F228" s="25"/>
      <c r="O228" s="25"/>
    </row>
    <row r="229" ht="15.75" customHeight="1">
      <c r="B229" s="25"/>
      <c r="F229" s="25"/>
      <c r="O229" s="25"/>
    </row>
    <row r="230" ht="15.75" customHeight="1">
      <c r="B230" s="25"/>
      <c r="F230" s="25"/>
      <c r="O230" s="25"/>
    </row>
    <row r="231" ht="15.75" customHeight="1">
      <c r="B231" s="25"/>
      <c r="F231" s="25"/>
      <c r="O231" s="25"/>
    </row>
    <row r="232" ht="15.75" customHeight="1">
      <c r="B232" s="25"/>
      <c r="F232" s="25"/>
      <c r="O232" s="25"/>
    </row>
    <row r="233" ht="15.75" customHeight="1">
      <c r="B233" s="25"/>
      <c r="F233" s="25"/>
      <c r="O233" s="25"/>
    </row>
    <row r="234" ht="15.75" customHeight="1">
      <c r="B234" s="25"/>
      <c r="F234" s="25"/>
      <c r="O234" s="25"/>
    </row>
    <row r="235" ht="15.75" customHeight="1">
      <c r="B235" s="25"/>
      <c r="F235" s="25"/>
      <c r="O235" s="25"/>
    </row>
    <row r="236" ht="15.75" customHeight="1">
      <c r="B236" s="25"/>
      <c r="F236" s="25"/>
      <c r="O236" s="25"/>
    </row>
    <row r="237" ht="15.75" customHeight="1">
      <c r="B237" s="25"/>
      <c r="F237" s="25"/>
      <c r="O237" s="25"/>
    </row>
    <row r="238" ht="15.75" customHeight="1">
      <c r="B238" s="25"/>
      <c r="F238" s="25"/>
      <c r="O238" s="25"/>
    </row>
    <row r="239" ht="15.75" customHeight="1">
      <c r="B239" s="25"/>
      <c r="F239" s="25"/>
      <c r="O239" s="25"/>
    </row>
    <row r="240" ht="15.75" customHeight="1">
      <c r="B240" s="25"/>
      <c r="F240" s="25"/>
      <c r="O240" s="25"/>
    </row>
    <row r="241" ht="15.75" customHeight="1">
      <c r="B241" s="25"/>
      <c r="F241" s="25"/>
      <c r="O241" s="25"/>
    </row>
    <row r="242" ht="15.75" customHeight="1">
      <c r="B242" s="25"/>
      <c r="F242" s="25"/>
      <c r="O242" s="25"/>
    </row>
    <row r="243" ht="15.75" customHeight="1">
      <c r="B243" s="25"/>
      <c r="F243" s="25"/>
      <c r="O243" s="25"/>
    </row>
    <row r="244" ht="15.75" customHeight="1">
      <c r="B244" s="25"/>
      <c r="F244" s="25"/>
      <c r="O244" s="25"/>
    </row>
    <row r="245" ht="15.75" customHeight="1">
      <c r="B245" s="25"/>
      <c r="F245" s="25"/>
      <c r="O245" s="25"/>
    </row>
    <row r="246" ht="15.75" customHeight="1">
      <c r="B246" s="25"/>
      <c r="F246" s="25"/>
      <c r="O246" s="25"/>
    </row>
    <row r="247" ht="15.75" customHeight="1">
      <c r="B247" s="25"/>
      <c r="F247" s="25"/>
      <c r="O247" s="25"/>
    </row>
    <row r="248" ht="15.75" customHeight="1">
      <c r="B248" s="25"/>
      <c r="F248" s="25"/>
      <c r="O248" s="25"/>
    </row>
    <row r="249" ht="15.75" customHeight="1">
      <c r="B249" s="25"/>
      <c r="F249" s="25"/>
      <c r="O249" s="25"/>
    </row>
    <row r="250" ht="15.75" customHeight="1">
      <c r="B250" s="25"/>
      <c r="F250" s="25"/>
      <c r="O250" s="25"/>
    </row>
    <row r="251" ht="15.75" customHeight="1">
      <c r="B251" s="25"/>
      <c r="F251" s="25"/>
      <c r="O251" s="25"/>
    </row>
    <row r="252" ht="15.75" customHeight="1">
      <c r="B252" s="25"/>
      <c r="F252" s="25"/>
      <c r="O252" s="25"/>
    </row>
    <row r="253" ht="15.75" customHeight="1">
      <c r="B253" s="25"/>
      <c r="F253" s="25"/>
      <c r="O253" s="25"/>
    </row>
    <row r="254" ht="15.75" customHeight="1">
      <c r="B254" s="25"/>
      <c r="F254" s="25"/>
      <c r="O254" s="25"/>
    </row>
    <row r="255" ht="15.75" customHeight="1">
      <c r="B255" s="25"/>
      <c r="F255" s="25"/>
      <c r="O255" s="25"/>
    </row>
    <row r="256" ht="15.75" customHeight="1">
      <c r="B256" s="25"/>
      <c r="F256" s="25"/>
      <c r="O256" s="25"/>
    </row>
    <row r="257" ht="15.75" customHeight="1">
      <c r="B257" s="25"/>
      <c r="F257" s="25"/>
      <c r="O257" s="25"/>
    </row>
    <row r="258" ht="15.75" customHeight="1">
      <c r="B258" s="25"/>
      <c r="F258" s="25"/>
      <c r="O258" s="25"/>
    </row>
    <row r="259" ht="15.75" customHeight="1">
      <c r="B259" s="25"/>
      <c r="F259" s="25"/>
      <c r="O259" s="25"/>
    </row>
    <row r="260" ht="15.75" customHeight="1">
      <c r="B260" s="25"/>
      <c r="F260" s="25"/>
      <c r="O260" s="25"/>
    </row>
    <row r="261" ht="15.75" customHeight="1">
      <c r="B261" s="25"/>
      <c r="F261" s="25"/>
      <c r="O261" s="25"/>
    </row>
    <row r="262" ht="15.75" customHeight="1">
      <c r="B262" s="25"/>
      <c r="F262" s="25"/>
      <c r="O262" s="25"/>
    </row>
    <row r="263" ht="15.75" customHeight="1">
      <c r="B263" s="25"/>
      <c r="F263" s="25"/>
      <c r="O263" s="25"/>
    </row>
    <row r="264" ht="15.75" customHeight="1">
      <c r="B264" s="25"/>
      <c r="F264" s="25"/>
      <c r="O264" s="25"/>
    </row>
    <row r="265" ht="15.75" customHeight="1">
      <c r="B265" s="25"/>
      <c r="F265" s="25"/>
      <c r="O265" s="25"/>
    </row>
    <row r="266" ht="15.75" customHeight="1">
      <c r="B266" s="25"/>
      <c r="F266" s="25"/>
      <c r="O266" s="25"/>
    </row>
    <row r="267" ht="15.75" customHeight="1">
      <c r="B267" s="25"/>
      <c r="F267" s="25"/>
      <c r="O267" s="25"/>
    </row>
    <row r="268" ht="15.75" customHeight="1">
      <c r="B268" s="25"/>
      <c r="F268" s="25"/>
      <c r="O268" s="25"/>
    </row>
    <row r="269" ht="15.75" customHeight="1">
      <c r="B269" s="25"/>
      <c r="F269" s="25"/>
      <c r="O269" s="25"/>
    </row>
    <row r="270" ht="15.75" customHeight="1">
      <c r="B270" s="25"/>
      <c r="F270" s="25"/>
      <c r="O270" s="25"/>
    </row>
    <row r="271" ht="15.75" customHeight="1">
      <c r="B271" s="25"/>
      <c r="F271" s="25"/>
      <c r="O271" s="25"/>
    </row>
    <row r="272" ht="15.75" customHeight="1">
      <c r="B272" s="25"/>
      <c r="F272" s="25"/>
      <c r="O272" s="25"/>
    </row>
    <row r="273" ht="15.75" customHeight="1">
      <c r="B273" s="25"/>
      <c r="F273" s="25"/>
      <c r="O273" s="25"/>
    </row>
    <row r="274" ht="15.75" customHeight="1">
      <c r="B274" s="25"/>
      <c r="F274" s="25"/>
      <c r="O274" s="25"/>
    </row>
    <row r="275" ht="15.75" customHeight="1">
      <c r="B275" s="25"/>
      <c r="F275" s="25"/>
      <c r="O275" s="25"/>
    </row>
    <row r="276" ht="15.75" customHeight="1">
      <c r="B276" s="25"/>
      <c r="F276" s="25"/>
      <c r="O276" s="25"/>
    </row>
    <row r="277" ht="15.75" customHeight="1">
      <c r="B277" s="25"/>
      <c r="F277" s="25"/>
      <c r="O277" s="25"/>
    </row>
    <row r="278" ht="15.75" customHeight="1">
      <c r="B278" s="25"/>
      <c r="F278" s="25"/>
      <c r="O278" s="25"/>
    </row>
    <row r="279" ht="15.75" customHeight="1">
      <c r="B279" s="25"/>
      <c r="F279" s="25"/>
      <c r="O279" s="25"/>
    </row>
    <row r="280" ht="15.75" customHeight="1">
      <c r="B280" s="25"/>
      <c r="F280" s="25"/>
      <c r="O280" s="25"/>
    </row>
    <row r="281" ht="15.75" customHeight="1">
      <c r="B281" s="25"/>
      <c r="F281" s="25"/>
      <c r="O281" s="25"/>
    </row>
    <row r="282" ht="15.75" customHeight="1">
      <c r="B282" s="25"/>
      <c r="F282" s="25"/>
      <c r="O282" s="25"/>
    </row>
    <row r="283" ht="15.75" customHeight="1">
      <c r="B283" s="25"/>
      <c r="F283" s="25"/>
      <c r="O283" s="25"/>
    </row>
    <row r="284" ht="15.75" customHeight="1">
      <c r="B284" s="25"/>
      <c r="F284" s="25"/>
      <c r="O284" s="25"/>
    </row>
    <row r="285" ht="15.75" customHeight="1">
      <c r="B285" s="25"/>
      <c r="F285" s="25"/>
      <c r="O285" s="25"/>
    </row>
    <row r="286" ht="15.75" customHeight="1">
      <c r="B286" s="25"/>
      <c r="F286" s="25"/>
      <c r="O286" s="25"/>
    </row>
    <row r="287" ht="15.75" customHeight="1">
      <c r="B287" s="25"/>
      <c r="F287" s="25"/>
      <c r="O287" s="25"/>
    </row>
    <row r="288" ht="15.75" customHeight="1">
      <c r="B288" s="25"/>
      <c r="F288" s="25"/>
      <c r="O288" s="25"/>
    </row>
    <row r="289" ht="15.75" customHeight="1">
      <c r="B289" s="25"/>
      <c r="F289" s="25"/>
      <c r="O289" s="25"/>
    </row>
    <row r="290" ht="15.75" customHeight="1">
      <c r="B290" s="25"/>
      <c r="F290" s="25"/>
      <c r="O290" s="25"/>
    </row>
    <row r="291" ht="15.75" customHeight="1">
      <c r="B291" s="25"/>
      <c r="F291" s="25"/>
      <c r="O291" s="25"/>
    </row>
    <row r="292" ht="15.75" customHeight="1">
      <c r="B292" s="25"/>
      <c r="F292" s="25"/>
      <c r="O292" s="25"/>
    </row>
    <row r="293" ht="15.75" customHeight="1">
      <c r="B293" s="25"/>
      <c r="F293" s="25"/>
      <c r="O293" s="25"/>
    </row>
    <row r="294" ht="15.75" customHeight="1">
      <c r="B294" s="25"/>
      <c r="F294" s="25"/>
      <c r="O294" s="25"/>
    </row>
    <row r="295" ht="15.75" customHeight="1">
      <c r="B295" s="25"/>
      <c r="F295" s="25"/>
      <c r="O295" s="25"/>
    </row>
    <row r="296" ht="15.75" customHeight="1">
      <c r="B296" s="25"/>
      <c r="F296" s="25"/>
      <c r="O296" s="25"/>
    </row>
    <row r="297" ht="15.75" customHeight="1">
      <c r="B297" s="25"/>
      <c r="F297" s="25"/>
      <c r="O297" s="25"/>
    </row>
    <row r="298" ht="15.75" customHeight="1">
      <c r="B298" s="25"/>
      <c r="F298" s="25"/>
      <c r="O298" s="25"/>
    </row>
    <row r="299" ht="15.75" customHeight="1">
      <c r="B299" s="25"/>
      <c r="F299" s="25"/>
      <c r="O299" s="25"/>
    </row>
    <row r="300" ht="15.75" customHeight="1">
      <c r="B300" s="25"/>
      <c r="F300" s="25"/>
      <c r="O300" s="25"/>
    </row>
    <row r="301" ht="15.75" customHeight="1">
      <c r="B301" s="25"/>
      <c r="F301" s="25"/>
      <c r="O301" s="25"/>
    </row>
    <row r="302" ht="15.75" customHeight="1">
      <c r="B302" s="25"/>
      <c r="F302" s="25"/>
      <c r="O302" s="25"/>
    </row>
    <row r="303" ht="15.75" customHeight="1">
      <c r="B303" s="25"/>
      <c r="F303" s="25"/>
      <c r="O303" s="25"/>
    </row>
    <row r="304" ht="15.75" customHeight="1">
      <c r="B304" s="25"/>
      <c r="F304" s="25"/>
      <c r="O304" s="25"/>
    </row>
    <row r="305" ht="15.75" customHeight="1">
      <c r="B305" s="25"/>
      <c r="F305" s="25"/>
      <c r="O305" s="25"/>
    </row>
    <row r="306" ht="15.75" customHeight="1">
      <c r="B306" s="25"/>
      <c r="F306" s="25"/>
      <c r="O306" s="25"/>
    </row>
    <row r="307" ht="15.75" customHeight="1">
      <c r="B307" s="25"/>
      <c r="F307" s="25"/>
      <c r="O307" s="25"/>
    </row>
    <row r="308" ht="15.75" customHeight="1">
      <c r="B308" s="25"/>
      <c r="F308" s="25"/>
      <c r="O308" s="25"/>
    </row>
    <row r="309" ht="15.75" customHeight="1">
      <c r="B309" s="25"/>
      <c r="F309" s="25"/>
      <c r="O309" s="25"/>
    </row>
    <row r="310" ht="15.75" customHeight="1">
      <c r="B310" s="25"/>
      <c r="F310" s="25"/>
      <c r="O310" s="25"/>
    </row>
    <row r="311" ht="15.75" customHeight="1">
      <c r="B311" s="25"/>
      <c r="F311" s="25"/>
      <c r="O311" s="25"/>
    </row>
    <row r="312" ht="15.75" customHeight="1">
      <c r="B312" s="25"/>
      <c r="F312" s="25"/>
      <c r="O312" s="25"/>
    </row>
    <row r="313" ht="15.75" customHeight="1">
      <c r="B313" s="25"/>
      <c r="F313" s="25"/>
      <c r="O313" s="25"/>
    </row>
    <row r="314" ht="15.75" customHeight="1">
      <c r="B314" s="25"/>
      <c r="F314" s="25"/>
      <c r="O314" s="25"/>
    </row>
    <row r="315" ht="15.75" customHeight="1">
      <c r="B315" s="25"/>
      <c r="F315" s="25"/>
      <c r="O315" s="25"/>
    </row>
    <row r="316" ht="15.75" customHeight="1">
      <c r="B316" s="25"/>
      <c r="F316" s="25"/>
      <c r="O316" s="25"/>
    </row>
    <row r="317" ht="15.75" customHeight="1">
      <c r="B317" s="25"/>
      <c r="F317" s="25"/>
      <c r="O317" s="25"/>
    </row>
    <row r="318" ht="15.75" customHeight="1">
      <c r="B318" s="25"/>
      <c r="F318" s="25"/>
      <c r="O318" s="25"/>
    </row>
    <row r="319" ht="15.75" customHeight="1">
      <c r="B319" s="25"/>
      <c r="F319" s="25"/>
      <c r="O319" s="25"/>
    </row>
    <row r="320" ht="15.75" customHeight="1">
      <c r="B320" s="25"/>
      <c r="F320" s="25"/>
      <c r="O320" s="25"/>
    </row>
    <row r="321" ht="15.75" customHeight="1">
      <c r="B321" s="25"/>
      <c r="F321" s="25"/>
      <c r="O321" s="25"/>
    </row>
    <row r="322" ht="15.75" customHeight="1">
      <c r="B322" s="25"/>
      <c r="F322" s="25"/>
      <c r="O322" s="25"/>
    </row>
    <row r="323" ht="15.75" customHeight="1">
      <c r="B323" s="25"/>
      <c r="F323" s="25"/>
      <c r="O323" s="25"/>
    </row>
    <row r="324" ht="15.75" customHeight="1">
      <c r="B324" s="25"/>
      <c r="F324" s="25"/>
      <c r="O324" s="25"/>
    </row>
    <row r="325" ht="15.75" customHeight="1">
      <c r="B325" s="25"/>
      <c r="F325" s="25"/>
      <c r="O325" s="25"/>
    </row>
    <row r="326" ht="15.75" customHeight="1">
      <c r="B326" s="25"/>
      <c r="F326" s="25"/>
      <c r="O326" s="25"/>
    </row>
    <row r="327" ht="15.75" customHeight="1">
      <c r="B327" s="25"/>
      <c r="F327" s="25"/>
      <c r="O327" s="25"/>
    </row>
    <row r="328" ht="15.75" customHeight="1">
      <c r="B328" s="25"/>
      <c r="F328" s="25"/>
      <c r="O328" s="25"/>
    </row>
    <row r="329" ht="15.75" customHeight="1">
      <c r="B329" s="25"/>
      <c r="F329" s="25"/>
      <c r="O329" s="25"/>
    </row>
    <row r="330" ht="15.75" customHeight="1">
      <c r="B330" s="25"/>
      <c r="F330" s="25"/>
      <c r="O330" s="25"/>
    </row>
    <row r="331" ht="15.75" customHeight="1">
      <c r="B331" s="25"/>
      <c r="F331" s="25"/>
      <c r="O331" s="25"/>
    </row>
    <row r="332" ht="15.75" customHeight="1">
      <c r="B332" s="25"/>
      <c r="F332" s="25"/>
      <c r="O332" s="25"/>
    </row>
    <row r="333" ht="15.75" customHeight="1">
      <c r="B333" s="25"/>
      <c r="F333" s="25"/>
      <c r="O333" s="25"/>
    </row>
    <row r="334" ht="15.75" customHeight="1">
      <c r="B334" s="25"/>
      <c r="F334" s="25"/>
      <c r="O334" s="25"/>
    </row>
    <row r="335" ht="15.75" customHeight="1">
      <c r="B335" s="25"/>
      <c r="F335" s="25"/>
      <c r="O335" s="25"/>
    </row>
    <row r="336" ht="15.75" customHeight="1">
      <c r="B336" s="25"/>
      <c r="F336" s="25"/>
      <c r="O336" s="25"/>
    </row>
    <row r="337" ht="15.75" customHeight="1">
      <c r="B337" s="25"/>
      <c r="F337" s="25"/>
      <c r="O337" s="25"/>
    </row>
    <row r="338" ht="15.75" customHeight="1">
      <c r="B338" s="25"/>
      <c r="F338" s="25"/>
      <c r="O338" s="25"/>
    </row>
    <row r="339" ht="15.75" customHeight="1">
      <c r="B339" s="25"/>
      <c r="F339" s="25"/>
      <c r="O339" s="25"/>
    </row>
    <row r="340" ht="15.75" customHeight="1">
      <c r="B340" s="25"/>
      <c r="F340" s="25"/>
      <c r="O340" s="25"/>
    </row>
    <row r="341" ht="15.75" customHeight="1">
      <c r="B341" s="25"/>
      <c r="F341" s="25"/>
      <c r="O341" s="25"/>
    </row>
    <row r="342" ht="15.75" customHeight="1">
      <c r="B342" s="25"/>
      <c r="F342" s="25"/>
      <c r="O342" s="25"/>
    </row>
    <row r="343" ht="15.75" customHeight="1">
      <c r="B343" s="25"/>
      <c r="F343" s="25"/>
      <c r="O343" s="25"/>
    </row>
    <row r="344" ht="15.75" customHeight="1">
      <c r="B344" s="25"/>
      <c r="F344" s="25"/>
      <c r="O344" s="25"/>
    </row>
    <row r="345" ht="15.75" customHeight="1">
      <c r="B345" s="25"/>
      <c r="F345" s="25"/>
      <c r="O345" s="25"/>
    </row>
    <row r="346" ht="15.75" customHeight="1">
      <c r="B346" s="25"/>
      <c r="F346" s="25"/>
      <c r="O346" s="25"/>
    </row>
    <row r="347" ht="15.75" customHeight="1">
      <c r="B347" s="25"/>
      <c r="F347" s="25"/>
      <c r="O347" s="25"/>
    </row>
    <row r="348" ht="15.75" customHeight="1">
      <c r="B348" s="25"/>
      <c r="F348" s="25"/>
      <c r="O348" s="25"/>
    </row>
    <row r="349" ht="15.75" customHeight="1">
      <c r="B349" s="25"/>
      <c r="F349" s="25"/>
      <c r="O349" s="25"/>
    </row>
    <row r="350" ht="15.75" customHeight="1">
      <c r="B350" s="25"/>
      <c r="F350" s="25"/>
      <c r="O350" s="25"/>
    </row>
    <row r="351" ht="15.75" customHeight="1">
      <c r="B351" s="25"/>
      <c r="F351" s="25"/>
      <c r="O351" s="25"/>
    </row>
    <row r="352" ht="15.75" customHeight="1">
      <c r="B352" s="25"/>
      <c r="F352" s="25"/>
      <c r="O352" s="25"/>
    </row>
    <row r="353" ht="15.75" customHeight="1">
      <c r="B353" s="25"/>
      <c r="F353" s="25"/>
      <c r="O353" s="25"/>
    </row>
    <row r="354" ht="15.75" customHeight="1">
      <c r="B354" s="25"/>
      <c r="F354" s="25"/>
      <c r="O354" s="25"/>
    </row>
    <row r="355" ht="15.75" customHeight="1">
      <c r="B355" s="25"/>
      <c r="F355" s="25"/>
      <c r="O355" s="25"/>
    </row>
    <row r="356" ht="15.75" customHeight="1">
      <c r="B356" s="25"/>
      <c r="F356" s="25"/>
      <c r="O356" s="25"/>
    </row>
    <row r="357" ht="15.75" customHeight="1">
      <c r="B357" s="25"/>
      <c r="F357" s="25"/>
      <c r="O357" s="25"/>
    </row>
    <row r="358" ht="15.75" customHeight="1">
      <c r="B358" s="25"/>
      <c r="F358" s="25"/>
      <c r="O358" s="25"/>
    </row>
    <row r="359" ht="15.75" customHeight="1">
      <c r="B359" s="25"/>
      <c r="F359" s="25"/>
      <c r="O359" s="25"/>
    </row>
    <row r="360" ht="15.75" customHeight="1">
      <c r="B360" s="25"/>
      <c r="F360" s="25"/>
      <c r="O360" s="25"/>
    </row>
    <row r="361" ht="15.75" customHeight="1">
      <c r="B361" s="25"/>
      <c r="F361" s="25"/>
      <c r="O361" s="25"/>
    </row>
    <row r="362" ht="15.75" customHeight="1">
      <c r="B362" s="25"/>
      <c r="F362" s="25"/>
      <c r="O362" s="25"/>
    </row>
    <row r="363" ht="15.75" customHeight="1">
      <c r="B363" s="25"/>
      <c r="F363" s="25"/>
      <c r="O363" s="25"/>
    </row>
    <row r="364" ht="15.75" customHeight="1">
      <c r="B364" s="25"/>
      <c r="F364" s="25"/>
      <c r="O364" s="25"/>
    </row>
    <row r="365" ht="15.75" customHeight="1">
      <c r="B365" s="25"/>
      <c r="F365" s="25"/>
      <c r="O365" s="25"/>
    </row>
    <row r="366" ht="15.75" customHeight="1">
      <c r="B366" s="25"/>
      <c r="F366" s="25"/>
      <c r="O366" s="25"/>
    </row>
    <row r="367" ht="15.75" customHeight="1">
      <c r="B367" s="25"/>
      <c r="F367" s="25"/>
      <c r="O367" s="25"/>
    </row>
    <row r="368" ht="15.75" customHeight="1">
      <c r="B368" s="25"/>
      <c r="F368" s="25"/>
      <c r="O368" s="25"/>
    </row>
    <row r="369" ht="15.75" customHeight="1">
      <c r="B369" s="25"/>
      <c r="F369" s="25"/>
      <c r="O369" s="25"/>
    </row>
    <row r="370" ht="15.75" customHeight="1">
      <c r="B370" s="25"/>
      <c r="F370" s="25"/>
      <c r="O370" s="25"/>
    </row>
    <row r="371" ht="15.75" customHeight="1">
      <c r="B371" s="25"/>
      <c r="F371" s="25"/>
      <c r="O371" s="25"/>
    </row>
    <row r="372" ht="15.75" customHeight="1">
      <c r="B372" s="25"/>
      <c r="F372" s="25"/>
      <c r="O372" s="25"/>
    </row>
    <row r="373" ht="15.75" customHeight="1">
      <c r="B373" s="25"/>
      <c r="F373" s="25"/>
      <c r="O373" s="25"/>
    </row>
    <row r="374" ht="15.75" customHeight="1">
      <c r="B374" s="25"/>
      <c r="F374" s="25"/>
      <c r="O374" s="25"/>
    </row>
    <row r="375" ht="15.75" customHeight="1">
      <c r="B375" s="25"/>
      <c r="F375" s="25"/>
      <c r="O375" s="25"/>
    </row>
    <row r="376" ht="15.75" customHeight="1">
      <c r="B376" s="25"/>
      <c r="F376" s="25"/>
      <c r="O376" s="25"/>
    </row>
    <row r="377" ht="15.75" customHeight="1">
      <c r="B377" s="25"/>
      <c r="F377" s="25"/>
      <c r="O377" s="25"/>
    </row>
    <row r="378" ht="15.75" customHeight="1">
      <c r="B378" s="25"/>
      <c r="F378" s="25"/>
      <c r="O378" s="25"/>
    </row>
    <row r="379" ht="15.75" customHeight="1">
      <c r="B379" s="25"/>
      <c r="F379" s="25"/>
      <c r="O379" s="25"/>
    </row>
    <row r="380" ht="15.75" customHeight="1">
      <c r="B380" s="25"/>
      <c r="F380" s="25"/>
      <c r="O380" s="25"/>
    </row>
    <row r="381" ht="15.75" customHeight="1">
      <c r="B381" s="25"/>
      <c r="F381" s="25"/>
      <c r="O381" s="25"/>
    </row>
    <row r="382" ht="15.75" customHeight="1">
      <c r="B382" s="25"/>
      <c r="F382" s="25"/>
      <c r="O382" s="25"/>
    </row>
    <row r="383" ht="15.75" customHeight="1">
      <c r="B383" s="25"/>
      <c r="F383" s="25"/>
      <c r="O383" s="25"/>
    </row>
    <row r="384" ht="15.75" customHeight="1">
      <c r="B384" s="25"/>
      <c r="F384" s="25"/>
      <c r="O384" s="25"/>
    </row>
    <row r="385" ht="15.75" customHeight="1">
      <c r="B385" s="25"/>
      <c r="F385" s="25"/>
      <c r="O385" s="25"/>
    </row>
    <row r="386" ht="15.75" customHeight="1">
      <c r="B386" s="25"/>
      <c r="F386" s="25"/>
      <c r="O386" s="25"/>
    </row>
    <row r="387" ht="15.75" customHeight="1">
      <c r="B387" s="25"/>
      <c r="F387" s="25"/>
      <c r="O387" s="25"/>
    </row>
    <row r="388" ht="15.75" customHeight="1">
      <c r="B388" s="25"/>
      <c r="F388" s="25"/>
      <c r="O388" s="25"/>
    </row>
    <row r="389" ht="15.75" customHeight="1">
      <c r="B389" s="25"/>
      <c r="F389" s="25"/>
      <c r="O389" s="25"/>
    </row>
    <row r="390" ht="15.75" customHeight="1">
      <c r="B390" s="25"/>
      <c r="F390" s="25"/>
      <c r="O390" s="25"/>
    </row>
    <row r="391" ht="15.75" customHeight="1">
      <c r="B391" s="25"/>
      <c r="F391" s="25"/>
      <c r="O391" s="25"/>
    </row>
    <row r="392" ht="15.75" customHeight="1">
      <c r="B392" s="25"/>
      <c r="F392" s="25"/>
      <c r="O392" s="25"/>
    </row>
    <row r="393" ht="15.75" customHeight="1">
      <c r="B393" s="25"/>
      <c r="F393" s="25"/>
      <c r="O393" s="25"/>
    </row>
    <row r="394" ht="15.75" customHeight="1">
      <c r="B394" s="25"/>
      <c r="F394" s="25"/>
      <c r="O394" s="25"/>
    </row>
    <row r="395" ht="15.75" customHeight="1">
      <c r="B395" s="25"/>
      <c r="F395" s="25"/>
      <c r="O395" s="25"/>
    </row>
    <row r="396" ht="15.75" customHeight="1">
      <c r="B396" s="25"/>
      <c r="F396" s="25"/>
      <c r="O396" s="25"/>
    </row>
    <row r="397" ht="15.75" customHeight="1">
      <c r="B397" s="25"/>
      <c r="F397" s="25"/>
      <c r="O397" s="25"/>
    </row>
    <row r="398" ht="15.75" customHeight="1">
      <c r="B398" s="25"/>
      <c r="F398" s="25"/>
      <c r="O398" s="25"/>
    </row>
    <row r="399" ht="15.75" customHeight="1">
      <c r="B399" s="25"/>
      <c r="F399" s="25"/>
      <c r="O399" s="25"/>
    </row>
    <row r="400" ht="15.75" customHeight="1">
      <c r="B400" s="25"/>
      <c r="F400" s="25"/>
      <c r="O400" s="25"/>
    </row>
    <row r="401" ht="15.75" customHeight="1">
      <c r="B401" s="25"/>
      <c r="F401" s="25"/>
      <c r="O401" s="25"/>
    </row>
    <row r="402" ht="15.75" customHeight="1">
      <c r="B402" s="25"/>
      <c r="F402" s="25"/>
      <c r="O402" s="25"/>
    </row>
    <row r="403" ht="15.75" customHeight="1">
      <c r="B403" s="25"/>
      <c r="F403" s="25"/>
      <c r="O403" s="25"/>
    </row>
    <row r="404" ht="15.75" customHeight="1">
      <c r="B404" s="25"/>
      <c r="F404" s="25"/>
      <c r="O404" s="25"/>
    </row>
    <row r="405" ht="15.75" customHeight="1">
      <c r="B405" s="25"/>
      <c r="F405" s="25"/>
      <c r="O405" s="25"/>
    </row>
    <row r="406" ht="15.75" customHeight="1">
      <c r="B406" s="25"/>
      <c r="F406" s="25"/>
      <c r="O406" s="25"/>
    </row>
    <row r="407" ht="15.75" customHeight="1">
      <c r="B407" s="25"/>
      <c r="F407" s="25"/>
      <c r="O407" s="25"/>
    </row>
    <row r="408" ht="15.75" customHeight="1">
      <c r="B408" s="25"/>
      <c r="F408" s="25"/>
      <c r="O408" s="25"/>
    </row>
    <row r="409" ht="15.75" customHeight="1">
      <c r="B409" s="25"/>
      <c r="F409" s="25"/>
      <c r="O409" s="25"/>
    </row>
    <row r="410" ht="15.75" customHeight="1">
      <c r="B410" s="25"/>
      <c r="F410" s="25"/>
      <c r="O410" s="25"/>
    </row>
    <row r="411" ht="15.75" customHeight="1">
      <c r="B411" s="25"/>
      <c r="F411" s="25"/>
      <c r="O411" s="25"/>
    </row>
    <row r="412" ht="15.75" customHeight="1">
      <c r="B412" s="25"/>
      <c r="F412" s="25"/>
      <c r="O412" s="25"/>
    </row>
    <row r="413" ht="15.75" customHeight="1">
      <c r="B413" s="25"/>
      <c r="F413" s="25"/>
      <c r="O413" s="25"/>
    </row>
    <row r="414" ht="15.75" customHeight="1">
      <c r="B414" s="25"/>
      <c r="F414" s="25"/>
      <c r="O414" s="25"/>
    </row>
    <row r="415" ht="15.75" customHeight="1">
      <c r="B415" s="25"/>
      <c r="F415" s="25"/>
      <c r="O415" s="25"/>
    </row>
    <row r="416" ht="15.75" customHeight="1">
      <c r="B416" s="25"/>
      <c r="F416" s="25"/>
      <c r="O416" s="25"/>
    </row>
    <row r="417" ht="15.75" customHeight="1">
      <c r="B417" s="25"/>
      <c r="F417" s="25"/>
      <c r="O417" s="25"/>
    </row>
    <row r="418" ht="15.75" customHeight="1">
      <c r="B418" s="25"/>
      <c r="F418" s="25"/>
      <c r="O418" s="25"/>
    </row>
    <row r="419" ht="15.75" customHeight="1">
      <c r="B419" s="25"/>
      <c r="F419" s="25"/>
      <c r="O419" s="25"/>
    </row>
    <row r="420" ht="15.75" customHeight="1">
      <c r="B420" s="25"/>
      <c r="F420" s="25"/>
      <c r="O420" s="25"/>
    </row>
    <row r="421" ht="15.75" customHeight="1">
      <c r="B421" s="25"/>
      <c r="F421" s="25"/>
      <c r="O421" s="25"/>
    </row>
    <row r="422" ht="15.75" customHeight="1">
      <c r="B422" s="25"/>
      <c r="F422" s="25"/>
      <c r="O422" s="25"/>
    </row>
    <row r="423" ht="15.75" customHeight="1">
      <c r="B423" s="25"/>
      <c r="F423" s="25"/>
      <c r="O423" s="25"/>
    </row>
    <row r="424" ht="15.75" customHeight="1">
      <c r="B424" s="25"/>
      <c r="F424" s="25"/>
      <c r="O424" s="25"/>
    </row>
    <row r="425" ht="15.75" customHeight="1">
      <c r="B425" s="25"/>
      <c r="F425" s="25"/>
      <c r="O425" s="25"/>
    </row>
    <row r="426" ht="15.75" customHeight="1">
      <c r="B426" s="25"/>
      <c r="F426" s="25"/>
      <c r="O426" s="25"/>
    </row>
    <row r="427" ht="15.75" customHeight="1">
      <c r="B427" s="25"/>
      <c r="F427" s="25"/>
      <c r="O427" s="25"/>
    </row>
    <row r="428" ht="15.75" customHeight="1">
      <c r="B428" s="25"/>
      <c r="F428" s="25"/>
      <c r="O428" s="25"/>
    </row>
    <row r="429" ht="15.75" customHeight="1">
      <c r="B429" s="25"/>
      <c r="F429" s="25"/>
      <c r="O429" s="25"/>
    </row>
    <row r="430" ht="15.75" customHeight="1">
      <c r="B430" s="25"/>
      <c r="F430" s="25"/>
      <c r="O430" s="25"/>
    </row>
    <row r="431" ht="15.75" customHeight="1">
      <c r="B431" s="25"/>
      <c r="F431" s="25"/>
      <c r="O431" s="25"/>
    </row>
    <row r="432" ht="15.75" customHeight="1">
      <c r="B432" s="25"/>
      <c r="F432" s="25"/>
      <c r="O432" s="25"/>
    </row>
    <row r="433" ht="15.75" customHeight="1">
      <c r="B433" s="25"/>
      <c r="F433" s="25"/>
      <c r="O433" s="25"/>
    </row>
    <row r="434" ht="15.75" customHeight="1">
      <c r="B434" s="25"/>
      <c r="F434" s="25"/>
      <c r="O434" s="25"/>
    </row>
    <row r="435" ht="15.75" customHeight="1">
      <c r="B435" s="25"/>
      <c r="F435" s="25"/>
      <c r="O435" s="25"/>
    </row>
    <row r="436" ht="15.75" customHeight="1">
      <c r="B436" s="25"/>
      <c r="F436" s="25"/>
      <c r="O436" s="25"/>
    </row>
    <row r="437" ht="15.75" customHeight="1">
      <c r="B437" s="25"/>
      <c r="F437" s="25"/>
      <c r="O437" s="25"/>
    </row>
    <row r="438" ht="15.75" customHeight="1">
      <c r="B438" s="25"/>
      <c r="F438" s="25"/>
      <c r="O438" s="25"/>
    </row>
    <row r="439" ht="15.75" customHeight="1">
      <c r="B439" s="25"/>
      <c r="F439" s="25"/>
      <c r="O439" s="25"/>
    </row>
    <row r="440" ht="15.75" customHeight="1">
      <c r="B440" s="25"/>
      <c r="F440" s="25"/>
      <c r="O440" s="25"/>
    </row>
    <row r="441" ht="15.75" customHeight="1">
      <c r="B441" s="25"/>
      <c r="F441" s="25"/>
      <c r="O441" s="25"/>
    </row>
    <row r="442" ht="15.75" customHeight="1">
      <c r="B442" s="25"/>
      <c r="F442" s="25"/>
      <c r="O442" s="25"/>
    </row>
    <row r="443" ht="15.75" customHeight="1">
      <c r="B443" s="25"/>
      <c r="F443" s="25"/>
      <c r="O443" s="25"/>
    </row>
    <row r="444" ht="15.75" customHeight="1">
      <c r="B444" s="25"/>
      <c r="F444" s="25"/>
      <c r="O444" s="25"/>
    </row>
    <row r="445" ht="15.75" customHeight="1">
      <c r="B445" s="25"/>
      <c r="F445" s="25"/>
      <c r="O445" s="25"/>
    </row>
    <row r="446" ht="15.75" customHeight="1">
      <c r="B446" s="25"/>
      <c r="F446" s="25"/>
      <c r="O446" s="25"/>
    </row>
    <row r="447" ht="15.75" customHeight="1">
      <c r="B447" s="25"/>
      <c r="F447" s="25"/>
      <c r="O447" s="25"/>
    </row>
    <row r="448" ht="15.75" customHeight="1">
      <c r="B448" s="25"/>
      <c r="F448" s="25"/>
      <c r="O448" s="25"/>
    </row>
    <row r="449" ht="15.75" customHeight="1">
      <c r="B449" s="25"/>
      <c r="F449" s="25"/>
      <c r="O449" s="25"/>
    </row>
    <row r="450" ht="15.75" customHeight="1">
      <c r="B450" s="25"/>
      <c r="F450" s="25"/>
      <c r="O450" s="25"/>
    </row>
    <row r="451" ht="15.75" customHeight="1">
      <c r="B451" s="25"/>
      <c r="F451" s="25"/>
      <c r="O451" s="25"/>
    </row>
    <row r="452" ht="15.75" customHeight="1">
      <c r="B452" s="25"/>
      <c r="F452" s="25"/>
      <c r="O452" s="25"/>
    </row>
    <row r="453" ht="15.75" customHeight="1">
      <c r="B453" s="25"/>
      <c r="F453" s="25"/>
      <c r="O453" s="25"/>
    </row>
    <row r="454" ht="15.75" customHeight="1">
      <c r="B454" s="25"/>
      <c r="F454" s="25"/>
      <c r="O454" s="25"/>
    </row>
    <row r="455" ht="15.75" customHeight="1">
      <c r="B455" s="25"/>
      <c r="F455" s="25"/>
      <c r="O455" s="25"/>
    </row>
    <row r="456" ht="15.75" customHeight="1">
      <c r="B456" s="25"/>
      <c r="F456" s="25"/>
      <c r="O456" s="25"/>
    </row>
    <row r="457" ht="15.75" customHeight="1">
      <c r="B457" s="25"/>
      <c r="F457" s="25"/>
      <c r="O457" s="25"/>
    </row>
    <row r="458" ht="15.75" customHeight="1">
      <c r="B458" s="25"/>
      <c r="F458" s="25"/>
      <c r="O458" s="25"/>
    </row>
    <row r="459" ht="15.75" customHeight="1">
      <c r="B459" s="25"/>
      <c r="F459" s="25"/>
      <c r="O459" s="25"/>
    </row>
    <row r="460" ht="15.75" customHeight="1">
      <c r="B460" s="25"/>
      <c r="F460" s="25"/>
      <c r="O460" s="25"/>
    </row>
    <row r="461" ht="15.75" customHeight="1">
      <c r="B461" s="25"/>
      <c r="F461" s="25"/>
      <c r="O461" s="25"/>
    </row>
    <row r="462" ht="15.75" customHeight="1">
      <c r="B462" s="25"/>
      <c r="F462" s="25"/>
      <c r="O462" s="25"/>
    </row>
    <row r="463" ht="15.75" customHeight="1">
      <c r="B463" s="25"/>
      <c r="F463" s="25"/>
      <c r="O463" s="25"/>
    </row>
    <row r="464" ht="15.75" customHeight="1">
      <c r="B464" s="25"/>
      <c r="F464" s="25"/>
      <c r="O464" s="25"/>
    </row>
    <row r="465" ht="15.75" customHeight="1">
      <c r="B465" s="25"/>
      <c r="F465" s="25"/>
      <c r="O465" s="25"/>
    </row>
    <row r="466" ht="15.75" customHeight="1">
      <c r="B466" s="25"/>
      <c r="F466" s="25"/>
      <c r="O466" s="25"/>
    </row>
    <row r="467" ht="15.75" customHeight="1">
      <c r="B467" s="25"/>
      <c r="F467" s="25"/>
      <c r="O467" s="25"/>
    </row>
    <row r="468" ht="15.75" customHeight="1">
      <c r="B468" s="25"/>
      <c r="F468" s="25"/>
      <c r="O468" s="25"/>
    </row>
    <row r="469" ht="15.75" customHeight="1">
      <c r="B469" s="25"/>
      <c r="F469" s="25"/>
      <c r="O469" s="25"/>
    </row>
    <row r="470" ht="15.75" customHeight="1">
      <c r="B470" s="25"/>
      <c r="F470" s="25"/>
      <c r="O470" s="25"/>
    </row>
    <row r="471" ht="15.75" customHeight="1">
      <c r="B471" s="25"/>
      <c r="F471" s="25"/>
      <c r="O471" s="25"/>
    </row>
    <row r="472" ht="15.75" customHeight="1">
      <c r="B472" s="25"/>
      <c r="F472" s="25"/>
      <c r="O472" s="25"/>
    </row>
    <row r="473" ht="15.75" customHeight="1">
      <c r="B473" s="25"/>
      <c r="F473" s="25"/>
      <c r="O473" s="25"/>
    </row>
    <row r="474" ht="15.75" customHeight="1">
      <c r="B474" s="25"/>
      <c r="F474" s="25"/>
      <c r="O474" s="25"/>
    </row>
    <row r="475" ht="15.75" customHeight="1">
      <c r="B475" s="25"/>
      <c r="F475" s="25"/>
      <c r="O475" s="25"/>
    </row>
    <row r="476" ht="15.75" customHeight="1">
      <c r="B476" s="25"/>
      <c r="F476" s="25"/>
      <c r="O476" s="25"/>
    </row>
    <row r="477" ht="15.75" customHeight="1">
      <c r="B477" s="25"/>
      <c r="F477" s="25"/>
      <c r="O477" s="25"/>
    </row>
    <row r="478" ht="15.75" customHeight="1">
      <c r="B478" s="25"/>
      <c r="F478" s="25"/>
      <c r="O478" s="25"/>
    </row>
    <row r="479" ht="15.75" customHeight="1">
      <c r="B479" s="25"/>
      <c r="F479" s="25"/>
      <c r="O479" s="25"/>
    </row>
    <row r="480" ht="15.75" customHeight="1">
      <c r="B480" s="25"/>
      <c r="F480" s="25"/>
      <c r="O480" s="25"/>
    </row>
    <row r="481" ht="15.75" customHeight="1">
      <c r="B481" s="25"/>
      <c r="F481" s="25"/>
      <c r="O481" s="25"/>
    </row>
    <row r="482" ht="15.75" customHeight="1">
      <c r="B482" s="25"/>
      <c r="F482" s="25"/>
      <c r="O482" s="25"/>
    </row>
    <row r="483" ht="15.75" customHeight="1">
      <c r="B483" s="25"/>
      <c r="F483" s="25"/>
      <c r="O483" s="25"/>
    </row>
    <row r="484" ht="15.75" customHeight="1">
      <c r="B484" s="25"/>
      <c r="F484" s="25"/>
      <c r="O484" s="25"/>
    </row>
    <row r="485" ht="15.75" customHeight="1">
      <c r="B485" s="25"/>
      <c r="F485" s="25"/>
      <c r="O485" s="25"/>
    </row>
    <row r="486" ht="15.75" customHeight="1">
      <c r="B486" s="25"/>
      <c r="F486" s="25"/>
      <c r="O486" s="25"/>
    </row>
    <row r="487" ht="15.75" customHeight="1">
      <c r="B487" s="25"/>
      <c r="F487" s="25"/>
      <c r="O487" s="25"/>
    </row>
    <row r="488" ht="15.75" customHeight="1">
      <c r="B488" s="25"/>
      <c r="F488" s="25"/>
      <c r="O488" s="25"/>
    </row>
    <row r="489" ht="15.75" customHeight="1">
      <c r="B489" s="25"/>
      <c r="F489" s="25"/>
      <c r="O489" s="25"/>
    </row>
    <row r="490" ht="15.75" customHeight="1">
      <c r="B490" s="25"/>
      <c r="F490" s="25"/>
      <c r="O490" s="25"/>
    </row>
    <row r="491" ht="15.75" customHeight="1">
      <c r="B491" s="25"/>
      <c r="F491" s="25"/>
      <c r="O491" s="25"/>
    </row>
    <row r="492" ht="15.75" customHeight="1">
      <c r="B492" s="25"/>
      <c r="F492" s="25"/>
      <c r="O492" s="25"/>
    </row>
    <row r="493" ht="15.75" customHeight="1">
      <c r="B493" s="25"/>
      <c r="F493" s="25"/>
      <c r="O493" s="25"/>
    </row>
    <row r="494" ht="15.75" customHeight="1">
      <c r="B494" s="25"/>
      <c r="F494" s="25"/>
      <c r="O494" s="25"/>
    </row>
    <row r="495" ht="15.75" customHeight="1">
      <c r="B495" s="25"/>
      <c r="F495" s="25"/>
      <c r="O495" s="25"/>
    </row>
    <row r="496" ht="15.75" customHeight="1">
      <c r="B496" s="25"/>
      <c r="F496" s="25"/>
      <c r="O496" s="25"/>
    </row>
    <row r="497" ht="15.75" customHeight="1">
      <c r="B497" s="25"/>
      <c r="F497" s="25"/>
      <c r="O497" s="25"/>
    </row>
    <row r="498" ht="15.75" customHeight="1">
      <c r="B498" s="25"/>
      <c r="F498" s="25"/>
      <c r="O498" s="25"/>
    </row>
    <row r="499" ht="15.75" customHeight="1">
      <c r="B499" s="25"/>
      <c r="F499" s="25"/>
      <c r="O499" s="25"/>
    </row>
    <row r="500" ht="15.75" customHeight="1">
      <c r="B500" s="25"/>
      <c r="F500" s="25"/>
      <c r="O500" s="25"/>
    </row>
    <row r="501" ht="15.75" customHeight="1">
      <c r="B501" s="25"/>
      <c r="F501" s="25"/>
      <c r="O501" s="25"/>
    </row>
    <row r="502" ht="15.75" customHeight="1">
      <c r="B502" s="25"/>
      <c r="F502" s="25"/>
      <c r="O502" s="25"/>
    </row>
    <row r="503" ht="15.75" customHeight="1">
      <c r="B503" s="25"/>
      <c r="F503" s="25"/>
      <c r="O503" s="25"/>
    </row>
    <row r="504" ht="15.75" customHeight="1">
      <c r="B504" s="25"/>
      <c r="F504" s="25"/>
      <c r="O504" s="25"/>
    </row>
    <row r="505" ht="15.75" customHeight="1">
      <c r="B505" s="25"/>
      <c r="F505" s="25"/>
      <c r="O505" s="25"/>
    </row>
    <row r="506" ht="15.75" customHeight="1">
      <c r="B506" s="25"/>
      <c r="F506" s="25"/>
      <c r="O506" s="25"/>
    </row>
    <row r="507" ht="15.75" customHeight="1">
      <c r="B507" s="25"/>
      <c r="F507" s="25"/>
      <c r="O507" s="25"/>
    </row>
    <row r="508" ht="15.75" customHeight="1">
      <c r="B508" s="25"/>
      <c r="F508" s="25"/>
      <c r="O508" s="25"/>
    </row>
    <row r="509" ht="15.75" customHeight="1">
      <c r="B509" s="25"/>
      <c r="F509" s="25"/>
      <c r="O509" s="25"/>
    </row>
    <row r="510" ht="15.75" customHeight="1">
      <c r="B510" s="25"/>
      <c r="F510" s="25"/>
      <c r="O510" s="25"/>
    </row>
    <row r="511" ht="15.75" customHeight="1">
      <c r="B511" s="25"/>
      <c r="F511" s="25"/>
      <c r="O511" s="25"/>
    </row>
    <row r="512" ht="15.75" customHeight="1">
      <c r="B512" s="25"/>
      <c r="F512" s="25"/>
      <c r="O512" s="25"/>
    </row>
    <row r="513" ht="15.75" customHeight="1">
      <c r="B513" s="25"/>
      <c r="F513" s="25"/>
      <c r="O513" s="25"/>
    </row>
    <row r="514" ht="15.75" customHeight="1">
      <c r="B514" s="25"/>
      <c r="F514" s="25"/>
      <c r="O514" s="25"/>
    </row>
    <row r="515" ht="15.75" customHeight="1">
      <c r="B515" s="25"/>
      <c r="F515" s="25"/>
      <c r="O515" s="25"/>
    </row>
    <row r="516" ht="15.75" customHeight="1">
      <c r="B516" s="25"/>
      <c r="F516" s="25"/>
      <c r="O516" s="25"/>
    </row>
    <row r="517" ht="15.75" customHeight="1">
      <c r="B517" s="25"/>
      <c r="F517" s="25"/>
      <c r="O517" s="25"/>
    </row>
    <row r="518" ht="15.75" customHeight="1">
      <c r="B518" s="25"/>
      <c r="F518" s="25"/>
      <c r="O518" s="25"/>
    </row>
    <row r="519" ht="15.75" customHeight="1">
      <c r="B519" s="25"/>
      <c r="F519" s="25"/>
      <c r="O519" s="25"/>
    </row>
    <row r="520" ht="15.75" customHeight="1">
      <c r="B520" s="25"/>
      <c r="F520" s="25"/>
      <c r="O520" s="25"/>
    </row>
    <row r="521" ht="15.75" customHeight="1">
      <c r="B521" s="25"/>
      <c r="F521" s="25"/>
      <c r="O521" s="25"/>
    </row>
    <row r="522" ht="15.75" customHeight="1">
      <c r="B522" s="25"/>
      <c r="F522" s="25"/>
      <c r="O522" s="25"/>
    </row>
    <row r="523" ht="15.75" customHeight="1">
      <c r="B523" s="25"/>
      <c r="F523" s="25"/>
      <c r="O523" s="25"/>
    </row>
    <row r="524" ht="15.75" customHeight="1">
      <c r="B524" s="25"/>
      <c r="F524" s="25"/>
      <c r="O524" s="25"/>
    </row>
    <row r="525" ht="15.75" customHeight="1">
      <c r="B525" s="25"/>
      <c r="F525" s="25"/>
      <c r="O525" s="25"/>
    </row>
    <row r="526" ht="15.75" customHeight="1">
      <c r="B526" s="25"/>
      <c r="F526" s="25"/>
      <c r="O526" s="25"/>
    </row>
    <row r="527" ht="15.75" customHeight="1">
      <c r="B527" s="25"/>
      <c r="F527" s="25"/>
      <c r="O527" s="25"/>
    </row>
    <row r="528" ht="15.75" customHeight="1">
      <c r="B528" s="25"/>
      <c r="F528" s="25"/>
      <c r="O528" s="25"/>
    </row>
    <row r="529" ht="15.75" customHeight="1">
      <c r="B529" s="25"/>
      <c r="F529" s="25"/>
      <c r="O529" s="25"/>
    </row>
    <row r="530" ht="15.75" customHeight="1">
      <c r="B530" s="25"/>
      <c r="F530" s="25"/>
      <c r="O530" s="25"/>
    </row>
    <row r="531" ht="15.75" customHeight="1">
      <c r="B531" s="25"/>
      <c r="F531" s="25"/>
      <c r="O531" s="25"/>
    </row>
    <row r="532" ht="15.75" customHeight="1">
      <c r="B532" s="25"/>
      <c r="F532" s="25"/>
      <c r="O532" s="25"/>
    </row>
    <row r="533" ht="15.75" customHeight="1">
      <c r="B533" s="25"/>
      <c r="F533" s="25"/>
      <c r="O533" s="25"/>
    </row>
    <row r="534" ht="15.75" customHeight="1">
      <c r="B534" s="25"/>
      <c r="F534" s="25"/>
      <c r="O534" s="25"/>
    </row>
    <row r="535" ht="15.75" customHeight="1">
      <c r="B535" s="25"/>
      <c r="F535" s="25"/>
      <c r="O535" s="25"/>
    </row>
    <row r="536" ht="15.75" customHeight="1">
      <c r="B536" s="25"/>
      <c r="F536" s="25"/>
      <c r="O536" s="25"/>
    </row>
    <row r="537" ht="15.75" customHeight="1">
      <c r="B537" s="25"/>
      <c r="F537" s="25"/>
      <c r="O537" s="25"/>
    </row>
    <row r="538" ht="15.75" customHeight="1">
      <c r="B538" s="25"/>
      <c r="F538" s="25"/>
      <c r="O538" s="25"/>
    </row>
    <row r="539" ht="15.75" customHeight="1">
      <c r="B539" s="25"/>
      <c r="F539" s="25"/>
      <c r="O539" s="25"/>
    </row>
    <row r="540" ht="15.75" customHeight="1">
      <c r="B540" s="25"/>
      <c r="F540" s="25"/>
      <c r="O540" s="25"/>
    </row>
    <row r="541" ht="15.75" customHeight="1">
      <c r="B541" s="25"/>
      <c r="F541" s="25"/>
      <c r="O541" s="25"/>
    </row>
    <row r="542" ht="15.75" customHeight="1">
      <c r="B542" s="25"/>
      <c r="F542" s="25"/>
      <c r="O542" s="25"/>
    </row>
    <row r="543" ht="15.75" customHeight="1">
      <c r="B543" s="25"/>
      <c r="F543" s="25"/>
      <c r="O543" s="25"/>
    </row>
    <row r="544" ht="15.75" customHeight="1">
      <c r="B544" s="25"/>
      <c r="F544" s="25"/>
      <c r="O544" s="25"/>
    </row>
    <row r="545" ht="15.75" customHeight="1">
      <c r="B545" s="25"/>
      <c r="F545" s="25"/>
      <c r="O545" s="25"/>
    </row>
    <row r="546" ht="15.75" customHeight="1">
      <c r="B546" s="25"/>
      <c r="F546" s="25"/>
      <c r="O546" s="25"/>
    </row>
    <row r="547" ht="15.75" customHeight="1">
      <c r="B547" s="25"/>
      <c r="F547" s="25"/>
      <c r="O547" s="25"/>
    </row>
    <row r="548" ht="15.75" customHeight="1">
      <c r="B548" s="25"/>
      <c r="F548" s="25"/>
      <c r="O548" s="25"/>
    </row>
    <row r="549" ht="15.75" customHeight="1">
      <c r="B549" s="25"/>
      <c r="F549" s="25"/>
      <c r="O549" s="25"/>
    </row>
    <row r="550" ht="15.75" customHeight="1">
      <c r="B550" s="25"/>
      <c r="F550" s="25"/>
      <c r="O550" s="25"/>
    </row>
    <row r="551" ht="15.75" customHeight="1">
      <c r="B551" s="25"/>
      <c r="F551" s="25"/>
      <c r="O551" s="25"/>
    </row>
    <row r="552" ht="15.75" customHeight="1">
      <c r="B552" s="25"/>
      <c r="F552" s="25"/>
      <c r="O552" s="25"/>
    </row>
    <row r="553" ht="15.75" customHeight="1">
      <c r="B553" s="25"/>
      <c r="F553" s="25"/>
      <c r="O553" s="25"/>
    </row>
    <row r="554" ht="15.75" customHeight="1">
      <c r="B554" s="25"/>
      <c r="F554" s="25"/>
      <c r="O554" s="25"/>
    </row>
    <row r="555" ht="15.75" customHeight="1">
      <c r="B555" s="25"/>
      <c r="F555" s="25"/>
      <c r="O555" s="25"/>
    </row>
    <row r="556" ht="15.75" customHeight="1">
      <c r="B556" s="25"/>
      <c r="F556" s="25"/>
      <c r="O556" s="25"/>
    </row>
    <row r="557" ht="15.75" customHeight="1">
      <c r="B557" s="25"/>
      <c r="F557" s="25"/>
      <c r="O557" s="25"/>
    </row>
    <row r="558" ht="15.75" customHeight="1">
      <c r="B558" s="25"/>
      <c r="F558" s="25"/>
      <c r="O558" s="25"/>
    </row>
    <row r="559" ht="15.75" customHeight="1">
      <c r="B559" s="25"/>
      <c r="F559" s="25"/>
      <c r="O559" s="25"/>
    </row>
    <row r="560" ht="15.75" customHeight="1">
      <c r="B560" s="25"/>
      <c r="F560" s="25"/>
      <c r="O560" s="25"/>
    </row>
    <row r="561" ht="15.75" customHeight="1">
      <c r="B561" s="25"/>
      <c r="F561" s="25"/>
      <c r="O561" s="25"/>
    </row>
    <row r="562" ht="15.75" customHeight="1">
      <c r="B562" s="25"/>
      <c r="F562" s="25"/>
      <c r="O562" s="25"/>
    </row>
    <row r="563" ht="15.75" customHeight="1">
      <c r="B563" s="25"/>
      <c r="F563" s="25"/>
      <c r="O563" s="25"/>
    </row>
    <row r="564" ht="15.75" customHeight="1">
      <c r="B564" s="25"/>
      <c r="F564" s="25"/>
      <c r="O564" s="25"/>
    </row>
    <row r="565" ht="15.75" customHeight="1">
      <c r="B565" s="25"/>
      <c r="F565" s="25"/>
      <c r="O565" s="25"/>
    </row>
    <row r="566" ht="15.75" customHeight="1">
      <c r="B566" s="25"/>
      <c r="F566" s="25"/>
      <c r="O566" s="25"/>
    </row>
    <row r="567" ht="15.75" customHeight="1">
      <c r="B567" s="25"/>
      <c r="F567" s="25"/>
      <c r="O567" s="25"/>
    </row>
    <row r="568" ht="15.75" customHeight="1">
      <c r="B568" s="25"/>
      <c r="F568" s="25"/>
      <c r="O568" s="25"/>
    </row>
    <row r="569" ht="15.75" customHeight="1">
      <c r="B569" s="25"/>
      <c r="F569" s="25"/>
      <c r="O569" s="25"/>
    </row>
    <row r="570" ht="15.75" customHeight="1">
      <c r="B570" s="25"/>
      <c r="F570" s="25"/>
      <c r="O570" s="25"/>
    </row>
    <row r="571" ht="15.75" customHeight="1">
      <c r="B571" s="25"/>
      <c r="F571" s="25"/>
      <c r="O571" s="25"/>
    </row>
    <row r="572" ht="15.75" customHeight="1">
      <c r="B572" s="25"/>
      <c r="F572" s="25"/>
      <c r="O572" s="25"/>
    </row>
    <row r="573" ht="15.75" customHeight="1">
      <c r="B573" s="25"/>
      <c r="F573" s="25"/>
      <c r="O573" s="25"/>
    </row>
    <row r="574" ht="15.75" customHeight="1">
      <c r="B574" s="25"/>
      <c r="F574" s="25"/>
      <c r="O574" s="25"/>
    </row>
    <row r="575" ht="15.75" customHeight="1">
      <c r="B575" s="25"/>
      <c r="F575" s="25"/>
      <c r="O575" s="25"/>
    </row>
    <row r="576" ht="15.75" customHeight="1">
      <c r="B576" s="25"/>
      <c r="F576" s="25"/>
      <c r="O576" s="25"/>
    </row>
    <row r="577" ht="15.75" customHeight="1">
      <c r="B577" s="25"/>
      <c r="F577" s="25"/>
      <c r="O577" s="25"/>
    </row>
    <row r="578" ht="15.75" customHeight="1">
      <c r="B578" s="25"/>
      <c r="F578" s="25"/>
      <c r="O578" s="25"/>
    </row>
    <row r="579" ht="15.75" customHeight="1">
      <c r="B579" s="25"/>
      <c r="F579" s="25"/>
      <c r="O579" s="25"/>
    </row>
    <row r="580" ht="15.75" customHeight="1">
      <c r="B580" s="25"/>
      <c r="F580" s="25"/>
      <c r="O580" s="25"/>
    </row>
    <row r="581" ht="15.75" customHeight="1">
      <c r="B581" s="25"/>
      <c r="F581" s="25"/>
      <c r="O581" s="25"/>
    </row>
    <row r="582" ht="15.75" customHeight="1">
      <c r="B582" s="25"/>
      <c r="F582" s="25"/>
      <c r="O582" s="25"/>
    </row>
    <row r="583" ht="15.75" customHeight="1">
      <c r="B583" s="25"/>
      <c r="F583" s="25"/>
      <c r="O583" s="25"/>
    </row>
    <row r="584" ht="15.75" customHeight="1">
      <c r="B584" s="25"/>
      <c r="F584" s="25"/>
      <c r="O584" s="25"/>
    </row>
    <row r="585" ht="15.75" customHeight="1">
      <c r="B585" s="25"/>
      <c r="F585" s="25"/>
      <c r="O585" s="25"/>
    </row>
    <row r="586" ht="15.75" customHeight="1">
      <c r="B586" s="25"/>
      <c r="F586" s="25"/>
      <c r="O586" s="25"/>
    </row>
    <row r="587" ht="15.75" customHeight="1">
      <c r="B587" s="25"/>
      <c r="F587" s="25"/>
      <c r="O587" s="25"/>
    </row>
    <row r="588" ht="15.75" customHeight="1">
      <c r="B588" s="25"/>
      <c r="F588" s="25"/>
      <c r="O588" s="25"/>
    </row>
    <row r="589" ht="15.75" customHeight="1">
      <c r="B589" s="25"/>
      <c r="F589" s="25"/>
      <c r="O589" s="25"/>
    </row>
    <row r="590" ht="15.75" customHeight="1">
      <c r="B590" s="25"/>
      <c r="F590" s="25"/>
      <c r="O590" s="25"/>
    </row>
    <row r="591" ht="15.75" customHeight="1">
      <c r="B591" s="25"/>
      <c r="F591" s="25"/>
      <c r="O591" s="25"/>
    </row>
    <row r="592" ht="15.75" customHeight="1">
      <c r="B592" s="25"/>
      <c r="F592" s="25"/>
      <c r="O592" s="25"/>
    </row>
    <row r="593" ht="15.75" customHeight="1">
      <c r="B593" s="25"/>
      <c r="F593" s="25"/>
      <c r="O593" s="25"/>
    </row>
    <row r="594" ht="15.75" customHeight="1">
      <c r="B594" s="25"/>
      <c r="F594" s="25"/>
      <c r="O594" s="25"/>
    </row>
    <row r="595" ht="15.75" customHeight="1">
      <c r="B595" s="25"/>
      <c r="F595" s="25"/>
      <c r="O595" s="25"/>
    </row>
    <row r="596" ht="15.75" customHeight="1">
      <c r="B596" s="25"/>
      <c r="F596" s="25"/>
      <c r="O596" s="25"/>
    </row>
    <row r="597" ht="15.75" customHeight="1">
      <c r="B597" s="25"/>
      <c r="F597" s="25"/>
      <c r="O597" s="25"/>
    </row>
    <row r="598" ht="15.75" customHeight="1">
      <c r="B598" s="25"/>
      <c r="F598" s="25"/>
      <c r="O598" s="25"/>
    </row>
    <row r="599" ht="15.75" customHeight="1">
      <c r="B599" s="25"/>
      <c r="F599" s="25"/>
      <c r="O599" s="25"/>
    </row>
    <row r="600" ht="15.75" customHeight="1">
      <c r="B600" s="25"/>
      <c r="F600" s="25"/>
      <c r="O600" s="25"/>
    </row>
    <row r="601" ht="15.75" customHeight="1">
      <c r="B601" s="25"/>
      <c r="F601" s="25"/>
      <c r="O601" s="25"/>
    </row>
    <row r="602" ht="15.75" customHeight="1">
      <c r="B602" s="25"/>
      <c r="F602" s="25"/>
      <c r="O602" s="25"/>
    </row>
    <row r="603" ht="15.75" customHeight="1">
      <c r="B603" s="25"/>
      <c r="F603" s="25"/>
      <c r="O603" s="25"/>
    </row>
    <row r="604" ht="15.75" customHeight="1">
      <c r="B604" s="25"/>
      <c r="F604" s="25"/>
      <c r="O604" s="25"/>
    </row>
    <row r="605" ht="15.75" customHeight="1">
      <c r="B605" s="25"/>
      <c r="F605" s="25"/>
      <c r="O605" s="25"/>
    </row>
    <row r="606" ht="15.75" customHeight="1">
      <c r="B606" s="25"/>
      <c r="F606" s="25"/>
      <c r="O606" s="25"/>
    </row>
    <row r="607" ht="15.75" customHeight="1">
      <c r="B607" s="25"/>
      <c r="F607" s="25"/>
      <c r="O607" s="25"/>
    </row>
    <row r="608" ht="15.75" customHeight="1">
      <c r="B608" s="25"/>
      <c r="F608" s="25"/>
      <c r="O608" s="25"/>
    </row>
    <row r="609" ht="15.75" customHeight="1">
      <c r="B609" s="25"/>
      <c r="F609" s="25"/>
      <c r="O609" s="25"/>
    </row>
    <row r="610" ht="15.75" customHeight="1">
      <c r="B610" s="25"/>
      <c r="F610" s="25"/>
      <c r="O610" s="25"/>
    </row>
    <row r="611" ht="15.75" customHeight="1">
      <c r="B611" s="25"/>
      <c r="F611" s="25"/>
      <c r="O611" s="25"/>
    </row>
    <row r="612" ht="15.75" customHeight="1">
      <c r="B612" s="25"/>
      <c r="F612" s="25"/>
      <c r="O612" s="25"/>
    </row>
    <row r="613" ht="15.75" customHeight="1">
      <c r="B613" s="25"/>
      <c r="F613" s="25"/>
      <c r="O613" s="25"/>
    </row>
    <row r="614" ht="15.75" customHeight="1">
      <c r="B614" s="25"/>
      <c r="F614" s="25"/>
      <c r="O614" s="25"/>
    </row>
    <row r="615" ht="15.75" customHeight="1">
      <c r="B615" s="25"/>
      <c r="F615" s="25"/>
      <c r="O615" s="25"/>
    </row>
    <row r="616" ht="15.75" customHeight="1">
      <c r="B616" s="25"/>
      <c r="F616" s="25"/>
      <c r="O616" s="25"/>
    </row>
    <row r="617" ht="15.75" customHeight="1">
      <c r="B617" s="25"/>
      <c r="F617" s="25"/>
      <c r="O617" s="25"/>
    </row>
    <row r="618" ht="15.75" customHeight="1">
      <c r="B618" s="25"/>
      <c r="F618" s="25"/>
      <c r="O618" s="25"/>
    </row>
    <row r="619" ht="15.75" customHeight="1">
      <c r="B619" s="25"/>
      <c r="F619" s="25"/>
      <c r="O619" s="25"/>
    </row>
    <row r="620" ht="15.75" customHeight="1">
      <c r="B620" s="25"/>
      <c r="F620" s="25"/>
      <c r="O620" s="25"/>
    </row>
    <row r="621" ht="15.75" customHeight="1">
      <c r="B621" s="25"/>
      <c r="F621" s="25"/>
      <c r="O621" s="25"/>
    </row>
    <row r="622" ht="15.75" customHeight="1">
      <c r="B622" s="25"/>
      <c r="F622" s="25"/>
      <c r="O622" s="25"/>
    </row>
    <row r="623" ht="15.75" customHeight="1">
      <c r="B623" s="25"/>
      <c r="F623" s="25"/>
      <c r="O623" s="25"/>
    </row>
    <row r="624" ht="15.75" customHeight="1">
      <c r="B624" s="25"/>
      <c r="F624" s="25"/>
      <c r="O624" s="25"/>
    </row>
    <row r="625" ht="15.75" customHeight="1">
      <c r="B625" s="25"/>
      <c r="F625" s="25"/>
      <c r="O625" s="25"/>
    </row>
    <row r="626" ht="15.75" customHeight="1">
      <c r="B626" s="25"/>
      <c r="F626" s="25"/>
      <c r="O626" s="25"/>
    </row>
    <row r="627" ht="15.75" customHeight="1">
      <c r="B627" s="25"/>
      <c r="F627" s="25"/>
      <c r="O627" s="25"/>
    </row>
    <row r="628" ht="15.75" customHeight="1">
      <c r="B628" s="25"/>
      <c r="F628" s="25"/>
      <c r="O628" s="25"/>
    </row>
    <row r="629" ht="15.75" customHeight="1">
      <c r="B629" s="25"/>
      <c r="F629" s="25"/>
      <c r="O629" s="25"/>
    </row>
    <row r="630" ht="15.75" customHeight="1">
      <c r="B630" s="25"/>
      <c r="F630" s="25"/>
      <c r="O630" s="25"/>
    </row>
    <row r="631" ht="15.75" customHeight="1">
      <c r="B631" s="25"/>
      <c r="F631" s="25"/>
      <c r="O631" s="25"/>
    </row>
    <row r="632" ht="15.75" customHeight="1">
      <c r="B632" s="25"/>
      <c r="F632" s="25"/>
      <c r="O632" s="25"/>
    </row>
    <row r="633" ht="15.75" customHeight="1">
      <c r="B633" s="25"/>
      <c r="F633" s="25"/>
      <c r="O633" s="25"/>
    </row>
    <row r="634" ht="15.75" customHeight="1">
      <c r="B634" s="25"/>
      <c r="F634" s="25"/>
      <c r="O634" s="25"/>
    </row>
    <row r="635" ht="15.75" customHeight="1">
      <c r="B635" s="25"/>
      <c r="F635" s="25"/>
      <c r="O635" s="25"/>
    </row>
    <row r="636" ht="15.75" customHeight="1">
      <c r="B636" s="25"/>
      <c r="F636" s="25"/>
      <c r="O636" s="25"/>
    </row>
    <row r="637" ht="15.75" customHeight="1">
      <c r="B637" s="25"/>
      <c r="F637" s="25"/>
      <c r="O637" s="25"/>
    </row>
    <row r="638" ht="15.75" customHeight="1">
      <c r="B638" s="25"/>
      <c r="F638" s="25"/>
      <c r="O638" s="25"/>
    </row>
    <row r="639" ht="15.75" customHeight="1">
      <c r="B639" s="25"/>
      <c r="F639" s="25"/>
      <c r="O639" s="25"/>
    </row>
    <row r="640" ht="15.75" customHeight="1">
      <c r="B640" s="25"/>
      <c r="F640" s="25"/>
      <c r="O640" s="25"/>
    </row>
    <row r="641" ht="15.75" customHeight="1">
      <c r="B641" s="25"/>
      <c r="F641" s="25"/>
      <c r="O641" s="25"/>
    </row>
    <row r="642" ht="15.75" customHeight="1">
      <c r="B642" s="25"/>
      <c r="F642" s="25"/>
      <c r="O642" s="25"/>
    </row>
    <row r="643" ht="15.75" customHeight="1">
      <c r="B643" s="25"/>
      <c r="F643" s="25"/>
      <c r="O643" s="25"/>
    </row>
    <row r="644" ht="15.75" customHeight="1">
      <c r="B644" s="25"/>
      <c r="F644" s="25"/>
      <c r="O644" s="25"/>
    </row>
    <row r="645" ht="15.75" customHeight="1">
      <c r="B645" s="25"/>
      <c r="F645" s="25"/>
      <c r="O645" s="25"/>
    </row>
    <row r="646" ht="15.75" customHeight="1">
      <c r="B646" s="25"/>
      <c r="F646" s="25"/>
      <c r="O646" s="25"/>
    </row>
    <row r="647" ht="15.75" customHeight="1">
      <c r="B647" s="25"/>
      <c r="F647" s="25"/>
      <c r="O647" s="25"/>
    </row>
    <row r="648" ht="15.75" customHeight="1">
      <c r="B648" s="25"/>
      <c r="F648" s="25"/>
      <c r="O648" s="25"/>
    </row>
    <row r="649" ht="15.75" customHeight="1">
      <c r="B649" s="25"/>
      <c r="F649" s="25"/>
      <c r="O649" s="25"/>
    </row>
    <row r="650" ht="15.75" customHeight="1">
      <c r="B650" s="25"/>
      <c r="F650" s="25"/>
      <c r="O650" s="25"/>
    </row>
    <row r="651" ht="15.75" customHeight="1">
      <c r="B651" s="25"/>
      <c r="F651" s="25"/>
      <c r="O651" s="25"/>
    </row>
    <row r="652" ht="15.75" customHeight="1">
      <c r="B652" s="25"/>
      <c r="F652" s="25"/>
      <c r="O652" s="25"/>
    </row>
    <row r="653" ht="15.75" customHeight="1">
      <c r="B653" s="25"/>
      <c r="F653" s="25"/>
      <c r="O653" s="25"/>
    </row>
    <row r="654" ht="15.75" customHeight="1">
      <c r="B654" s="25"/>
      <c r="F654" s="25"/>
      <c r="O654" s="25"/>
    </row>
    <row r="655" ht="15.75" customHeight="1">
      <c r="B655" s="25"/>
      <c r="F655" s="25"/>
      <c r="O655" s="25"/>
    </row>
    <row r="656" ht="15.75" customHeight="1">
      <c r="B656" s="25"/>
      <c r="F656" s="25"/>
      <c r="O656" s="25"/>
    </row>
    <row r="657" ht="15.75" customHeight="1">
      <c r="B657" s="25"/>
      <c r="F657" s="25"/>
      <c r="O657" s="25"/>
    </row>
    <row r="658" ht="15.75" customHeight="1">
      <c r="B658" s="25"/>
      <c r="F658" s="25"/>
      <c r="O658" s="25"/>
    </row>
    <row r="659" ht="15.75" customHeight="1">
      <c r="B659" s="25"/>
      <c r="F659" s="25"/>
      <c r="O659" s="25"/>
    </row>
    <row r="660" ht="15.75" customHeight="1">
      <c r="B660" s="25"/>
      <c r="F660" s="25"/>
      <c r="O660" s="25"/>
    </row>
    <row r="661" ht="15.75" customHeight="1">
      <c r="B661" s="25"/>
      <c r="F661" s="25"/>
      <c r="O661" s="25"/>
    </row>
    <row r="662" ht="15.75" customHeight="1">
      <c r="B662" s="25"/>
      <c r="F662" s="25"/>
      <c r="O662" s="25"/>
    </row>
    <row r="663" ht="15.75" customHeight="1">
      <c r="B663" s="25"/>
      <c r="F663" s="25"/>
      <c r="O663" s="25"/>
    </row>
    <row r="664" ht="15.75" customHeight="1">
      <c r="B664" s="25"/>
      <c r="F664" s="25"/>
      <c r="O664" s="25"/>
    </row>
    <row r="665" ht="15.75" customHeight="1">
      <c r="B665" s="25"/>
      <c r="F665" s="25"/>
      <c r="O665" s="25"/>
    </row>
    <row r="666" ht="15.75" customHeight="1">
      <c r="B666" s="25"/>
      <c r="F666" s="25"/>
      <c r="O666" s="25"/>
    </row>
    <row r="667" ht="15.75" customHeight="1">
      <c r="B667" s="25"/>
      <c r="F667" s="25"/>
      <c r="O667" s="25"/>
    </row>
    <row r="668" ht="15.75" customHeight="1">
      <c r="B668" s="25"/>
      <c r="F668" s="25"/>
      <c r="O668" s="25"/>
    </row>
    <row r="669" ht="15.75" customHeight="1">
      <c r="B669" s="25"/>
      <c r="F669" s="25"/>
      <c r="O669" s="25"/>
    </row>
    <row r="670" ht="15.75" customHeight="1">
      <c r="B670" s="25"/>
      <c r="F670" s="25"/>
      <c r="O670" s="25"/>
    </row>
    <row r="671" ht="15.75" customHeight="1">
      <c r="B671" s="25"/>
      <c r="F671" s="25"/>
      <c r="O671" s="25"/>
    </row>
    <row r="672" ht="15.75" customHeight="1">
      <c r="B672" s="25"/>
      <c r="F672" s="25"/>
      <c r="O672" s="25"/>
    </row>
    <row r="673" ht="15.75" customHeight="1">
      <c r="B673" s="25"/>
      <c r="F673" s="25"/>
      <c r="O673" s="25"/>
    </row>
    <row r="674" ht="15.75" customHeight="1">
      <c r="B674" s="25"/>
      <c r="F674" s="25"/>
      <c r="O674" s="25"/>
    </row>
    <row r="675" ht="15.75" customHeight="1">
      <c r="B675" s="25"/>
      <c r="F675" s="25"/>
      <c r="O675" s="25"/>
    </row>
    <row r="676" ht="15.75" customHeight="1">
      <c r="B676" s="25"/>
      <c r="F676" s="25"/>
      <c r="O676" s="25"/>
    </row>
    <row r="677" ht="15.75" customHeight="1">
      <c r="B677" s="25"/>
      <c r="F677" s="25"/>
      <c r="O677" s="25"/>
    </row>
    <row r="678" ht="15.75" customHeight="1">
      <c r="B678" s="25"/>
      <c r="F678" s="25"/>
      <c r="O678" s="25"/>
    </row>
    <row r="679" ht="15.75" customHeight="1">
      <c r="B679" s="25"/>
      <c r="F679" s="25"/>
      <c r="O679" s="25"/>
    </row>
    <row r="680" ht="15.75" customHeight="1">
      <c r="B680" s="25"/>
      <c r="F680" s="25"/>
      <c r="O680" s="25"/>
    </row>
    <row r="681" ht="15.75" customHeight="1">
      <c r="B681" s="25"/>
      <c r="F681" s="25"/>
      <c r="O681" s="25"/>
    </row>
    <row r="682" ht="15.75" customHeight="1">
      <c r="B682" s="25"/>
      <c r="F682" s="25"/>
      <c r="O682" s="25"/>
    </row>
    <row r="683" ht="15.75" customHeight="1">
      <c r="B683" s="25"/>
      <c r="F683" s="25"/>
      <c r="O683" s="25"/>
    </row>
    <row r="684" ht="15.75" customHeight="1">
      <c r="B684" s="25"/>
      <c r="F684" s="25"/>
      <c r="O684" s="25"/>
    </row>
    <row r="685" ht="15.75" customHeight="1">
      <c r="B685" s="25"/>
      <c r="F685" s="25"/>
      <c r="O685" s="25"/>
    </row>
    <row r="686" ht="15.75" customHeight="1">
      <c r="B686" s="25"/>
      <c r="F686" s="25"/>
      <c r="O686" s="25"/>
    </row>
    <row r="687" ht="15.75" customHeight="1">
      <c r="B687" s="25"/>
      <c r="F687" s="25"/>
      <c r="O687" s="25"/>
    </row>
    <row r="688" ht="15.75" customHeight="1">
      <c r="B688" s="25"/>
      <c r="F688" s="25"/>
      <c r="O688" s="25"/>
    </row>
    <row r="689" ht="15.75" customHeight="1">
      <c r="B689" s="25"/>
      <c r="F689" s="25"/>
      <c r="O689" s="25"/>
    </row>
    <row r="690" ht="15.75" customHeight="1">
      <c r="B690" s="25"/>
      <c r="F690" s="25"/>
      <c r="O690" s="25"/>
    </row>
    <row r="691" ht="15.75" customHeight="1">
      <c r="B691" s="25"/>
      <c r="F691" s="25"/>
      <c r="O691" s="25"/>
    </row>
    <row r="692" ht="15.75" customHeight="1">
      <c r="B692" s="25"/>
      <c r="F692" s="25"/>
      <c r="O692" s="25"/>
    </row>
    <row r="693" ht="15.75" customHeight="1">
      <c r="B693" s="25"/>
      <c r="F693" s="25"/>
      <c r="O693" s="25"/>
    </row>
    <row r="694" ht="15.75" customHeight="1">
      <c r="B694" s="25"/>
      <c r="F694" s="25"/>
      <c r="O694" s="25"/>
    </row>
    <row r="695" ht="15.75" customHeight="1">
      <c r="B695" s="25"/>
      <c r="F695" s="25"/>
      <c r="O695" s="25"/>
    </row>
    <row r="696" ht="15.75" customHeight="1">
      <c r="B696" s="25"/>
      <c r="F696" s="25"/>
      <c r="O696" s="25"/>
    </row>
    <row r="697" ht="15.75" customHeight="1">
      <c r="B697" s="25"/>
      <c r="F697" s="25"/>
      <c r="O697" s="25"/>
    </row>
    <row r="698" ht="15.75" customHeight="1">
      <c r="B698" s="25"/>
      <c r="F698" s="25"/>
      <c r="O698" s="25"/>
    </row>
    <row r="699" ht="15.75" customHeight="1">
      <c r="B699" s="25"/>
      <c r="F699" s="25"/>
      <c r="O699" s="25"/>
    </row>
    <row r="700" ht="15.75" customHeight="1">
      <c r="B700" s="25"/>
      <c r="F700" s="25"/>
      <c r="O700" s="25"/>
    </row>
    <row r="701" ht="15.75" customHeight="1">
      <c r="B701" s="25"/>
      <c r="F701" s="25"/>
      <c r="O701" s="25"/>
    </row>
    <row r="702" ht="15.75" customHeight="1">
      <c r="B702" s="25"/>
      <c r="F702" s="25"/>
      <c r="O702" s="25"/>
    </row>
    <row r="703" ht="15.75" customHeight="1">
      <c r="B703" s="25"/>
      <c r="F703" s="25"/>
      <c r="O703" s="25"/>
    </row>
    <row r="704" ht="15.75" customHeight="1">
      <c r="B704" s="25"/>
      <c r="F704" s="25"/>
      <c r="O704" s="25"/>
    </row>
    <row r="705" ht="15.75" customHeight="1">
      <c r="B705" s="25"/>
      <c r="F705" s="25"/>
      <c r="O705" s="25"/>
    </row>
    <row r="706" ht="15.75" customHeight="1">
      <c r="B706" s="25"/>
      <c r="F706" s="25"/>
      <c r="O706" s="25"/>
    </row>
    <row r="707" ht="15.75" customHeight="1">
      <c r="B707" s="25"/>
      <c r="F707" s="25"/>
      <c r="O707" s="25"/>
    </row>
    <row r="708" ht="15.75" customHeight="1">
      <c r="B708" s="25"/>
      <c r="F708" s="25"/>
      <c r="O708" s="25"/>
    </row>
    <row r="709" ht="15.75" customHeight="1">
      <c r="B709" s="25"/>
      <c r="F709" s="25"/>
      <c r="O709" s="25"/>
    </row>
    <row r="710" ht="15.75" customHeight="1">
      <c r="B710" s="25"/>
      <c r="F710" s="25"/>
      <c r="O710" s="25"/>
    </row>
    <row r="711" ht="15.75" customHeight="1">
      <c r="B711" s="25"/>
      <c r="F711" s="25"/>
      <c r="O711" s="25"/>
    </row>
    <row r="712" ht="15.75" customHeight="1">
      <c r="B712" s="25"/>
      <c r="F712" s="25"/>
      <c r="O712" s="25"/>
    </row>
    <row r="713" ht="15.75" customHeight="1">
      <c r="B713" s="25"/>
      <c r="F713" s="25"/>
      <c r="O713" s="25"/>
    </row>
    <row r="714" ht="15.75" customHeight="1">
      <c r="B714" s="25"/>
      <c r="F714" s="25"/>
      <c r="O714" s="25"/>
    </row>
    <row r="715" ht="15.75" customHeight="1">
      <c r="B715" s="25"/>
      <c r="F715" s="25"/>
      <c r="O715" s="25"/>
    </row>
    <row r="716" ht="15.75" customHeight="1">
      <c r="B716" s="25"/>
      <c r="F716" s="25"/>
      <c r="O716" s="25"/>
    </row>
    <row r="717" ht="15.75" customHeight="1">
      <c r="B717" s="25"/>
      <c r="F717" s="25"/>
      <c r="O717" s="25"/>
    </row>
    <row r="718" ht="15.75" customHeight="1">
      <c r="B718" s="25"/>
      <c r="F718" s="25"/>
      <c r="O718" s="25"/>
    </row>
    <row r="719" ht="15.75" customHeight="1">
      <c r="B719" s="25"/>
      <c r="F719" s="25"/>
      <c r="O719" s="25"/>
    </row>
    <row r="720" ht="15.75" customHeight="1">
      <c r="B720" s="25"/>
      <c r="F720" s="25"/>
      <c r="O720" s="25"/>
    </row>
    <row r="721" ht="15.75" customHeight="1">
      <c r="B721" s="25"/>
      <c r="F721" s="25"/>
      <c r="O721" s="25"/>
    </row>
    <row r="722" ht="15.75" customHeight="1">
      <c r="B722" s="25"/>
      <c r="F722" s="25"/>
      <c r="O722" s="25"/>
    </row>
    <row r="723" ht="15.75" customHeight="1">
      <c r="B723" s="25"/>
      <c r="F723" s="25"/>
      <c r="O723" s="25"/>
    </row>
    <row r="724" ht="15.75" customHeight="1">
      <c r="B724" s="25"/>
      <c r="F724" s="25"/>
      <c r="O724" s="25"/>
    </row>
    <row r="725" ht="15.75" customHeight="1">
      <c r="B725" s="25"/>
      <c r="F725" s="25"/>
      <c r="O725" s="25"/>
    </row>
    <row r="726" ht="15.75" customHeight="1">
      <c r="B726" s="25"/>
      <c r="F726" s="25"/>
      <c r="O726" s="25"/>
    </row>
    <row r="727" ht="15.75" customHeight="1">
      <c r="B727" s="25"/>
      <c r="F727" s="25"/>
      <c r="O727" s="25"/>
    </row>
    <row r="728" ht="15.75" customHeight="1">
      <c r="B728" s="25"/>
      <c r="F728" s="25"/>
      <c r="O728" s="25"/>
    </row>
    <row r="729" ht="15.75" customHeight="1">
      <c r="B729" s="25"/>
      <c r="F729" s="25"/>
      <c r="O729" s="25"/>
    </row>
    <row r="730" ht="15.75" customHeight="1">
      <c r="B730" s="25"/>
      <c r="F730" s="25"/>
      <c r="O730" s="25"/>
    </row>
    <row r="731" ht="15.75" customHeight="1">
      <c r="B731" s="25"/>
      <c r="F731" s="25"/>
      <c r="O731" s="25"/>
    </row>
    <row r="732" ht="15.75" customHeight="1">
      <c r="B732" s="25"/>
      <c r="F732" s="25"/>
      <c r="O732" s="25"/>
    </row>
    <row r="733" ht="15.75" customHeight="1">
      <c r="B733" s="25"/>
      <c r="F733" s="25"/>
      <c r="O733" s="25"/>
    </row>
    <row r="734" ht="15.75" customHeight="1">
      <c r="B734" s="25"/>
      <c r="F734" s="25"/>
      <c r="O734" s="25"/>
    </row>
    <row r="735" ht="15.75" customHeight="1">
      <c r="B735" s="25"/>
      <c r="F735" s="25"/>
      <c r="O735" s="25"/>
    </row>
    <row r="736" ht="15.75" customHeight="1">
      <c r="B736" s="25"/>
      <c r="F736" s="25"/>
      <c r="O736" s="25"/>
    </row>
    <row r="737" ht="15.75" customHeight="1">
      <c r="B737" s="25"/>
      <c r="F737" s="25"/>
      <c r="O737" s="25"/>
    </row>
    <row r="738" ht="15.75" customHeight="1">
      <c r="B738" s="25"/>
      <c r="F738" s="25"/>
      <c r="O738" s="25"/>
    </row>
    <row r="739" ht="15.75" customHeight="1">
      <c r="B739" s="25"/>
      <c r="F739" s="25"/>
      <c r="O739" s="25"/>
    </row>
    <row r="740" ht="15.75" customHeight="1">
      <c r="B740" s="25"/>
      <c r="F740" s="25"/>
      <c r="O740" s="25"/>
    </row>
    <row r="741" ht="15.75" customHeight="1">
      <c r="B741" s="25"/>
      <c r="F741" s="25"/>
      <c r="O741" s="25"/>
    </row>
    <row r="742" ht="15.75" customHeight="1">
      <c r="B742" s="25"/>
      <c r="F742" s="25"/>
      <c r="O742" s="25"/>
    </row>
    <row r="743" ht="15.75" customHeight="1">
      <c r="B743" s="25"/>
      <c r="F743" s="25"/>
      <c r="O743" s="25"/>
    </row>
    <row r="744" ht="15.75" customHeight="1">
      <c r="B744" s="25"/>
      <c r="F744" s="25"/>
      <c r="O744" s="25"/>
    </row>
    <row r="745" ht="15.75" customHeight="1">
      <c r="B745" s="25"/>
      <c r="F745" s="25"/>
      <c r="O745" s="25"/>
    </row>
    <row r="746" ht="15.75" customHeight="1">
      <c r="B746" s="25"/>
      <c r="F746" s="25"/>
      <c r="O746" s="25"/>
    </row>
    <row r="747" ht="15.75" customHeight="1">
      <c r="B747" s="25"/>
      <c r="F747" s="25"/>
      <c r="O747" s="25"/>
    </row>
    <row r="748" ht="15.75" customHeight="1">
      <c r="B748" s="25"/>
      <c r="F748" s="25"/>
      <c r="O748" s="25"/>
    </row>
    <row r="749" ht="15.75" customHeight="1">
      <c r="B749" s="25"/>
      <c r="F749" s="25"/>
      <c r="O749" s="25"/>
    </row>
    <row r="750" ht="15.75" customHeight="1">
      <c r="B750" s="25"/>
      <c r="F750" s="25"/>
      <c r="O750" s="25"/>
    </row>
    <row r="751" ht="15.75" customHeight="1">
      <c r="B751" s="25"/>
      <c r="F751" s="25"/>
      <c r="O751" s="25"/>
    </row>
    <row r="752" ht="15.75" customHeight="1">
      <c r="B752" s="25"/>
      <c r="F752" s="25"/>
      <c r="O752" s="25"/>
    </row>
    <row r="753" ht="15.75" customHeight="1">
      <c r="B753" s="25"/>
      <c r="F753" s="25"/>
      <c r="O753" s="25"/>
    </row>
    <row r="754" ht="15.75" customHeight="1">
      <c r="B754" s="25"/>
      <c r="F754" s="25"/>
      <c r="O754" s="25"/>
    </row>
    <row r="755" ht="15.75" customHeight="1">
      <c r="B755" s="25"/>
      <c r="F755" s="25"/>
      <c r="O755" s="25"/>
    </row>
    <row r="756" ht="15.75" customHeight="1">
      <c r="B756" s="25"/>
      <c r="F756" s="25"/>
      <c r="O756" s="25"/>
    </row>
    <row r="757" ht="15.75" customHeight="1">
      <c r="B757" s="25"/>
      <c r="F757" s="25"/>
      <c r="O757" s="25"/>
    </row>
    <row r="758" ht="15.75" customHeight="1">
      <c r="B758" s="25"/>
      <c r="F758" s="25"/>
      <c r="O758" s="25"/>
    </row>
    <row r="759" ht="15.75" customHeight="1">
      <c r="B759" s="25"/>
      <c r="F759" s="25"/>
      <c r="O759" s="25"/>
    </row>
    <row r="760" ht="15.75" customHeight="1">
      <c r="B760" s="25"/>
      <c r="F760" s="25"/>
      <c r="O760" s="25"/>
    </row>
    <row r="761" ht="15.75" customHeight="1">
      <c r="B761" s="25"/>
      <c r="F761" s="25"/>
      <c r="O761" s="25"/>
    </row>
    <row r="762" ht="15.75" customHeight="1">
      <c r="B762" s="25"/>
      <c r="F762" s="25"/>
      <c r="O762" s="25"/>
    </row>
    <row r="763" ht="15.75" customHeight="1">
      <c r="B763" s="25"/>
      <c r="F763" s="25"/>
      <c r="O763" s="25"/>
    </row>
    <row r="764" ht="15.75" customHeight="1">
      <c r="B764" s="25"/>
      <c r="F764" s="25"/>
      <c r="O764" s="25"/>
    </row>
    <row r="765" ht="15.75" customHeight="1">
      <c r="B765" s="25"/>
      <c r="F765" s="25"/>
      <c r="O765" s="25"/>
    </row>
    <row r="766" ht="15.75" customHeight="1">
      <c r="B766" s="25"/>
      <c r="F766" s="25"/>
      <c r="O766" s="25"/>
    </row>
    <row r="767" ht="15.75" customHeight="1">
      <c r="B767" s="25"/>
      <c r="F767" s="25"/>
      <c r="O767" s="25"/>
    </row>
    <row r="768" ht="15.75" customHeight="1">
      <c r="B768" s="25"/>
      <c r="F768" s="25"/>
      <c r="O768" s="25"/>
    </row>
    <row r="769" ht="15.75" customHeight="1">
      <c r="B769" s="25"/>
      <c r="F769" s="25"/>
      <c r="O769" s="25"/>
    </row>
    <row r="770" ht="15.75" customHeight="1">
      <c r="B770" s="25"/>
      <c r="F770" s="25"/>
      <c r="O770" s="25"/>
    </row>
    <row r="771" ht="15.75" customHeight="1">
      <c r="B771" s="25"/>
      <c r="F771" s="25"/>
      <c r="O771" s="25"/>
    </row>
    <row r="772" ht="15.75" customHeight="1">
      <c r="B772" s="25"/>
      <c r="F772" s="25"/>
      <c r="O772" s="25"/>
    </row>
    <row r="773" ht="15.75" customHeight="1">
      <c r="B773" s="25"/>
      <c r="F773" s="25"/>
      <c r="O773" s="25"/>
    </row>
    <row r="774" ht="15.75" customHeight="1">
      <c r="B774" s="25"/>
      <c r="F774" s="25"/>
      <c r="O774" s="25"/>
    </row>
    <row r="775" ht="15.75" customHeight="1">
      <c r="B775" s="25"/>
      <c r="F775" s="25"/>
      <c r="O775" s="25"/>
    </row>
    <row r="776" ht="15.75" customHeight="1">
      <c r="B776" s="25"/>
      <c r="F776" s="25"/>
      <c r="O776" s="25"/>
    </row>
    <row r="777" ht="15.75" customHeight="1">
      <c r="B777" s="25"/>
      <c r="F777" s="25"/>
      <c r="O777" s="25"/>
    </row>
    <row r="778" ht="15.75" customHeight="1">
      <c r="B778" s="25"/>
      <c r="F778" s="25"/>
      <c r="O778" s="25"/>
    </row>
    <row r="779" ht="15.75" customHeight="1">
      <c r="B779" s="25"/>
      <c r="F779" s="25"/>
      <c r="O779" s="25"/>
    </row>
    <row r="780" ht="15.75" customHeight="1">
      <c r="B780" s="25"/>
      <c r="F780" s="25"/>
      <c r="O780" s="25"/>
    </row>
    <row r="781" ht="15.75" customHeight="1">
      <c r="B781" s="25"/>
      <c r="F781" s="25"/>
      <c r="O781" s="25"/>
    </row>
    <row r="782" ht="15.75" customHeight="1">
      <c r="B782" s="25"/>
      <c r="F782" s="25"/>
      <c r="O782" s="25"/>
    </row>
    <row r="783" ht="15.75" customHeight="1">
      <c r="B783" s="25"/>
      <c r="F783" s="25"/>
      <c r="O783" s="25"/>
    </row>
    <row r="784" ht="15.75" customHeight="1">
      <c r="B784" s="25"/>
      <c r="F784" s="25"/>
      <c r="O784" s="25"/>
    </row>
    <row r="785" ht="15.75" customHeight="1">
      <c r="B785" s="25"/>
      <c r="F785" s="25"/>
      <c r="O785" s="25"/>
    </row>
    <row r="786" ht="15.75" customHeight="1">
      <c r="B786" s="25"/>
      <c r="F786" s="25"/>
      <c r="O786" s="25"/>
    </row>
    <row r="787" ht="15.75" customHeight="1">
      <c r="B787" s="25"/>
      <c r="F787" s="25"/>
      <c r="O787" s="25"/>
    </row>
    <row r="788" ht="15.75" customHeight="1">
      <c r="B788" s="25"/>
      <c r="F788" s="25"/>
      <c r="O788" s="25"/>
    </row>
    <row r="789" ht="15.75" customHeight="1">
      <c r="B789" s="25"/>
      <c r="F789" s="25"/>
      <c r="O789" s="25"/>
    </row>
    <row r="790" ht="15.75" customHeight="1">
      <c r="B790" s="25"/>
      <c r="F790" s="25"/>
      <c r="O790" s="25"/>
    </row>
    <row r="791" ht="15.75" customHeight="1">
      <c r="B791" s="25"/>
      <c r="F791" s="25"/>
      <c r="O791" s="25"/>
    </row>
    <row r="792" ht="15.75" customHeight="1">
      <c r="B792" s="25"/>
      <c r="F792" s="25"/>
      <c r="O792" s="25"/>
    </row>
    <row r="793" ht="15.75" customHeight="1">
      <c r="B793" s="25"/>
      <c r="F793" s="25"/>
      <c r="O793" s="25"/>
    </row>
    <row r="794" ht="15.75" customHeight="1">
      <c r="B794" s="25"/>
      <c r="F794" s="25"/>
      <c r="O794" s="25"/>
    </row>
    <row r="795" ht="15.75" customHeight="1">
      <c r="B795" s="25"/>
      <c r="F795" s="25"/>
      <c r="O795" s="25"/>
    </row>
    <row r="796" ht="15.75" customHeight="1">
      <c r="B796" s="25"/>
      <c r="F796" s="25"/>
      <c r="O796" s="25"/>
    </row>
    <row r="797" ht="15.75" customHeight="1">
      <c r="B797" s="25"/>
      <c r="F797" s="25"/>
      <c r="O797" s="25"/>
    </row>
    <row r="798" ht="15.75" customHeight="1">
      <c r="B798" s="25"/>
      <c r="F798" s="25"/>
      <c r="O798" s="25"/>
    </row>
    <row r="799" ht="15.75" customHeight="1">
      <c r="B799" s="25"/>
      <c r="F799" s="25"/>
      <c r="O799" s="25"/>
    </row>
    <row r="800" ht="15.75" customHeight="1">
      <c r="B800" s="25"/>
      <c r="F800" s="25"/>
      <c r="O800" s="25"/>
    </row>
    <row r="801" ht="15.75" customHeight="1">
      <c r="B801" s="25"/>
      <c r="F801" s="25"/>
      <c r="O801" s="25"/>
    </row>
    <row r="802" ht="15.75" customHeight="1">
      <c r="B802" s="25"/>
      <c r="F802" s="25"/>
      <c r="O802" s="25"/>
    </row>
    <row r="803" ht="15.75" customHeight="1">
      <c r="B803" s="25"/>
      <c r="F803" s="25"/>
      <c r="O803" s="25"/>
    </row>
    <row r="804" ht="15.75" customHeight="1">
      <c r="B804" s="25"/>
      <c r="F804" s="25"/>
      <c r="O804" s="25"/>
    </row>
    <row r="805" ht="15.75" customHeight="1">
      <c r="B805" s="25"/>
      <c r="F805" s="25"/>
      <c r="O805" s="25"/>
    </row>
    <row r="806" ht="15.75" customHeight="1">
      <c r="B806" s="25"/>
      <c r="F806" s="25"/>
      <c r="O806" s="25"/>
    </row>
    <row r="807" ht="15.75" customHeight="1">
      <c r="B807" s="25"/>
      <c r="F807" s="25"/>
      <c r="O807" s="25"/>
    </row>
    <row r="808" ht="15.75" customHeight="1">
      <c r="B808" s="25"/>
      <c r="F808" s="25"/>
      <c r="O808" s="25"/>
    </row>
    <row r="809" ht="15.75" customHeight="1">
      <c r="B809" s="25"/>
      <c r="F809" s="25"/>
      <c r="O809" s="25"/>
    </row>
    <row r="810" ht="15.75" customHeight="1">
      <c r="B810" s="25"/>
      <c r="F810" s="25"/>
      <c r="O810" s="25"/>
    </row>
    <row r="811" ht="15.75" customHeight="1">
      <c r="B811" s="25"/>
      <c r="F811" s="25"/>
      <c r="O811" s="25"/>
    </row>
    <row r="812" ht="15.75" customHeight="1">
      <c r="B812" s="25"/>
      <c r="F812" s="25"/>
      <c r="O812" s="25"/>
    </row>
    <row r="813" ht="15.75" customHeight="1">
      <c r="B813" s="25"/>
      <c r="F813" s="25"/>
      <c r="O813" s="25"/>
    </row>
    <row r="814" ht="15.75" customHeight="1">
      <c r="B814" s="25"/>
      <c r="F814" s="25"/>
      <c r="O814" s="25"/>
    </row>
    <row r="815" ht="15.75" customHeight="1">
      <c r="B815" s="25"/>
      <c r="F815" s="25"/>
      <c r="O815" s="25"/>
    </row>
    <row r="816" ht="15.75" customHeight="1">
      <c r="B816" s="25"/>
      <c r="F816" s="25"/>
      <c r="O816" s="25"/>
    </row>
    <row r="817" ht="15.75" customHeight="1">
      <c r="B817" s="25"/>
      <c r="F817" s="25"/>
      <c r="O817" s="25"/>
    </row>
    <row r="818" ht="15.75" customHeight="1">
      <c r="B818" s="25"/>
      <c r="F818" s="25"/>
      <c r="O818" s="25"/>
    </row>
    <row r="819" ht="15.75" customHeight="1">
      <c r="B819" s="25"/>
      <c r="F819" s="25"/>
      <c r="O819" s="25"/>
    </row>
    <row r="820" ht="15.75" customHeight="1">
      <c r="B820" s="25"/>
      <c r="F820" s="25"/>
      <c r="O820" s="25"/>
    </row>
    <row r="821" ht="15.75" customHeight="1">
      <c r="B821" s="25"/>
      <c r="F821" s="25"/>
      <c r="O821" s="25"/>
    </row>
    <row r="822" ht="15.75" customHeight="1">
      <c r="B822" s="25"/>
      <c r="F822" s="25"/>
      <c r="O822" s="25"/>
    </row>
    <row r="823" ht="15.75" customHeight="1">
      <c r="B823" s="25"/>
      <c r="F823" s="25"/>
      <c r="O823" s="25"/>
    </row>
    <row r="824" ht="15.75" customHeight="1">
      <c r="B824" s="25"/>
      <c r="F824" s="25"/>
      <c r="O824" s="25"/>
    </row>
    <row r="825" ht="15.75" customHeight="1">
      <c r="B825" s="25"/>
      <c r="F825" s="25"/>
      <c r="O825" s="25"/>
    </row>
    <row r="826" ht="15.75" customHeight="1">
      <c r="B826" s="25"/>
      <c r="F826" s="25"/>
      <c r="O826" s="25"/>
    </row>
    <row r="827" ht="15.75" customHeight="1">
      <c r="B827" s="25"/>
      <c r="F827" s="25"/>
      <c r="O827" s="25"/>
    </row>
    <row r="828" ht="15.75" customHeight="1">
      <c r="B828" s="25"/>
      <c r="F828" s="25"/>
      <c r="O828" s="25"/>
    </row>
    <row r="829" ht="15.75" customHeight="1">
      <c r="B829" s="25"/>
      <c r="F829" s="25"/>
      <c r="O829" s="25"/>
    </row>
    <row r="830" ht="15.75" customHeight="1">
      <c r="B830" s="25"/>
      <c r="F830" s="25"/>
      <c r="O830" s="25"/>
    </row>
    <row r="831" ht="15.75" customHeight="1">
      <c r="B831" s="25"/>
      <c r="F831" s="25"/>
      <c r="O831" s="25"/>
    </row>
    <row r="832" ht="15.75" customHeight="1">
      <c r="B832" s="25"/>
      <c r="F832" s="25"/>
      <c r="O832" s="25"/>
    </row>
    <row r="833" ht="15.75" customHeight="1">
      <c r="B833" s="25"/>
      <c r="F833" s="25"/>
      <c r="O833" s="25"/>
    </row>
    <row r="834" ht="15.75" customHeight="1">
      <c r="B834" s="25"/>
      <c r="F834" s="25"/>
      <c r="O834" s="25"/>
    </row>
    <row r="835" ht="15.75" customHeight="1">
      <c r="B835" s="25"/>
      <c r="F835" s="25"/>
      <c r="O835" s="25"/>
    </row>
    <row r="836" ht="15.75" customHeight="1">
      <c r="B836" s="25"/>
      <c r="F836" s="25"/>
      <c r="O836" s="25"/>
    </row>
    <row r="837" ht="15.75" customHeight="1">
      <c r="B837" s="25"/>
      <c r="F837" s="25"/>
      <c r="O837" s="25"/>
    </row>
    <row r="838" ht="15.75" customHeight="1">
      <c r="B838" s="25"/>
      <c r="F838" s="25"/>
      <c r="O838" s="25"/>
    </row>
    <row r="839" ht="15.75" customHeight="1">
      <c r="B839" s="25"/>
      <c r="F839" s="25"/>
      <c r="O839" s="25"/>
    </row>
    <row r="840" ht="15.75" customHeight="1">
      <c r="B840" s="25"/>
      <c r="F840" s="25"/>
      <c r="O840" s="25"/>
    </row>
    <row r="841" ht="15.75" customHeight="1">
      <c r="B841" s="25"/>
      <c r="F841" s="25"/>
      <c r="O841" s="25"/>
    </row>
    <row r="842" ht="15.75" customHeight="1">
      <c r="B842" s="25"/>
      <c r="F842" s="25"/>
      <c r="O842" s="25"/>
    </row>
    <row r="843" ht="15.75" customHeight="1">
      <c r="B843" s="25"/>
      <c r="F843" s="25"/>
      <c r="O843" s="25"/>
    </row>
    <row r="844" ht="15.75" customHeight="1">
      <c r="B844" s="25"/>
      <c r="F844" s="25"/>
      <c r="O844" s="25"/>
    </row>
    <row r="845" ht="15.75" customHeight="1">
      <c r="B845" s="25"/>
      <c r="F845" s="25"/>
      <c r="O845" s="25"/>
    </row>
    <row r="846" ht="15.75" customHeight="1">
      <c r="B846" s="25"/>
      <c r="F846" s="25"/>
      <c r="O846" s="25"/>
    </row>
    <row r="847" ht="15.75" customHeight="1">
      <c r="B847" s="25"/>
      <c r="F847" s="25"/>
      <c r="O847" s="25"/>
    </row>
    <row r="848" ht="15.75" customHeight="1">
      <c r="B848" s="25"/>
      <c r="F848" s="25"/>
      <c r="O848" s="25"/>
    </row>
    <row r="849" ht="15.75" customHeight="1">
      <c r="B849" s="25"/>
      <c r="F849" s="25"/>
      <c r="O849" s="25"/>
    </row>
    <row r="850" ht="15.75" customHeight="1">
      <c r="B850" s="25"/>
      <c r="F850" s="25"/>
      <c r="O850" s="25"/>
    </row>
    <row r="851" ht="15.75" customHeight="1">
      <c r="B851" s="25"/>
      <c r="F851" s="25"/>
      <c r="O851" s="25"/>
    </row>
    <row r="852" ht="15.75" customHeight="1">
      <c r="B852" s="25"/>
      <c r="F852" s="25"/>
      <c r="O852" s="25"/>
    </row>
    <row r="853" ht="15.75" customHeight="1">
      <c r="B853" s="25"/>
      <c r="F853" s="25"/>
      <c r="O853" s="25"/>
    </row>
    <row r="854" ht="15.75" customHeight="1">
      <c r="B854" s="25"/>
      <c r="F854" s="25"/>
      <c r="O854" s="25"/>
    </row>
    <row r="855" ht="15.75" customHeight="1">
      <c r="B855" s="25"/>
      <c r="F855" s="25"/>
      <c r="O855" s="25"/>
    </row>
    <row r="856" ht="15.75" customHeight="1">
      <c r="B856" s="25"/>
      <c r="F856" s="25"/>
      <c r="O856" s="25"/>
    </row>
    <row r="857" ht="15.75" customHeight="1">
      <c r="B857" s="25"/>
      <c r="F857" s="25"/>
      <c r="O857" s="25"/>
    </row>
    <row r="858" ht="15.75" customHeight="1">
      <c r="B858" s="25"/>
      <c r="F858" s="25"/>
      <c r="O858" s="25"/>
    </row>
    <row r="859" ht="15.75" customHeight="1">
      <c r="B859" s="25"/>
      <c r="F859" s="25"/>
      <c r="O859" s="25"/>
    </row>
    <row r="860" ht="15.75" customHeight="1">
      <c r="B860" s="25"/>
      <c r="F860" s="25"/>
      <c r="O860" s="25"/>
    </row>
    <row r="861" ht="15.75" customHeight="1">
      <c r="B861" s="25"/>
      <c r="F861" s="25"/>
      <c r="O861" s="25"/>
    </row>
    <row r="862" ht="15.75" customHeight="1">
      <c r="B862" s="25"/>
      <c r="F862" s="25"/>
      <c r="O862" s="25"/>
    </row>
    <row r="863" ht="15.75" customHeight="1">
      <c r="B863" s="25"/>
      <c r="F863" s="25"/>
      <c r="O863" s="25"/>
    </row>
    <row r="864" ht="15.75" customHeight="1">
      <c r="B864" s="25"/>
      <c r="F864" s="25"/>
      <c r="O864" s="25"/>
    </row>
    <row r="865" ht="15.75" customHeight="1">
      <c r="B865" s="25"/>
      <c r="F865" s="25"/>
      <c r="O865" s="25"/>
    </row>
    <row r="866" ht="15.75" customHeight="1">
      <c r="B866" s="25"/>
      <c r="F866" s="25"/>
      <c r="O866" s="25"/>
    </row>
    <row r="867" ht="15.75" customHeight="1">
      <c r="B867" s="25"/>
      <c r="F867" s="25"/>
      <c r="O867" s="25"/>
    </row>
    <row r="868" ht="15.75" customHeight="1">
      <c r="B868" s="25"/>
      <c r="F868" s="25"/>
      <c r="O868" s="25"/>
    </row>
    <row r="869" ht="15.75" customHeight="1">
      <c r="B869" s="25"/>
      <c r="F869" s="25"/>
      <c r="O869" s="25"/>
    </row>
    <row r="870" ht="15.75" customHeight="1">
      <c r="B870" s="25"/>
      <c r="F870" s="25"/>
      <c r="O870" s="25"/>
    </row>
    <row r="871" ht="15.75" customHeight="1">
      <c r="B871" s="25"/>
      <c r="F871" s="25"/>
      <c r="O871" s="25"/>
    </row>
    <row r="872" ht="15.75" customHeight="1">
      <c r="B872" s="25"/>
      <c r="F872" s="25"/>
      <c r="O872" s="25"/>
    </row>
    <row r="873" ht="15.75" customHeight="1">
      <c r="B873" s="25"/>
      <c r="F873" s="25"/>
      <c r="O873" s="25"/>
    </row>
    <row r="874" ht="15.75" customHeight="1">
      <c r="B874" s="25"/>
      <c r="F874" s="25"/>
      <c r="O874" s="25"/>
    </row>
    <row r="875" ht="15.75" customHeight="1">
      <c r="B875" s="25"/>
      <c r="F875" s="25"/>
      <c r="O875" s="25"/>
    </row>
    <row r="876" ht="15.75" customHeight="1">
      <c r="B876" s="25"/>
      <c r="F876" s="25"/>
      <c r="O876" s="25"/>
    </row>
    <row r="877" ht="15.75" customHeight="1">
      <c r="B877" s="25"/>
      <c r="F877" s="25"/>
      <c r="O877" s="25"/>
    </row>
    <row r="878" ht="15.75" customHeight="1">
      <c r="B878" s="25"/>
      <c r="F878" s="25"/>
      <c r="O878" s="25"/>
    </row>
    <row r="879" ht="15.75" customHeight="1">
      <c r="B879" s="25"/>
      <c r="F879" s="25"/>
      <c r="O879" s="25"/>
    </row>
    <row r="880" ht="15.75" customHeight="1">
      <c r="B880" s="25"/>
      <c r="F880" s="25"/>
      <c r="O880" s="25"/>
    </row>
    <row r="881" ht="15.75" customHeight="1">
      <c r="B881" s="25"/>
      <c r="F881" s="25"/>
      <c r="O881" s="25"/>
    </row>
    <row r="882" ht="15.75" customHeight="1">
      <c r="B882" s="25"/>
      <c r="F882" s="25"/>
      <c r="O882" s="25"/>
    </row>
    <row r="883" ht="15.75" customHeight="1">
      <c r="B883" s="25"/>
      <c r="F883" s="25"/>
      <c r="O883" s="25"/>
    </row>
    <row r="884" ht="15.75" customHeight="1">
      <c r="B884" s="25"/>
      <c r="F884" s="25"/>
      <c r="O884" s="25"/>
    </row>
    <row r="885" ht="15.75" customHeight="1">
      <c r="B885" s="25"/>
      <c r="F885" s="25"/>
      <c r="O885" s="25"/>
    </row>
    <row r="886" ht="15.75" customHeight="1">
      <c r="B886" s="25"/>
      <c r="F886" s="25"/>
      <c r="O886" s="25"/>
    </row>
    <row r="887" ht="15.75" customHeight="1">
      <c r="B887" s="25"/>
      <c r="F887" s="25"/>
      <c r="O887" s="25"/>
    </row>
    <row r="888" ht="15.75" customHeight="1">
      <c r="B888" s="25"/>
      <c r="F888" s="25"/>
      <c r="O888" s="25"/>
    </row>
    <row r="889" ht="15.75" customHeight="1">
      <c r="B889" s="25"/>
      <c r="F889" s="25"/>
      <c r="O889" s="25"/>
    </row>
    <row r="890" ht="15.75" customHeight="1">
      <c r="B890" s="25"/>
      <c r="F890" s="25"/>
      <c r="O890" s="25"/>
    </row>
    <row r="891" ht="15.75" customHeight="1">
      <c r="B891" s="25"/>
      <c r="F891" s="25"/>
      <c r="O891" s="25"/>
    </row>
    <row r="892" ht="15.75" customHeight="1">
      <c r="B892" s="25"/>
      <c r="F892" s="25"/>
      <c r="O892" s="25"/>
    </row>
    <row r="893" ht="15.75" customHeight="1">
      <c r="B893" s="25"/>
      <c r="F893" s="25"/>
      <c r="O893" s="25"/>
    </row>
    <row r="894" ht="15.75" customHeight="1">
      <c r="B894" s="25"/>
      <c r="F894" s="25"/>
      <c r="O894" s="25"/>
    </row>
    <row r="895" ht="15.75" customHeight="1">
      <c r="B895" s="25"/>
      <c r="F895" s="25"/>
      <c r="O895" s="25"/>
    </row>
    <row r="896" ht="15.75" customHeight="1">
      <c r="B896" s="25"/>
      <c r="F896" s="25"/>
      <c r="O896" s="25"/>
    </row>
    <row r="897" ht="15.75" customHeight="1">
      <c r="B897" s="25"/>
      <c r="F897" s="25"/>
      <c r="O897" s="25"/>
    </row>
    <row r="898" ht="15.75" customHeight="1">
      <c r="B898" s="25"/>
      <c r="F898" s="25"/>
      <c r="O898" s="25"/>
    </row>
    <row r="899" ht="15.75" customHeight="1">
      <c r="B899" s="25"/>
      <c r="F899" s="25"/>
      <c r="O899" s="25"/>
    </row>
    <row r="900" ht="15.75" customHeight="1">
      <c r="B900" s="25"/>
      <c r="F900" s="25"/>
      <c r="O900" s="25"/>
    </row>
    <row r="901" ht="15.75" customHeight="1">
      <c r="B901" s="25"/>
      <c r="F901" s="25"/>
      <c r="O901" s="25"/>
    </row>
    <row r="902" ht="15.75" customHeight="1">
      <c r="B902" s="25"/>
      <c r="F902" s="25"/>
      <c r="O902" s="25"/>
    </row>
    <row r="903" ht="15.75" customHeight="1">
      <c r="B903" s="25"/>
      <c r="F903" s="25"/>
      <c r="O903" s="25"/>
    </row>
    <row r="904" ht="15.75" customHeight="1">
      <c r="B904" s="25"/>
      <c r="F904" s="25"/>
      <c r="O904" s="25"/>
    </row>
    <row r="905" ht="15.75" customHeight="1">
      <c r="B905" s="25"/>
      <c r="F905" s="25"/>
      <c r="O905" s="25"/>
    </row>
    <row r="906" ht="15.75" customHeight="1">
      <c r="B906" s="25"/>
      <c r="F906" s="25"/>
      <c r="O906" s="25"/>
    </row>
    <row r="907" ht="15.75" customHeight="1">
      <c r="B907" s="25"/>
      <c r="F907" s="25"/>
      <c r="O907" s="25"/>
    </row>
    <row r="908" ht="15.75" customHeight="1">
      <c r="B908" s="25"/>
      <c r="F908" s="25"/>
      <c r="O908" s="25"/>
    </row>
    <row r="909" ht="15.75" customHeight="1">
      <c r="B909" s="25"/>
      <c r="F909" s="25"/>
      <c r="O909" s="25"/>
    </row>
    <row r="910" ht="15.75" customHeight="1">
      <c r="B910" s="25"/>
      <c r="F910" s="25"/>
      <c r="O910" s="25"/>
    </row>
    <row r="911" ht="15.75" customHeight="1">
      <c r="B911" s="25"/>
      <c r="F911" s="25"/>
      <c r="O911" s="25"/>
    </row>
    <row r="912" ht="15.75" customHeight="1">
      <c r="B912" s="25"/>
      <c r="F912" s="25"/>
      <c r="O912" s="25"/>
    </row>
    <row r="913" ht="15.75" customHeight="1">
      <c r="B913" s="25"/>
      <c r="F913" s="25"/>
      <c r="O913" s="25"/>
    </row>
    <row r="914" ht="15.75" customHeight="1">
      <c r="B914" s="25"/>
      <c r="F914" s="25"/>
      <c r="O914" s="25"/>
    </row>
    <row r="915" ht="15.75" customHeight="1">
      <c r="B915" s="25"/>
      <c r="F915" s="25"/>
      <c r="O915" s="25"/>
    </row>
    <row r="916" ht="15.75" customHeight="1">
      <c r="B916" s="25"/>
      <c r="F916" s="25"/>
      <c r="O916" s="25"/>
    </row>
    <row r="917" ht="15.75" customHeight="1">
      <c r="B917" s="25"/>
      <c r="F917" s="25"/>
      <c r="O917" s="25"/>
    </row>
    <row r="918" ht="15.75" customHeight="1">
      <c r="B918" s="25"/>
      <c r="F918" s="25"/>
      <c r="O918" s="25"/>
    </row>
    <row r="919" ht="15.75" customHeight="1">
      <c r="B919" s="25"/>
      <c r="F919" s="25"/>
      <c r="O919" s="25"/>
    </row>
    <row r="920" ht="15.75" customHeight="1">
      <c r="B920" s="25"/>
      <c r="F920" s="25"/>
      <c r="O920" s="25"/>
    </row>
    <row r="921" ht="15.75" customHeight="1">
      <c r="B921" s="25"/>
      <c r="F921" s="25"/>
      <c r="O921" s="25"/>
    </row>
    <row r="922" ht="15.75" customHeight="1">
      <c r="B922" s="25"/>
      <c r="F922" s="25"/>
      <c r="O922" s="25"/>
    </row>
    <row r="923" ht="15.75" customHeight="1">
      <c r="B923" s="25"/>
      <c r="F923" s="25"/>
      <c r="O923" s="25"/>
    </row>
    <row r="924" ht="15.75" customHeight="1">
      <c r="B924" s="25"/>
      <c r="F924" s="25"/>
      <c r="O924" s="25"/>
    </row>
    <row r="925" ht="15.75" customHeight="1">
      <c r="B925" s="25"/>
      <c r="F925" s="25"/>
      <c r="O925" s="25"/>
    </row>
    <row r="926" ht="15.75" customHeight="1">
      <c r="B926" s="25"/>
      <c r="F926" s="25"/>
      <c r="O926" s="25"/>
    </row>
    <row r="927" ht="15.75" customHeight="1">
      <c r="B927" s="25"/>
      <c r="F927" s="25"/>
      <c r="O927" s="25"/>
    </row>
    <row r="928" ht="15.75" customHeight="1">
      <c r="B928" s="25"/>
      <c r="F928" s="25"/>
      <c r="O928" s="25"/>
    </row>
    <row r="929" ht="15.75" customHeight="1">
      <c r="B929" s="25"/>
      <c r="F929" s="25"/>
      <c r="O929" s="25"/>
    </row>
    <row r="930" ht="15.75" customHeight="1">
      <c r="B930" s="25"/>
      <c r="F930" s="25"/>
      <c r="O930" s="25"/>
    </row>
    <row r="931" ht="15.75" customHeight="1">
      <c r="B931" s="25"/>
      <c r="F931" s="25"/>
      <c r="O931" s="25"/>
    </row>
    <row r="932" ht="15.75" customHeight="1">
      <c r="B932" s="25"/>
      <c r="F932" s="25"/>
      <c r="O932" s="25"/>
    </row>
    <row r="933" ht="15.75" customHeight="1">
      <c r="B933" s="25"/>
      <c r="F933" s="25"/>
      <c r="O933" s="25"/>
    </row>
    <row r="934" ht="15.75" customHeight="1">
      <c r="B934" s="25"/>
      <c r="F934" s="25"/>
      <c r="O934" s="25"/>
    </row>
    <row r="935" ht="15.75" customHeight="1">
      <c r="B935" s="25"/>
      <c r="F935" s="25"/>
      <c r="O935" s="25"/>
    </row>
    <row r="936" ht="15.75" customHeight="1">
      <c r="B936" s="25"/>
      <c r="F936" s="25"/>
      <c r="O936" s="25"/>
    </row>
    <row r="937" ht="15.75" customHeight="1">
      <c r="B937" s="25"/>
      <c r="F937" s="25"/>
      <c r="O937" s="25"/>
    </row>
    <row r="938" ht="15.75" customHeight="1">
      <c r="B938" s="25"/>
      <c r="F938" s="25"/>
      <c r="O938" s="25"/>
    </row>
    <row r="939" ht="15.75" customHeight="1">
      <c r="B939" s="25"/>
      <c r="F939" s="25"/>
      <c r="O939" s="25"/>
    </row>
    <row r="940" ht="15.75" customHeight="1">
      <c r="B940" s="25"/>
      <c r="F940" s="25"/>
      <c r="O940" s="25"/>
    </row>
    <row r="941" ht="15.75" customHeight="1">
      <c r="B941" s="25"/>
      <c r="F941" s="25"/>
      <c r="O941" s="25"/>
    </row>
    <row r="942" ht="15.75" customHeight="1">
      <c r="B942" s="25"/>
      <c r="F942" s="25"/>
      <c r="O942" s="25"/>
    </row>
    <row r="943" ht="15.75" customHeight="1">
      <c r="B943" s="25"/>
      <c r="F943" s="25"/>
      <c r="O943" s="25"/>
    </row>
    <row r="944" ht="15.75" customHeight="1">
      <c r="B944" s="25"/>
      <c r="F944" s="25"/>
      <c r="O944" s="25"/>
    </row>
    <row r="945" ht="15.75" customHeight="1">
      <c r="B945" s="25"/>
      <c r="F945" s="25"/>
      <c r="O945" s="25"/>
    </row>
    <row r="946" ht="15.75" customHeight="1">
      <c r="B946" s="25"/>
      <c r="F946" s="25"/>
      <c r="O946" s="25"/>
    </row>
    <row r="947" ht="15.75" customHeight="1">
      <c r="B947" s="25"/>
      <c r="F947" s="25"/>
      <c r="O947" s="25"/>
    </row>
    <row r="948" ht="15.75" customHeight="1">
      <c r="B948" s="25"/>
      <c r="F948" s="25"/>
      <c r="O948" s="25"/>
    </row>
    <row r="949" ht="15.75" customHeight="1">
      <c r="B949" s="25"/>
      <c r="F949" s="25"/>
      <c r="O949" s="25"/>
    </row>
    <row r="950" ht="15.75" customHeight="1">
      <c r="B950" s="25"/>
      <c r="F950" s="25"/>
      <c r="O950" s="25"/>
    </row>
    <row r="951" ht="15.75" customHeight="1">
      <c r="B951" s="25"/>
      <c r="F951" s="25"/>
      <c r="O951" s="25"/>
    </row>
    <row r="952" ht="15.75" customHeight="1">
      <c r="B952" s="25"/>
      <c r="F952" s="25"/>
      <c r="O952" s="25"/>
    </row>
    <row r="953" ht="15.75" customHeight="1">
      <c r="B953" s="25"/>
      <c r="F953" s="25"/>
      <c r="O953" s="25"/>
    </row>
    <row r="954" ht="15.75" customHeight="1">
      <c r="B954" s="25"/>
      <c r="F954" s="25"/>
      <c r="O954" s="25"/>
    </row>
    <row r="955" ht="15.75" customHeight="1">
      <c r="B955" s="25"/>
      <c r="F955" s="25"/>
      <c r="O955" s="25"/>
    </row>
    <row r="956" ht="15.75" customHeight="1">
      <c r="B956" s="25"/>
      <c r="F956" s="25"/>
      <c r="O956" s="25"/>
    </row>
    <row r="957" ht="15.75" customHeight="1">
      <c r="B957" s="25"/>
      <c r="F957" s="25"/>
      <c r="O957" s="25"/>
    </row>
    <row r="958" ht="15.75" customHeight="1">
      <c r="B958" s="25"/>
      <c r="F958" s="25"/>
      <c r="O958" s="25"/>
    </row>
    <row r="959" ht="15.75" customHeight="1">
      <c r="B959" s="25"/>
      <c r="F959" s="25"/>
      <c r="O959" s="25"/>
    </row>
    <row r="960" ht="15.75" customHeight="1">
      <c r="B960" s="25"/>
      <c r="F960" s="25"/>
      <c r="O960" s="25"/>
    </row>
    <row r="961" ht="15.75" customHeight="1">
      <c r="B961" s="25"/>
      <c r="F961" s="25"/>
      <c r="O961" s="25"/>
    </row>
    <row r="962" ht="15.75" customHeight="1">
      <c r="B962" s="25"/>
      <c r="F962" s="25"/>
      <c r="O962" s="25"/>
    </row>
    <row r="963" ht="15.75" customHeight="1">
      <c r="B963" s="25"/>
      <c r="F963" s="25"/>
      <c r="O963" s="25"/>
    </row>
    <row r="964" ht="15.75" customHeight="1">
      <c r="B964" s="25"/>
      <c r="F964" s="25"/>
      <c r="O964" s="25"/>
    </row>
    <row r="965" ht="15.75" customHeight="1">
      <c r="B965" s="25"/>
      <c r="F965" s="25"/>
      <c r="O965" s="25"/>
    </row>
    <row r="966" ht="15.75" customHeight="1">
      <c r="B966" s="25"/>
      <c r="F966" s="25"/>
      <c r="O966" s="25"/>
    </row>
    <row r="967" ht="15.75" customHeight="1">
      <c r="B967" s="25"/>
      <c r="F967" s="25"/>
      <c r="O967" s="25"/>
    </row>
    <row r="968" ht="15.75" customHeight="1">
      <c r="B968" s="25"/>
      <c r="F968" s="25"/>
      <c r="O968" s="25"/>
    </row>
    <row r="969" ht="15.75" customHeight="1">
      <c r="B969" s="25"/>
      <c r="F969" s="25"/>
      <c r="O969" s="25"/>
    </row>
    <row r="970" ht="15.75" customHeight="1">
      <c r="B970" s="25"/>
      <c r="F970" s="25"/>
      <c r="O970" s="25"/>
    </row>
    <row r="971" ht="15.75" customHeight="1">
      <c r="B971" s="25"/>
      <c r="F971" s="25"/>
      <c r="O971" s="25"/>
    </row>
    <row r="972" ht="15.75" customHeight="1">
      <c r="B972" s="25"/>
      <c r="F972" s="25"/>
      <c r="O972" s="25"/>
    </row>
    <row r="973" ht="15.75" customHeight="1">
      <c r="B973" s="25"/>
      <c r="F973" s="25"/>
      <c r="O973" s="25"/>
    </row>
    <row r="974" ht="15.75" customHeight="1">
      <c r="B974" s="25"/>
      <c r="F974" s="25"/>
      <c r="O974" s="25"/>
    </row>
    <row r="975" ht="15.75" customHeight="1">
      <c r="B975" s="25"/>
      <c r="F975" s="25"/>
      <c r="O975" s="25"/>
    </row>
    <row r="976" ht="15.75" customHeight="1">
      <c r="B976" s="25"/>
      <c r="F976" s="25"/>
      <c r="O976" s="25"/>
    </row>
    <row r="977" ht="15.75" customHeight="1">
      <c r="B977" s="25"/>
      <c r="F977" s="25"/>
      <c r="O977" s="25"/>
    </row>
    <row r="978" ht="15.75" customHeight="1">
      <c r="B978" s="25"/>
      <c r="F978" s="25"/>
      <c r="O978" s="25"/>
    </row>
    <row r="979" ht="15.75" customHeight="1">
      <c r="B979" s="25"/>
      <c r="F979" s="25"/>
      <c r="O979" s="25"/>
    </row>
    <row r="980" ht="15.75" customHeight="1">
      <c r="B980" s="25"/>
      <c r="F980" s="25"/>
      <c r="O980" s="25"/>
    </row>
    <row r="981" ht="15.75" customHeight="1">
      <c r="B981" s="25"/>
      <c r="F981" s="25"/>
      <c r="O981" s="25"/>
    </row>
    <row r="982" ht="15.75" customHeight="1">
      <c r="B982" s="25"/>
      <c r="F982" s="25"/>
      <c r="O982" s="25"/>
    </row>
    <row r="983" ht="15.75" customHeight="1">
      <c r="B983" s="25"/>
      <c r="F983" s="25"/>
      <c r="O983" s="25"/>
    </row>
    <row r="984" ht="15.75" customHeight="1">
      <c r="B984" s="25"/>
      <c r="F984" s="25"/>
      <c r="O984" s="25"/>
    </row>
    <row r="985" ht="15.75" customHeight="1">
      <c r="B985" s="25"/>
      <c r="F985" s="25"/>
      <c r="O985" s="25"/>
    </row>
    <row r="986" ht="15.75" customHeight="1">
      <c r="B986" s="25"/>
      <c r="F986" s="25"/>
      <c r="O986" s="25"/>
    </row>
    <row r="987" ht="15.75" customHeight="1">
      <c r="B987" s="25"/>
      <c r="F987" s="25"/>
      <c r="O987" s="25"/>
    </row>
    <row r="988" ht="15.75" customHeight="1">
      <c r="B988" s="25"/>
      <c r="F988" s="25"/>
      <c r="O988" s="25"/>
    </row>
    <row r="989" ht="15.75" customHeight="1">
      <c r="B989" s="25"/>
      <c r="F989" s="25"/>
      <c r="O989" s="25"/>
    </row>
    <row r="990" ht="15.75" customHeight="1">
      <c r="B990" s="25"/>
      <c r="F990" s="25"/>
      <c r="O990" s="25"/>
    </row>
    <row r="991" ht="15.75" customHeight="1">
      <c r="B991" s="25"/>
      <c r="F991" s="25"/>
      <c r="O991" s="25"/>
    </row>
    <row r="992" ht="15.75" customHeight="1">
      <c r="B992" s="25"/>
      <c r="F992" s="25"/>
      <c r="O992" s="25"/>
    </row>
    <row r="993" ht="15.75" customHeight="1">
      <c r="B993" s="25"/>
      <c r="F993" s="25"/>
      <c r="O993" s="25"/>
    </row>
    <row r="994" ht="15.75" customHeight="1">
      <c r="B994" s="25"/>
      <c r="F994" s="25"/>
      <c r="O994" s="25"/>
    </row>
    <row r="995" ht="15.75" customHeight="1">
      <c r="B995" s="25"/>
      <c r="F995" s="25"/>
      <c r="O995" s="25"/>
    </row>
    <row r="996" ht="15.75" customHeight="1">
      <c r="B996" s="25"/>
      <c r="F996" s="25"/>
      <c r="O996" s="25"/>
    </row>
    <row r="997" ht="15.75" customHeight="1">
      <c r="B997" s="25"/>
      <c r="F997" s="25"/>
      <c r="O997" s="25"/>
    </row>
    <row r="998" ht="15.75" customHeight="1">
      <c r="B998" s="25"/>
      <c r="F998" s="25"/>
      <c r="O998" s="25"/>
    </row>
    <row r="999" ht="15.75" customHeight="1">
      <c r="B999" s="25"/>
      <c r="F999" s="25"/>
      <c r="O999" s="25"/>
    </row>
    <row r="1000" ht="15.75" customHeight="1">
      <c r="B1000" s="25"/>
      <c r="F1000" s="25"/>
      <c r="O1000" s="25"/>
    </row>
  </sheetData>
  <mergeCells count="12">
    <mergeCell ref="D34:E34"/>
    <mergeCell ref="F34:G34"/>
    <mergeCell ref="P34:Q34"/>
    <mergeCell ref="U34:X34"/>
    <mergeCell ref="Y34:AC34"/>
    <mergeCell ref="B1:E1"/>
    <mergeCell ref="D2:E2"/>
    <mergeCell ref="F2:G2"/>
    <mergeCell ref="P2:Q2"/>
    <mergeCell ref="U2:X2"/>
    <mergeCell ref="Y2:AC2"/>
    <mergeCell ref="B33:E3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9.86"/>
    <col customWidth="1" min="3" max="3" width="10.43"/>
    <col customWidth="1" min="4" max="4" width="8.43"/>
    <col customWidth="1" min="5" max="5" width="12.86"/>
    <col customWidth="1" min="6" max="6" width="9.29"/>
    <col customWidth="1" min="7" max="7" width="7.86"/>
    <col customWidth="1" min="8" max="8" width="11.0"/>
    <col customWidth="1" min="9" max="26" width="8.86"/>
  </cols>
  <sheetData>
    <row r="1">
      <c r="A1" s="69" t="s">
        <v>379</v>
      </c>
      <c r="B1" s="18" t="s">
        <v>380</v>
      </c>
      <c r="C1" s="9"/>
      <c r="D1" s="9"/>
      <c r="E1" s="9"/>
      <c r="F1" s="9"/>
      <c r="G1" s="9"/>
      <c r="H1" s="10"/>
    </row>
    <row r="2">
      <c r="A2" s="72"/>
      <c r="B2" s="73">
        <v>1121.0</v>
      </c>
      <c r="C2" s="73" t="s">
        <v>279</v>
      </c>
      <c r="D2" s="90" t="s">
        <v>284</v>
      </c>
      <c r="E2" s="73" t="s">
        <v>281</v>
      </c>
      <c r="F2" s="73" t="s">
        <v>283</v>
      </c>
      <c r="G2" s="73" t="s">
        <v>302</v>
      </c>
      <c r="H2" s="81" t="s">
        <v>348</v>
      </c>
    </row>
    <row r="3">
      <c r="A3" s="91" t="s">
        <v>381</v>
      </c>
      <c r="B3" s="9"/>
      <c r="C3" s="9"/>
      <c r="D3" s="9"/>
      <c r="E3" s="9"/>
      <c r="F3" s="9"/>
      <c r="G3" s="9"/>
      <c r="H3" s="10"/>
    </row>
    <row r="4">
      <c r="A4" s="87" t="s">
        <v>280</v>
      </c>
      <c r="B4" s="5">
        <v>0.0</v>
      </c>
      <c r="C4" s="5">
        <v>191.0</v>
      </c>
      <c r="D4" s="5"/>
      <c r="E4" s="5">
        <v>75.0</v>
      </c>
      <c r="F4" s="6"/>
      <c r="G4" s="6">
        <v>15.0</v>
      </c>
      <c r="H4" s="6">
        <f>SUM(B4:G4)</f>
        <v>281</v>
      </c>
    </row>
    <row r="5">
      <c r="A5" s="87"/>
      <c r="B5" s="5"/>
      <c r="C5" s="5"/>
      <c r="D5" s="5"/>
      <c r="E5" s="5"/>
      <c r="F5" s="6"/>
      <c r="G5" s="6"/>
      <c r="H5" s="6"/>
    </row>
    <row r="6">
      <c r="A6" s="87" t="s">
        <v>290</v>
      </c>
      <c r="B6" s="5"/>
      <c r="C6" s="5">
        <v>43.0</v>
      </c>
      <c r="D6" s="5"/>
      <c r="E6" s="5">
        <v>50.0</v>
      </c>
      <c r="F6" s="6"/>
      <c r="G6" s="6"/>
      <c r="H6" s="6">
        <f>SUM(B6:G6)</f>
        <v>93</v>
      </c>
    </row>
    <row r="7">
      <c r="A7" s="87"/>
      <c r="B7" s="5"/>
      <c r="C7" s="5"/>
      <c r="D7" s="5"/>
      <c r="E7" s="5"/>
      <c r="F7" s="6"/>
      <c r="G7" s="6"/>
      <c r="H7" s="6"/>
    </row>
    <row r="8">
      <c r="A8" s="91" t="s">
        <v>382</v>
      </c>
      <c r="B8" s="9"/>
      <c r="C8" s="9"/>
      <c r="D8" s="9"/>
      <c r="E8" s="9"/>
      <c r="F8" s="9"/>
      <c r="G8" s="9"/>
      <c r="H8" s="10"/>
    </row>
    <row r="9">
      <c r="A9" s="87" t="s">
        <v>383</v>
      </c>
      <c r="B9" s="5"/>
      <c r="C9" s="5"/>
      <c r="D9" s="6"/>
      <c r="E9" s="6"/>
      <c r="F9" s="6"/>
      <c r="G9" s="6"/>
      <c r="H9" s="6">
        <f t="shared" ref="H9:H15" si="1">SUM(B9:G9)</f>
        <v>0</v>
      </c>
    </row>
    <row r="10">
      <c r="A10" s="87" t="s">
        <v>384</v>
      </c>
      <c r="B10" s="5"/>
      <c r="C10" s="5">
        <v>7.0</v>
      </c>
      <c r="D10" s="6"/>
      <c r="E10" s="6"/>
      <c r="F10" s="6"/>
      <c r="G10" s="6"/>
      <c r="H10" s="6">
        <f t="shared" si="1"/>
        <v>7</v>
      </c>
    </row>
    <row r="11">
      <c r="A11" s="87" t="s">
        <v>385</v>
      </c>
      <c r="B11" s="5"/>
      <c r="C11" s="5"/>
      <c r="D11" s="6"/>
      <c r="E11" s="6"/>
      <c r="F11" s="6"/>
      <c r="G11" s="6"/>
      <c r="H11" s="6">
        <f t="shared" si="1"/>
        <v>0</v>
      </c>
    </row>
    <row r="12">
      <c r="A12" s="87" t="s">
        <v>356</v>
      </c>
      <c r="B12" s="5"/>
      <c r="C12" s="5">
        <v>87.0</v>
      </c>
      <c r="D12" s="6"/>
      <c r="E12" s="6"/>
      <c r="F12" s="6"/>
      <c r="G12" s="6"/>
      <c r="H12" s="6">
        <f t="shared" si="1"/>
        <v>87</v>
      </c>
    </row>
    <row r="13">
      <c r="A13" s="87" t="s">
        <v>357</v>
      </c>
      <c r="B13" s="5"/>
      <c r="C13" s="5"/>
      <c r="D13" s="6"/>
      <c r="E13" s="6"/>
      <c r="F13" s="6"/>
      <c r="G13" s="6"/>
      <c r="H13" s="6">
        <f t="shared" si="1"/>
        <v>0</v>
      </c>
    </row>
    <row r="14">
      <c r="A14" s="87" t="s">
        <v>358</v>
      </c>
      <c r="B14" s="5"/>
      <c r="C14" s="5">
        <v>3.0</v>
      </c>
      <c r="D14" s="6"/>
      <c r="E14" s="6"/>
      <c r="F14" s="6"/>
      <c r="G14" s="6"/>
      <c r="H14" s="6">
        <f t="shared" si="1"/>
        <v>3</v>
      </c>
    </row>
    <row r="15">
      <c r="A15" s="87" t="s">
        <v>359</v>
      </c>
      <c r="B15" s="5"/>
      <c r="C15" s="5"/>
      <c r="D15" s="6"/>
      <c r="E15" s="6"/>
      <c r="F15" s="6"/>
      <c r="G15" s="6"/>
      <c r="H15" s="6">
        <f t="shared" si="1"/>
        <v>0</v>
      </c>
    </row>
    <row r="16">
      <c r="A16" s="87" t="s">
        <v>360</v>
      </c>
      <c r="B16" s="5"/>
      <c r="C16" s="5">
        <v>17.0</v>
      </c>
      <c r="D16" s="6"/>
      <c r="E16" s="6"/>
      <c r="F16" s="6"/>
      <c r="G16" s="6"/>
      <c r="H16" s="6">
        <v>0.0</v>
      </c>
    </row>
    <row r="17">
      <c r="A17" s="87" t="s">
        <v>362</v>
      </c>
      <c r="B17" s="5"/>
      <c r="C17" s="5">
        <v>2.0</v>
      </c>
      <c r="D17" s="6"/>
      <c r="E17" s="6"/>
      <c r="F17" s="6"/>
      <c r="G17" s="6"/>
      <c r="H17" s="6">
        <v>0.0</v>
      </c>
    </row>
    <row r="18">
      <c r="A18" s="87" t="s">
        <v>363</v>
      </c>
      <c r="B18" s="5"/>
      <c r="C18" s="5">
        <v>2.0</v>
      </c>
      <c r="D18" s="6"/>
      <c r="E18" s="6"/>
      <c r="F18" s="6"/>
      <c r="G18" s="6"/>
      <c r="H18" s="6"/>
    </row>
    <row r="19">
      <c r="A19" s="87" t="s">
        <v>364</v>
      </c>
      <c r="B19" s="5"/>
      <c r="C19" s="5">
        <v>13.0</v>
      </c>
      <c r="D19" s="6"/>
      <c r="E19" s="6"/>
      <c r="F19" s="6"/>
      <c r="G19" s="6"/>
      <c r="H19" s="6">
        <f>SUM(B19:G19)</f>
        <v>13</v>
      </c>
    </row>
    <row r="20">
      <c r="A20" s="87"/>
      <c r="B20" s="5"/>
      <c r="C20" s="5"/>
      <c r="D20" s="6"/>
      <c r="E20" s="6"/>
      <c r="F20" s="6"/>
      <c r="G20" s="6"/>
      <c r="H20" s="6"/>
    </row>
    <row r="21" ht="15.75" customHeight="1">
      <c r="A21" s="87"/>
      <c r="B21" s="5"/>
      <c r="C21" s="5"/>
      <c r="D21" s="6"/>
      <c r="E21" s="6"/>
      <c r="F21" s="6"/>
      <c r="G21" s="6"/>
      <c r="H21" s="6"/>
    </row>
    <row r="22" ht="15.75" customHeight="1">
      <c r="A22" s="87"/>
      <c r="B22" s="5"/>
      <c r="C22" s="5"/>
      <c r="D22" s="6"/>
      <c r="E22" s="6"/>
      <c r="F22" s="6"/>
      <c r="G22" s="6"/>
      <c r="H22" s="6"/>
    </row>
    <row r="23" ht="15.75" customHeight="1">
      <c r="A23" s="87"/>
      <c r="B23" s="5"/>
      <c r="C23" s="5"/>
      <c r="D23" s="6"/>
      <c r="E23" s="6"/>
      <c r="F23" s="6"/>
      <c r="G23" s="6"/>
      <c r="H23" s="6"/>
    </row>
    <row r="24" ht="15.75" customHeight="1">
      <c r="A24" s="87"/>
      <c r="B24" s="5"/>
      <c r="C24" s="5"/>
      <c r="D24" s="6"/>
      <c r="E24" s="6"/>
      <c r="F24" s="6"/>
      <c r="G24" s="6"/>
      <c r="H24" s="6"/>
    </row>
    <row r="25" ht="15.75" customHeight="1">
      <c r="A25" s="87"/>
      <c r="B25" s="5"/>
      <c r="C25" s="5"/>
      <c r="D25" s="6"/>
      <c r="E25" s="6"/>
      <c r="F25" s="6"/>
      <c r="G25" s="6"/>
      <c r="H25" s="6"/>
    </row>
    <row r="26" ht="15.75" customHeight="1">
      <c r="A26" s="87"/>
      <c r="B26" s="5"/>
      <c r="C26" s="5"/>
      <c r="D26" s="6"/>
      <c r="E26" s="6"/>
      <c r="F26" s="6"/>
      <c r="G26" s="6"/>
      <c r="H26" s="6">
        <f>SUM(B26:G26)</f>
        <v>0</v>
      </c>
    </row>
    <row r="27" ht="15.75" customHeight="1">
      <c r="A27" s="6" t="s">
        <v>289</v>
      </c>
      <c r="B27" s="5">
        <f t="shared" ref="B27:C27" si="2">SUM(B4:B26)</f>
        <v>0</v>
      </c>
      <c r="C27" s="6">
        <f t="shared" si="2"/>
        <v>365</v>
      </c>
      <c r="D27" s="6"/>
      <c r="E27" s="6">
        <f t="shared" ref="E27:H27" si="3">SUM(E4:E26)</f>
        <v>125</v>
      </c>
      <c r="F27" s="6">
        <f t="shared" si="3"/>
        <v>0</v>
      </c>
      <c r="G27" s="6">
        <f t="shared" si="3"/>
        <v>15</v>
      </c>
      <c r="H27" s="6">
        <f t="shared" si="3"/>
        <v>484</v>
      </c>
    </row>
    <row r="28" ht="15.75" customHeight="1">
      <c r="B28" s="25"/>
    </row>
    <row r="29" ht="15.75" customHeight="1">
      <c r="B29" s="25"/>
    </row>
    <row r="30" ht="15.75" customHeight="1">
      <c r="B30" s="25"/>
    </row>
    <row r="31" ht="15.75" customHeight="1">
      <c r="B31" s="25"/>
    </row>
    <row r="32" ht="15.75" customHeight="1">
      <c r="B32" s="25"/>
    </row>
    <row r="33" ht="15.75" customHeight="1">
      <c r="B33" s="25"/>
    </row>
    <row r="34" ht="15.75" customHeight="1">
      <c r="B34" s="25"/>
    </row>
    <row r="35" ht="15.75" customHeight="1">
      <c r="B35" s="25"/>
    </row>
    <row r="36" ht="15.75" customHeight="1">
      <c r="B36" s="25"/>
    </row>
    <row r="37" ht="15.75" customHeight="1">
      <c r="B37" s="25"/>
    </row>
    <row r="38" ht="15.75" customHeight="1">
      <c r="B38" s="25"/>
    </row>
    <row r="39" ht="15.75" customHeight="1">
      <c r="B39" s="25"/>
    </row>
    <row r="40" ht="15.75" customHeight="1">
      <c r="B40" s="25"/>
    </row>
    <row r="41" ht="15.75" customHeight="1">
      <c r="B41" s="25"/>
    </row>
    <row r="42" ht="15.75" customHeight="1">
      <c r="B42" s="25"/>
    </row>
    <row r="43" ht="15.75" customHeight="1">
      <c r="B43" s="25"/>
    </row>
    <row r="44" ht="15.75" customHeight="1">
      <c r="B44" s="25"/>
    </row>
    <row r="45" ht="15.75" customHeight="1">
      <c r="B45" s="25"/>
    </row>
    <row r="46" ht="15.75" customHeight="1">
      <c r="B46" s="25"/>
    </row>
    <row r="47" ht="15.75" customHeight="1">
      <c r="B47" s="25"/>
    </row>
    <row r="48" ht="15.75" customHeight="1">
      <c r="B48" s="25"/>
    </row>
    <row r="49" ht="15.75" customHeight="1">
      <c r="B49" s="25"/>
    </row>
    <row r="50" ht="15.75" customHeight="1">
      <c r="B50" s="25"/>
    </row>
    <row r="51" ht="15.75" customHeight="1">
      <c r="B51" s="25"/>
    </row>
    <row r="52" ht="15.75" customHeight="1">
      <c r="B52" s="25"/>
    </row>
    <row r="53" ht="15.75" customHeight="1">
      <c r="B53" s="25"/>
    </row>
    <row r="54" ht="15.75" customHeight="1">
      <c r="B54" s="25"/>
    </row>
    <row r="55" ht="15.75" customHeight="1">
      <c r="B55" s="25"/>
    </row>
    <row r="56" ht="15.75" customHeight="1">
      <c r="B56" s="25"/>
    </row>
    <row r="57" ht="15.75" customHeight="1">
      <c r="B57" s="25"/>
    </row>
    <row r="58" ht="15.75" customHeight="1">
      <c r="B58" s="25"/>
    </row>
    <row r="59" ht="15.75" customHeight="1">
      <c r="B59" s="25"/>
    </row>
    <row r="60" ht="15.75" customHeight="1">
      <c r="B60" s="25"/>
    </row>
    <row r="61" ht="15.75" customHeight="1">
      <c r="B61" s="25"/>
    </row>
    <row r="62" ht="15.75" customHeight="1">
      <c r="B62" s="25"/>
    </row>
    <row r="63" ht="15.75" customHeight="1">
      <c r="B63" s="25"/>
    </row>
    <row r="64" ht="15.75" customHeight="1">
      <c r="B64" s="25"/>
    </row>
    <row r="65" ht="15.75" customHeight="1">
      <c r="B65" s="25"/>
    </row>
    <row r="66" ht="15.75" customHeight="1">
      <c r="B66" s="25"/>
    </row>
    <row r="67" ht="15.75" customHeight="1">
      <c r="B67" s="25"/>
    </row>
    <row r="68" ht="15.75" customHeight="1">
      <c r="B68" s="25"/>
    </row>
    <row r="69" ht="15.75" customHeight="1">
      <c r="B69" s="25"/>
    </row>
    <row r="70" ht="15.75" customHeight="1">
      <c r="B70" s="25"/>
    </row>
    <row r="71" ht="15.75" customHeight="1">
      <c r="B71" s="25"/>
    </row>
    <row r="72" ht="15.75" customHeight="1">
      <c r="B72" s="25"/>
    </row>
    <row r="73" ht="15.75" customHeight="1">
      <c r="B73" s="25"/>
    </row>
    <row r="74" ht="15.75" customHeight="1">
      <c r="B74" s="25"/>
    </row>
    <row r="75" ht="15.75" customHeight="1">
      <c r="B75" s="25"/>
    </row>
    <row r="76" ht="15.75" customHeight="1">
      <c r="B76" s="25"/>
    </row>
    <row r="77" ht="15.75" customHeight="1">
      <c r="B77" s="25"/>
    </row>
    <row r="78" ht="15.75" customHeight="1">
      <c r="B78" s="25"/>
    </row>
    <row r="79" ht="15.75" customHeight="1">
      <c r="B79" s="25"/>
    </row>
    <row r="80" ht="15.75" customHeight="1">
      <c r="B80" s="25"/>
    </row>
    <row r="81" ht="15.75" customHeight="1">
      <c r="B81" s="25"/>
    </row>
    <row r="82" ht="15.75" customHeight="1">
      <c r="B82" s="25"/>
    </row>
    <row r="83" ht="15.75" customHeight="1">
      <c r="B83" s="25"/>
    </row>
    <row r="84" ht="15.75" customHeight="1">
      <c r="B84" s="25"/>
    </row>
    <row r="85" ht="15.75" customHeight="1">
      <c r="B85" s="25"/>
    </row>
    <row r="86" ht="15.75" customHeight="1">
      <c r="B86" s="25"/>
    </row>
    <row r="87" ht="15.75" customHeight="1">
      <c r="B87" s="25"/>
    </row>
    <row r="88" ht="15.75" customHeight="1">
      <c r="B88" s="25"/>
    </row>
    <row r="89" ht="15.75" customHeight="1">
      <c r="B89" s="25"/>
    </row>
    <row r="90" ht="15.75" customHeight="1">
      <c r="B90" s="25"/>
    </row>
    <row r="91" ht="15.75" customHeight="1">
      <c r="B91" s="25"/>
    </row>
    <row r="92" ht="15.75" customHeight="1">
      <c r="B92" s="25"/>
    </row>
    <row r="93" ht="15.75" customHeight="1">
      <c r="B93" s="25"/>
    </row>
    <row r="94" ht="15.75" customHeight="1">
      <c r="B94" s="25"/>
    </row>
    <row r="95" ht="15.75" customHeight="1">
      <c r="B95" s="25"/>
    </row>
    <row r="96" ht="15.75" customHeight="1">
      <c r="B96" s="25"/>
    </row>
    <row r="97" ht="15.75" customHeight="1">
      <c r="B97" s="25"/>
    </row>
    <row r="98" ht="15.75" customHeight="1">
      <c r="B98" s="25"/>
    </row>
    <row r="99" ht="15.75" customHeight="1">
      <c r="B99" s="25"/>
    </row>
    <row r="100" ht="15.75" customHeight="1">
      <c r="B100" s="25"/>
    </row>
    <row r="101" ht="15.75" customHeight="1">
      <c r="B101" s="25"/>
    </row>
    <row r="102" ht="15.75" customHeight="1">
      <c r="B102" s="25"/>
    </row>
    <row r="103" ht="15.75" customHeight="1">
      <c r="B103" s="25"/>
    </row>
    <row r="104" ht="15.75" customHeight="1">
      <c r="B104" s="25"/>
    </row>
    <row r="105" ht="15.75" customHeight="1">
      <c r="B105" s="25"/>
    </row>
    <row r="106" ht="15.75" customHeight="1">
      <c r="B106" s="25"/>
    </row>
    <row r="107" ht="15.75" customHeight="1">
      <c r="B107" s="25"/>
    </row>
    <row r="108" ht="15.75" customHeight="1">
      <c r="B108" s="25"/>
    </row>
    <row r="109" ht="15.75" customHeight="1">
      <c r="B109" s="25"/>
    </row>
    <row r="110" ht="15.75" customHeight="1">
      <c r="B110" s="25"/>
    </row>
    <row r="111" ht="15.75" customHeight="1">
      <c r="B111" s="25"/>
    </row>
    <row r="112" ht="15.75" customHeight="1">
      <c r="B112" s="25"/>
    </row>
    <row r="113" ht="15.75" customHeight="1">
      <c r="B113" s="25"/>
    </row>
    <row r="114" ht="15.75" customHeight="1">
      <c r="B114" s="25"/>
    </row>
    <row r="115" ht="15.75" customHeight="1">
      <c r="B115" s="25"/>
    </row>
    <row r="116" ht="15.75" customHeight="1">
      <c r="B116" s="25"/>
    </row>
    <row r="117" ht="15.75" customHeight="1">
      <c r="B117" s="25"/>
    </row>
    <row r="118" ht="15.75" customHeight="1">
      <c r="B118" s="25"/>
    </row>
    <row r="119" ht="15.75" customHeight="1">
      <c r="B119" s="25"/>
    </row>
    <row r="120" ht="15.75" customHeight="1">
      <c r="B120" s="25"/>
    </row>
    <row r="121" ht="15.75" customHeight="1">
      <c r="B121" s="25"/>
    </row>
    <row r="122" ht="15.75" customHeight="1">
      <c r="B122" s="25"/>
    </row>
    <row r="123" ht="15.75" customHeight="1">
      <c r="B123" s="25"/>
    </row>
    <row r="124" ht="15.75" customHeight="1">
      <c r="B124" s="25"/>
    </row>
    <row r="125" ht="15.75" customHeight="1">
      <c r="B125" s="25"/>
    </row>
    <row r="126" ht="15.75" customHeight="1">
      <c r="B126" s="25"/>
    </row>
    <row r="127" ht="15.75" customHeight="1">
      <c r="B127" s="25"/>
    </row>
    <row r="128" ht="15.75" customHeight="1">
      <c r="B128" s="25"/>
    </row>
    <row r="129" ht="15.75" customHeight="1">
      <c r="B129" s="25"/>
    </row>
    <row r="130" ht="15.75" customHeight="1">
      <c r="B130" s="25"/>
    </row>
    <row r="131" ht="15.75" customHeight="1">
      <c r="B131" s="25"/>
    </row>
    <row r="132" ht="15.75" customHeight="1">
      <c r="B132" s="25"/>
    </row>
    <row r="133" ht="15.75" customHeight="1">
      <c r="B133" s="25"/>
    </row>
    <row r="134" ht="15.75" customHeight="1">
      <c r="B134" s="25"/>
    </row>
    <row r="135" ht="15.75" customHeight="1">
      <c r="B135" s="25"/>
    </row>
    <row r="136" ht="15.75" customHeight="1">
      <c r="B136" s="25"/>
    </row>
    <row r="137" ht="15.75" customHeight="1">
      <c r="B137" s="25"/>
    </row>
    <row r="138" ht="15.75" customHeight="1">
      <c r="B138" s="25"/>
    </row>
    <row r="139" ht="15.75" customHeight="1">
      <c r="B139" s="25"/>
    </row>
    <row r="140" ht="15.75" customHeight="1">
      <c r="B140" s="25"/>
    </row>
    <row r="141" ht="15.75" customHeight="1">
      <c r="B141" s="25"/>
    </row>
    <row r="142" ht="15.75" customHeight="1">
      <c r="B142" s="25"/>
    </row>
    <row r="143" ht="15.75" customHeight="1">
      <c r="B143" s="25"/>
    </row>
    <row r="144" ht="15.75" customHeight="1">
      <c r="B144" s="25"/>
    </row>
    <row r="145" ht="15.75" customHeight="1">
      <c r="B145" s="25"/>
    </row>
    <row r="146" ht="15.75" customHeight="1">
      <c r="B146" s="25"/>
    </row>
    <row r="147" ht="15.75" customHeight="1">
      <c r="B147" s="25"/>
    </row>
    <row r="148" ht="15.75" customHeight="1">
      <c r="B148" s="25"/>
    </row>
    <row r="149" ht="15.75" customHeight="1">
      <c r="B149" s="25"/>
    </row>
    <row r="150" ht="15.75" customHeight="1">
      <c r="B150" s="25"/>
    </row>
    <row r="151" ht="15.75" customHeight="1">
      <c r="B151" s="25"/>
    </row>
    <row r="152" ht="15.75" customHeight="1">
      <c r="B152" s="25"/>
    </row>
    <row r="153" ht="15.75" customHeight="1">
      <c r="B153" s="25"/>
    </row>
    <row r="154" ht="15.75" customHeight="1">
      <c r="B154" s="25"/>
    </row>
    <row r="155" ht="15.75" customHeight="1">
      <c r="B155" s="25"/>
    </row>
    <row r="156" ht="15.75" customHeight="1">
      <c r="B156" s="25"/>
    </row>
    <row r="157" ht="15.75" customHeight="1">
      <c r="B157" s="25"/>
    </row>
    <row r="158" ht="15.75" customHeight="1">
      <c r="B158" s="25"/>
    </row>
    <row r="159" ht="15.75" customHeight="1">
      <c r="B159" s="25"/>
    </row>
    <row r="160" ht="15.75" customHeight="1">
      <c r="B160" s="25"/>
    </row>
    <row r="161" ht="15.75" customHeight="1">
      <c r="B161" s="25"/>
    </row>
    <row r="162" ht="15.75" customHeight="1">
      <c r="B162" s="25"/>
    </row>
    <row r="163" ht="15.75" customHeight="1">
      <c r="B163" s="25"/>
    </row>
    <row r="164" ht="15.75" customHeight="1">
      <c r="B164" s="25"/>
    </row>
    <row r="165" ht="15.75" customHeight="1">
      <c r="B165" s="25"/>
    </row>
    <row r="166" ht="15.75" customHeight="1">
      <c r="B166" s="25"/>
    </row>
    <row r="167" ht="15.75" customHeight="1">
      <c r="B167" s="25"/>
    </row>
    <row r="168" ht="15.75" customHeight="1">
      <c r="B168" s="25"/>
    </row>
    <row r="169" ht="15.75" customHeight="1">
      <c r="B169" s="25"/>
    </row>
    <row r="170" ht="15.75" customHeight="1">
      <c r="B170" s="25"/>
    </row>
    <row r="171" ht="15.75" customHeight="1">
      <c r="B171" s="25"/>
    </row>
    <row r="172" ht="15.75" customHeight="1">
      <c r="B172" s="25"/>
    </row>
    <row r="173" ht="15.75" customHeight="1">
      <c r="B173" s="25"/>
    </row>
    <row r="174" ht="15.75" customHeight="1">
      <c r="B174" s="25"/>
    </row>
    <row r="175" ht="15.75" customHeight="1">
      <c r="B175" s="25"/>
    </row>
    <row r="176" ht="15.75" customHeight="1">
      <c r="B176" s="25"/>
    </row>
    <row r="177" ht="15.75" customHeight="1">
      <c r="B177" s="25"/>
    </row>
    <row r="178" ht="15.75" customHeight="1">
      <c r="B178" s="25"/>
    </row>
    <row r="179" ht="15.75" customHeight="1">
      <c r="B179" s="25"/>
    </row>
    <row r="180" ht="15.75" customHeight="1">
      <c r="B180" s="25"/>
    </row>
    <row r="181" ht="15.75" customHeight="1">
      <c r="B181" s="25"/>
    </row>
    <row r="182" ht="15.75" customHeight="1">
      <c r="B182" s="25"/>
    </row>
    <row r="183" ht="15.75" customHeight="1">
      <c r="B183" s="25"/>
    </row>
    <row r="184" ht="15.75" customHeight="1">
      <c r="B184" s="25"/>
    </row>
    <row r="185" ht="15.75" customHeight="1">
      <c r="B185" s="25"/>
    </row>
    <row r="186" ht="15.75" customHeight="1">
      <c r="B186" s="25"/>
    </row>
    <row r="187" ht="15.75" customHeight="1">
      <c r="B187" s="25"/>
    </row>
    <row r="188" ht="15.75" customHeight="1">
      <c r="B188" s="25"/>
    </row>
    <row r="189" ht="15.75" customHeight="1">
      <c r="B189" s="25"/>
    </row>
    <row r="190" ht="15.75" customHeight="1">
      <c r="B190" s="25"/>
    </row>
    <row r="191" ht="15.75" customHeight="1">
      <c r="B191" s="25"/>
    </row>
    <row r="192" ht="15.75" customHeight="1">
      <c r="B192" s="25"/>
    </row>
    <row r="193" ht="15.75" customHeight="1">
      <c r="B193" s="25"/>
    </row>
    <row r="194" ht="15.75" customHeight="1">
      <c r="B194" s="25"/>
    </row>
    <row r="195" ht="15.75" customHeight="1">
      <c r="B195" s="25"/>
    </row>
    <row r="196" ht="15.75" customHeight="1">
      <c r="B196" s="25"/>
    </row>
    <row r="197" ht="15.75" customHeight="1">
      <c r="B197" s="25"/>
    </row>
    <row r="198" ht="15.75" customHeight="1">
      <c r="B198" s="25"/>
    </row>
    <row r="199" ht="15.75" customHeight="1">
      <c r="B199" s="25"/>
    </row>
    <row r="200" ht="15.75" customHeight="1">
      <c r="B200" s="25"/>
    </row>
    <row r="201" ht="15.75" customHeight="1">
      <c r="B201" s="25"/>
    </row>
    <row r="202" ht="15.75" customHeight="1">
      <c r="B202" s="25"/>
    </row>
    <row r="203" ht="15.75" customHeight="1">
      <c r="B203" s="25"/>
    </row>
    <row r="204" ht="15.75" customHeight="1">
      <c r="B204" s="25"/>
    </row>
    <row r="205" ht="15.75" customHeight="1">
      <c r="B205" s="25"/>
    </row>
    <row r="206" ht="15.75" customHeight="1">
      <c r="B206" s="25"/>
    </row>
    <row r="207" ht="15.75" customHeight="1">
      <c r="B207" s="25"/>
    </row>
    <row r="208" ht="15.75" customHeight="1">
      <c r="B208" s="25"/>
    </row>
    <row r="209" ht="15.75" customHeight="1">
      <c r="B209" s="25"/>
    </row>
    <row r="210" ht="15.75" customHeight="1">
      <c r="B210" s="25"/>
    </row>
    <row r="211" ht="15.75" customHeight="1">
      <c r="B211" s="25"/>
    </row>
    <row r="212" ht="15.75" customHeight="1">
      <c r="B212" s="25"/>
    </row>
    <row r="213" ht="15.75" customHeight="1">
      <c r="B213" s="25"/>
    </row>
    <row r="214" ht="15.75" customHeight="1">
      <c r="B214" s="25"/>
    </row>
    <row r="215" ht="15.75" customHeight="1">
      <c r="B215" s="25"/>
    </row>
    <row r="216" ht="15.75" customHeight="1">
      <c r="B216" s="25"/>
    </row>
    <row r="217" ht="15.75" customHeight="1">
      <c r="B217" s="25"/>
    </row>
    <row r="218" ht="15.75" customHeight="1">
      <c r="B218" s="25"/>
    </row>
    <row r="219" ht="15.75" customHeight="1">
      <c r="B219" s="25"/>
    </row>
    <row r="220" ht="15.75" customHeight="1">
      <c r="B220" s="25"/>
    </row>
    <row r="221" ht="15.75" customHeight="1">
      <c r="B221" s="25"/>
    </row>
    <row r="222" ht="15.75" customHeight="1">
      <c r="B222" s="25"/>
    </row>
    <row r="223" ht="15.75" customHeight="1">
      <c r="B223" s="25"/>
    </row>
    <row r="224" ht="15.75" customHeight="1">
      <c r="B224" s="25"/>
    </row>
    <row r="225" ht="15.75" customHeight="1">
      <c r="B225" s="25"/>
    </row>
    <row r="226" ht="15.75" customHeight="1">
      <c r="B226" s="25"/>
    </row>
    <row r="227" ht="15.75" customHeight="1">
      <c r="B227" s="25"/>
    </row>
    <row r="228" ht="15.75" customHeight="1">
      <c r="B228" s="25"/>
    </row>
    <row r="229" ht="15.75" customHeight="1">
      <c r="B229" s="25"/>
    </row>
    <row r="230" ht="15.75" customHeight="1">
      <c r="B230" s="25"/>
    </row>
    <row r="231" ht="15.75" customHeight="1">
      <c r="B231" s="25"/>
    </row>
    <row r="232" ht="15.75" customHeight="1">
      <c r="B232" s="25"/>
    </row>
    <row r="233" ht="15.75" customHeight="1">
      <c r="B233" s="25"/>
    </row>
    <row r="234" ht="15.75" customHeight="1">
      <c r="B234" s="25"/>
    </row>
    <row r="235" ht="15.75" customHeight="1">
      <c r="B235" s="25"/>
    </row>
    <row r="236" ht="15.75" customHeight="1">
      <c r="B236" s="25"/>
    </row>
    <row r="237" ht="15.75" customHeight="1">
      <c r="B237" s="25"/>
    </row>
    <row r="238" ht="15.75" customHeight="1">
      <c r="B238" s="25"/>
    </row>
    <row r="239" ht="15.75" customHeight="1">
      <c r="B239" s="25"/>
    </row>
    <row r="240" ht="15.75" customHeight="1">
      <c r="B240" s="25"/>
    </row>
    <row r="241" ht="15.75" customHeight="1">
      <c r="B241" s="25"/>
    </row>
    <row r="242" ht="15.75" customHeight="1">
      <c r="B242" s="25"/>
    </row>
    <row r="243" ht="15.75" customHeight="1">
      <c r="B243" s="25"/>
    </row>
    <row r="244" ht="15.75" customHeight="1">
      <c r="B244" s="25"/>
    </row>
    <row r="245" ht="15.75" customHeight="1">
      <c r="B245" s="25"/>
    </row>
    <row r="246" ht="15.75" customHeight="1">
      <c r="B246" s="25"/>
    </row>
    <row r="247" ht="15.75" customHeight="1">
      <c r="B247" s="25"/>
    </row>
    <row r="248" ht="15.75" customHeight="1">
      <c r="B248" s="25"/>
    </row>
    <row r="249" ht="15.75" customHeight="1">
      <c r="B249" s="25"/>
    </row>
    <row r="250" ht="15.75" customHeight="1">
      <c r="B250" s="25"/>
    </row>
    <row r="251" ht="15.75" customHeight="1">
      <c r="B251" s="25"/>
    </row>
    <row r="252" ht="15.75" customHeight="1">
      <c r="B252" s="25"/>
    </row>
    <row r="253" ht="15.75" customHeight="1">
      <c r="B253" s="25"/>
    </row>
    <row r="254" ht="15.75" customHeight="1">
      <c r="B254" s="25"/>
    </row>
    <row r="255" ht="15.75" customHeight="1">
      <c r="B255" s="25"/>
    </row>
    <row r="256" ht="15.75" customHeight="1">
      <c r="B256" s="25"/>
    </row>
    <row r="257" ht="15.75" customHeight="1">
      <c r="B257" s="25"/>
    </row>
    <row r="258" ht="15.75" customHeight="1">
      <c r="B258" s="25"/>
    </row>
    <row r="259" ht="15.75" customHeight="1">
      <c r="B259" s="25"/>
    </row>
    <row r="260" ht="15.75" customHeight="1">
      <c r="B260" s="25"/>
    </row>
    <row r="261" ht="15.75" customHeight="1">
      <c r="B261" s="25"/>
    </row>
    <row r="262" ht="15.75" customHeight="1">
      <c r="B262" s="25"/>
    </row>
    <row r="263" ht="15.75" customHeight="1">
      <c r="B263" s="25"/>
    </row>
    <row r="264" ht="15.75" customHeight="1">
      <c r="B264" s="25"/>
    </row>
    <row r="265" ht="15.75" customHeight="1">
      <c r="B265" s="25"/>
    </row>
    <row r="266" ht="15.75" customHeight="1">
      <c r="B266" s="25"/>
    </row>
    <row r="267" ht="15.75" customHeight="1">
      <c r="B267" s="25"/>
    </row>
    <row r="268" ht="15.75" customHeight="1">
      <c r="B268" s="25"/>
    </row>
    <row r="269" ht="15.75" customHeight="1">
      <c r="B269" s="25"/>
    </row>
    <row r="270" ht="15.75" customHeight="1">
      <c r="B270" s="25"/>
    </row>
    <row r="271" ht="15.75" customHeight="1">
      <c r="B271" s="25"/>
    </row>
    <row r="272" ht="15.75" customHeight="1">
      <c r="B272" s="25"/>
    </row>
    <row r="273" ht="15.75" customHeight="1">
      <c r="B273" s="25"/>
    </row>
    <row r="274" ht="15.75" customHeight="1">
      <c r="B274" s="25"/>
    </row>
    <row r="275" ht="15.75" customHeight="1">
      <c r="B275" s="25"/>
    </row>
    <row r="276" ht="15.75" customHeight="1">
      <c r="B276" s="25"/>
    </row>
    <row r="277" ht="15.75" customHeight="1">
      <c r="B277" s="25"/>
    </row>
    <row r="278" ht="15.75" customHeight="1">
      <c r="B278" s="25"/>
    </row>
    <row r="279" ht="15.75" customHeight="1">
      <c r="B279" s="25"/>
    </row>
    <row r="280" ht="15.75" customHeight="1">
      <c r="B280" s="25"/>
    </row>
    <row r="281" ht="15.75" customHeight="1">
      <c r="B281" s="25"/>
    </row>
    <row r="282" ht="15.75" customHeight="1">
      <c r="B282" s="25"/>
    </row>
    <row r="283" ht="15.75" customHeight="1">
      <c r="B283" s="25"/>
    </row>
    <row r="284" ht="15.75" customHeight="1">
      <c r="B284" s="25"/>
    </row>
    <row r="285" ht="15.75" customHeight="1">
      <c r="B285" s="25"/>
    </row>
    <row r="286" ht="15.75" customHeight="1">
      <c r="B286" s="25"/>
    </row>
    <row r="287" ht="15.75" customHeight="1">
      <c r="B287" s="25"/>
    </row>
    <row r="288" ht="15.75" customHeight="1">
      <c r="B288" s="25"/>
    </row>
    <row r="289" ht="15.75" customHeight="1">
      <c r="B289" s="25"/>
    </row>
    <row r="290" ht="15.75" customHeight="1">
      <c r="B290" s="25"/>
    </row>
    <row r="291" ht="15.75" customHeight="1">
      <c r="B291" s="25"/>
    </row>
    <row r="292" ht="15.75" customHeight="1">
      <c r="B292" s="25"/>
    </row>
    <row r="293" ht="15.75" customHeight="1">
      <c r="B293" s="25"/>
    </row>
    <row r="294" ht="15.75" customHeight="1">
      <c r="B294" s="25"/>
    </row>
    <row r="295" ht="15.75" customHeight="1">
      <c r="B295" s="25"/>
    </row>
    <row r="296" ht="15.75" customHeight="1">
      <c r="B296" s="25"/>
    </row>
    <row r="297" ht="15.75" customHeight="1">
      <c r="B297" s="25"/>
    </row>
    <row r="298" ht="15.75" customHeight="1">
      <c r="B298" s="25"/>
    </row>
    <row r="299" ht="15.75" customHeight="1">
      <c r="B299" s="25"/>
    </row>
    <row r="300" ht="15.75" customHeight="1">
      <c r="B300" s="25"/>
    </row>
    <row r="301" ht="15.75" customHeight="1">
      <c r="B301" s="25"/>
    </row>
    <row r="302" ht="15.75" customHeight="1">
      <c r="B302" s="25"/>
    </row>
    <row r="303" ht="15.75" customHeight="1">
      <c r="B303" s="25"/>
    </row>
    <row r="304" ht="15.75" customHeight="1">
      <c r="B304" s="25"/>
    </row>
    <row r="305" ht="15.75" customHeight="1">
      <c r="B305" s="25"/>
    </row>
    <row r="306" ht="15.75" customHeight="1">
      <c r="B306" s="25"/>
    </row>
    <row r="307" ht="15.75" customHeight="1">
      <c r="B307" s="25"/>
    </row>
    <row r="308" ht="15.75" customHeight="1">
      <c r="B308" s="25"/>
    </row>
    <row r="309" ht="15.75" customHeight="1">
      <c r="B309" s="25"/>
    </row>
    <row r="310" ht="15.75" customHeight="1">
      <c r="B310" s="25"/>
    </row>
    <row r="311" ht="15.75" customHeight="1">
      <c r="B311" s="25"/>
    </row>
    <row r="312" ht="15.75" customHeight="1">
      <c r="B312" s="25"/>
    </row>
    <row r="313" ht="15.75" customHeight="1">
      <c r="B313" s="25"/>
    </row>
    <row r="314" ht="15.75" customHeight="1">
      <c r="B314" s="25"/>
    </row>
    <row r="315" ht="15.75" customHeight="1">
      <c r="B315" s="25"/>
    </row>
    <row r="316" ht="15.75" customHeight="1">
      <c r="B316" s="25"/>
    </row>
    <row r="317" ht="15.75" customHeight="1">
      <c r="B317" s="25"/>
    </row>
    <row r="318" ht="15.75" customHeight="1">
      <c r="B318" s="25"/>
    </row>
    <row r="319" ht="15.75" customHeight="1">
      <c r="B319" s="25"/>
    </row>
    <row r="320" ht="15.75" customHeight="1">
      <c r="B320" s="25"/>
    </row>
    <row r="321" ht="15.75" customHeight="1">
      <c r="B321" s="25"/>
    </row>
    <row r="322" ht="15.75" customHeight="1">
      <c r="B322" s="25"/>
    </row>
    <row r="323" ht="15.75" customHeight="1">
      <c r="B323" s="25"/>
    </row>
    <row r="324" ht="15.75" customHeight="1">
      <c r="B324" s="25"/>
    </row>
    <row r="325" ht="15.75" customHeight="1">
      <c r="B325" s="25"/>
    </row>
    <row r="326" ht="15.75" customHeight="1">
      <c r="B326" s="25"/>
    </row>
    <row r="327" ht="15.75" customHeight="1">
      <c r="B327" s="25"/>
    </row>
    <row r="328" ht="15.75" customHeight="1">
      <c r="B328" s="25"/>
    </row>
    <row r="329" ht="15.75" customHeight="1">
      <c r="B329" s="25"/>
    </row>
    <row r="330" ht="15.75" customHeight="1">
      <c r="B330" s="25"/>
    </row>
    <row r="331" ht="15.75" customHeight="1">
      <c r="B331" s="25"/>
    </row>
    <row r="332" ht="15.75" customHeight="1">
      <c r="B332" s="25"/>
    </row>
    <row r="333" ht="15.75" customHeight="1">
      <c r="B333" s="25"/>
    </row>
    <row r="334" ht="15.75" customHeight="1">
      <c r="B334" s="25"/>
    </row>
    <row r="335" ht="15.75" customHeight="1">
      <c r="B335" s="25"/>
    </row>
    <row r="336" ht="15.75" customHeight="1">
      <c r="B336" s="25"/>
    </row>
    <row r="337" ht="15.75" customHeight="1">
      <c r="B337" s="25"/>
    </row>
    <row r="338" ht="15.75" customHeight="1">
      <c r="B338" s="25"/>
    </row>
    <row r="339" ht="15.75" customHeight="1">
      <c r="B339" s="25"/>
    </row>
    <row r="340" ht="15.75" customHeight="1">
      <c r="B340" s="25"/>
    </row>
    <row r="341" ht="15.75" customHeight="1">
      <c r="B341" s="25"/>
    </row>
    <row r="342" ht="15.75" customHeight="1">
      <c r="B342" s="25"/>
    </row>
    <row r="343" ht="15.75" customHeight="1">
      <c r="B343" s="25"/>
    </row>
    <row r="344" ht="15.75" customHeight="1">
      <c r="B344" s="25"/>
    </row>
    <row r="345" ht="15.75" customHeight="1">
      <c r="B345" s="25"/>
    </row>
    <row r="346" ht="15.75" customHeight="1">
      <c r="B346" s="25"/>
    </row>
    <row r="347" ht="15.75" customHeight="1">
      <c r="B347" s="25"/>
    </row>
    <row r="348" ht="15.75" customHeight="1">
      <c r="B348" s="25"/>
    </row>
    <row r="349" ht="15.75" customHeight="1">
      <c r="B349" s="25"/>
    </row>
    <row r="350" ht="15.75" customHeight="1">
      <c r="B350" s="25"/>
    </row>
    <row r="351" ht="15.75" customHeight="1">
      <c r="B351" s="25"/>
    </row>
    <row r="352" ht="15.75" customHeight="1">
      <c r="B352" s="25"/>
    </row>
    <row r="353" ht="15.75" customHeight="1">
      <c r="B353" s="25"/>
    </row>
    <row r="354" ht="15.75" customHeight="1">
      <c r="B354" s="25"/>
    </row>
    <row r="355" ht="15.75" customHeight="1">
      <c r="B355" s="25"/>
    </row>
    <row r="356" ht="15.75" customHeight="1">
      <c r="B356" s="25"/>
    </row>
    <row r="357" ht="15.75" customHeight="1">
      <c r="B357" s="25"/>
    </row>
    <row r="358" ht="15.75" customHeight="1">
      <c r="B358" s="25"/>
    </row>
    <row r="359" ht="15.75" customHeight="1">
      <c r="B359" s="25"/>
    </row>
    <row r="360" ht="15.75" customHeight="1">
      <c r="B360" s="25"/>
    </row>
    <row r="361" ht="15.75" customHeight="1">
      <c r="B361" s="25"/>
    </row>
    <row r="362" ht="15.75" customHeight="1">
      <c r="B362" s="25"/>
    </row>
    <row r="363" ht="15.75" customHeight="1">
      <c r="B363" s="25"/>
    </row>
    <row r="364" ht="15.75" customHeight="1">
      <c r="B364" s="25"/>
    </row>
    <row r="365" ht="15.75" customHeight="1">
      <c r="B365" s="25"/>
    </row>
    <row r="366" ht="15.75" customHeight="1">
      <c r="B366" s="25"/>
    </row>
    <row r="367" ht="15.75" customHeight="1">
      <c r="B367" s="25"/>
    </row>
    <row r="368" ht="15.75" customHeight="1">
      <c r="B368" s="25"/>
    </row>
    <row r="369" ht="15.75" customHeight="1">
      <c r="B369" s="25"/>
    </row>
    <row r="370" ht="15.75" customHeight="1">
      <c r="B370" s="25"/>
    </row>
    <row r="371" ht="15.75" customHeight="1">
      <c r="B371" s="25"/>
    </row>
    <row r="372" ht="15.75" customHeight="1">
      <c r="B372" s="25"/>
    </row>
    <row r="373" ht="15.75" customHeight="1">
      <c r="B373" s="25"/>
    </row>
    <row r="374" ht="15.75" customHeight="1">
      <c r="B374" s="25"/>
    </row>
    <row r="375" ht="15.75" customHeight="1">
      <c r="B375" s="25"/>
    </row>
    <row r="376" ht="15.75" customHeight="1">
      <c r="B376" s="25"/>
    </row>
    <row r="377" ht="15.75" customHeight="1">
      <c r="B377" s="25"/>
    </row>
    <row r="378" ht="15.75" customHeight="1">
      <c r="B378" s="25"/>
    </row>
    <row r="379" ht="15.75" customHeight="1">
      <c r="B379" s="25"/>
    </row>
    <row r="380" ht="15.75" customHeight="1">
      <c r="B380" s="25"/>
    </row>
    <row r="381" ht="15.75" customHeight="1">
      <c r="B381" s="25"/>
    </row>
    <row r="382" ht="15.75" customHeight="1">
      <c r="B382" s="25"/>
    </row>
    <row r="383" ht="15.75" customHeight="1">
      <c r="B383" s="25"/>
    </row>
    <row r="384" ht="15.75" customHeight="1">
      <c r="B384" s="25"/>
    </row>
    <row r="385" ht="15.75" customHeight="1">
      <c r="B385" s="25"/>
    </row>
    <row r="386" ht="15.75" customHeight="1">
      <c r="B386" s="25"/>
    </row>
    <row r="387" ht="15.75" customHeight="1">
      <c r="B387" s="25"/>
    </row>
    <row r="388" ht="15.75" customHeight="1">
      <c r="B388" s="25"/>
    </row>
    <row r="389" ht="15.75" customHeight="1">
      <c r="B389" s="25"/>
    </row>
    <row r="390" ht="15.75" customHeight="1">
      <c r="B390" s="25"/>
    </row>
    <row r="391" ht="15.75" customHeight="1">
      <c r="B391" s="25"/>
    </row>
    <row r="392" ht="15.75" customHeight="1">
      <c r="B392" s="25"/>
    </row>
    <row r="393" ht="15.75" customHeight="1">
      <c r="B393" s="25"/>
    </row>
    <row r="394" ht="15.75" customHeight="1">
      <c r="B394" s="25"/>
    </row>
    <row r="395" ht="15.75" customHeight="1">
      <c r="B395" s="25"/>
    </row>
    <row r="396" ht="15.75" customHeight="1">
      <c r="B396" s="25"/>
    </row>
    <row r="397" ht="15.75" customHeight="1">
      <c r="B397" s="25"/>
    </row>
    <row r="398" ht="15.75" customHeight="1">
      <c r="B398" s="25"/>
    </row>
    <row r="399" ht="15.75" customHeight="1">
      <c r="B399" s="25"/>
    </row>
    <row r="400" ht="15.75" customHeight="1">
      <c r="B400" s="25"/>
    </row>
    <row r="401" ht="15.75" customHeight="1">
      <c r="B401" s="25"/>
    </row>
    <row r="402" ht="15.75" customHeight="1">
      <c r="B402" s="25"/>
    </row>
    <row r="403" ht="15.75" customHeight="1">
      <c r="B403" s="25"/>
    </row>
    <row r="404" ht="15.75" customHeight="1">
      <c r="B404" s="25"/>
    </row>
    <row r="405" ht="15.75" customHeight="1">
      <c r="B405" s="25"/>
    </row>
    <row r="406" ht="15.75" customHeight="1">
      <c r="B406" s="25"/>
    </row>
    <row r="407" ht="15.75" customHeight="1">
      <c r="B407" s="25"/>
    </row>
    <row r="408" ht="15.75" customHeight="1">
      <c r="B408" s="25"/>
    </row>
    <row r="409" ht="15.75" customHeight="1">
      <c r="B409" s="25"/>
    </row>
    <row r="410" ht="15.75" customHeight="1">
      <c r="B410" s="25"/>
    </row>
    <row r="411" ht="15.75" customHeight="1">
      <c r="B411" s="25"/>
    </row>
    <row r="412" ht="15.75" customHeight="1">
      <c r="B412" s="25"/>
    </row>
    <row r="413" ht="15.75" customHeight="1">
      <c r="B413" s="25"/>
    </row>
    <row r="414" ht="15.75" customHeight="1">
      <c r="B414" s="25"/>
    </row>
    <row r="415" ht="15.75" customHeight="1">
      <c r="B415" s="25"/>
    </row>
    <row r="416" ht="15.75" customHeight="1">
      <c r="B416" s="25"/>
    </row>
    <row r="417" ht="15.75" customHeight="1">
      <c r="B417" s="25"/>
    </row>
    <row r="418" ht="15.75" customHeight="1">
      <c r="B418" s="25"/>
    </row>
    <row r="419" ht="15.75" customHeight="1">
      <c r="B419" s="25"/>
    </row>
    <row r="420" ht="15.75" customHeight="1">
      <c r="B420" s="25"/>
    </row>
    <row r="421" ht="15.75" customHeight="1">
      <c r="B421" s="25"/>
    </row>
    <row r="422" ht="15.75" customHeight="1">
      <c r="B422" s="25"/>
    </row>
    <row r="423" ht="15.75" customHeight="1">
      <c r="B423" s="25"/>
    </row>
    <row r="424" ht="15.75" customHeight="1">
      <c r="B424" s="25"/>
    </row>
    <row r="425" ht="15.75" customHeight="1">
      <c r="B425" s="25"/>
    </row>
    <row r="426" ht="15.75" customHeight="1">
      <c r="B426" s="25"/>
    </row>
    <row r="427" ht="15.75" customHeight="1">
      <c r="B427" s="25"/>
    </row>
    <row r="428" ht="15.75" customHeight="1">
      <c r="B428" s="25"/>
    </row>
    <row r="429" ht="15.75" customHeight="1">
      <c r="B429" s="25"/>
    </row>
    <row r="430" ht="15.75" customHeight="1">
      <c r="B430" s="25"/>
    </row>
    <row r="431" ht="15.75" customHeight="1">
      <c r="B431" s="25"/>
    </row>
    <row r="432" ht="15.75" customHeight="1">
      <c r="B432" s="25"/>
    </row>
    <row r="433" ht="15.75" customHeight="1">
      <c r="B433" s="25"/>
    </row>
    <row r="434" ht="15.75" customHeight="1">
      <c r="B434" s="25"/>
    </row>
    <row r="435" ht="15.75" customHeight="1">
      <c r="B435" s="25"/>
    </row>
    <row r="436" ht="15.75" customHeight="1">
      <c r="B436" s="25"/>
    </row>
    <row r="437" ht="15.75" customHeight="1">
      <c r="B437" s="25"/>
    </row>
    <row r="438" ht="15.75" customHeight="1">
      <c r="B438" s="25"/>
    </row>
    <row r="439" ht="15.75" customHeight="1">
      <c r="B439" s="25"/>
    </row>
    <row r="440" ht="15.75" customHeight="1">
      <c r="B440" s="25"/>
    </row>
    <row r="441" ht="15.75" customHeight="1">
      <c r="B441" s="25"/>
    </row>
    <row r="442" ht="15.75" customHeight="1">
      <c r="B442" s="25"/>
    </row>
    <row r="443" ht="15.75" customHeight="1">
      <c r="B443" s="25"/>
    </row>
    <row r="444" ht="15.75" customHeight="1">
      <c r="B444" s="25"/>
    </row>
    <row r="445" ht="15.75" customHeight="1">
      <c r="B445" s="25"/>
    </row>
    <row r="446" ht="15.75" customHeight="1">
      <c r="B446" s="25"/>
    </row>
    <row r="447" ht="15.75" customHeight="1">
      <c r="B447" s="25"/>
    </row>
    <row r="448" ht="15.75" customHeight="1">
      <c r="B448" s="25"/>
    </row>
    <row r="449" ht="15.75" customHeight="1">
      <c r="B449" s="25"/>
    </row>
    <row r="450" ht="15.75" customHeight="1">
      <c r="B450" s="25"/>
    </row>
    <row r="451" ht="15.75" customHeight="1">
      <c r="B451" s="25"/>
    </row>
    <row r="452" ht="15.75" customHeight="1">
      <c r="B452" s="25"/>
    </row>
    <row r="453" ht="15.75" customHeight="1">
      <c r="B453" s="25"/>
    </row>
    <row r="454" ht="15.75" customHeight="1">
      <c r="B454" s="25"/>
    </row>
    <row r="455" ht="15.75" customHeight="1">
      <c r="B455" s="25"/>
    </row>
    <row r="456" ht="15.75" customHeight="1">
      <c r="B456" s="25"/>
    </row>
    <row r="457" ht="15.75" customHeight="1">
      <c r="B457" s="25"/>
    </row>
    <row r="458" ht="15.75" customHeight="1">
      <c r="B458" s="25"/>
    </row>
    <row r="459" ht="15.75" customHeight="1">
      <c r="B459" s="25"/>
    </row>
    <row r="460" ht="15.75" customHeight="1">
      <c r="B460" s="25"/>
    </row>
    <row r="461" ht="15.75" customHeight="1">
      <c r="B461" s="25"/>
    </row>
    <row r="462" ht="15.75" customHeight="1">
      <c r="B462" s="25"/>
    </row>
    <row r="463" ht="15.75" customHeight="1">
      <c r="B463" s="25"/>
    </row>
    <row r="464" ht="15.75" customHeight="1">
      <c r="B464" s="25"/>
    </row>
    <row r="465" ht="15.75" customHeight="1">
      <c r="B465" s="25"/>
    </row>
    <row r="466" ht="15.75" customHeight="1">
      <c r="B466" s="25"/>
    </row>
    <row r="467" ht="15.75" customHeight="1">
      <c r="B467" s="25"/>
    </row>
    <row r="468" ht="15.75" customHeight="1">
      <c r="B468" s="25"/>
    </row>
    <row r="469" ht="15.75" customHeight="1">
      <c r="B469" s="25"/>
    </row>
    <row r="470" ht="15.75" customHeight="1">
      <c r="B470" s="25"/>
    </row>
    <row r="471" ht="15.75" customHeight="1">
      <c r="B471" s="25"/>
    </row>
    <row r="472" ht="15.75" customHeight="1">
      <c r="B472" s="25"/>
    </row>
    <row r="473" ht="15.75" customHeight="1">
      <c r="B473" s="25"/>
    </row>
    <row r="474" ht="15.75" customHeight="1">
      <c r="B474" s="25"/>
    </row>
    <row r="475" ht="15.75" customHeight="1">
      <c r="B475" s="25"/>
    </row>
    <row r="476" ht="15.75" customHeight="1">
      <c r="B476" s="25"/>
    </row>
    <row r="477" ht="15.75" customHeight="1">
      <c r="B477" s="25"/>
    </row>
    <row r="478" ht="15.75" customHeight="1">
      <c r="B478" s="25"/>
    </row>
    <row r="479" ht="15.75" customHeight="1">
      <c r="B479" s="25"/>
    </row>
    <row r="480" ht="15.75" customHeight="1">
      <c r="B480" s="25"/>
    </row>
    <row r="481" ht="15.75" customHeight="1">
      <c r="B481" s="25"/>
    </row>
    <row r="482" ht="15.75" customHeight="1">
      <c r="B482" s="25"/>
    </row>
    <row r="483" ht="15.75" customHeight="1">
      <c r="B483" s="25"/>
    </row>
    <row r="484" ht="15.75" customHeight="1">
      <c r="B484" s="25"/>
    </row>
    <row r="485" ht="15.75" customHeight="1">
      <c r="B485" s="25"/>
    </row>
    <row r="486" ht="15.75" customHeight="1">
      <c r="B486" s="25"/>
    </row>
    <row r="487" ht="15.75" customHeight="1">
      <c r="B487" s="25"/>
    </row>
    <row r="488" ht="15.75" customHeight="1">
      <c r="B488" s="25"/>
    </row>
    <row r="489" ht="15.75" customHeight="1">
      <c r="B489" s="25"/>
    </row>
    <row r="490" ht="15.75" customHeight="1">
      <c r="B490" s="25"/>
    </row>
    <row r="491" ht="15.75" customHeight="1">
      <c r="B491" s="25"/>
    </row>
    <row r="492" ht="15.75" customHeight="1">
      <c r="B492" s="25"/>
    </row>
    <row r="493" ht="15.75" customHeight="1">
      <c r="B493" s="25"/>
    </row>
    <row r="494" ht="15.75" customHeight="1">
      <c r="B494" s="25"/>
    </row>
    <row r="495" ht="15.75" customHeight="1">
      <c r="B495" s="25"/>
    </row>
    <row r="496" ht="15.75" customHeight="1">
      <c r="B496" s="25"/>
    </row>
    <row r="497" ht="15.75" customHeight="1">
      <c r="B497" s="25"/>
    </row>
    <row r="498" ht="15.75" customHeight="1">
      <c r="B498" s="25"/>
    </row>
    <row r="499" ht="15.75" customHeight="1">
      <c r="B499" s="25"/>
    </row>
    <row r="500" ht="15.75" customHeight="1">
      <c r="B500" s="25"/>
    </row>
    <row r="501" ht="15.75" customHeight="1">
      <c r="B501" s="25"/>
    </row>
    <row r="502" ht="15.75" customHeight="1">
      <c r="B502" s="25"/>
    </row>
    <row r="503" ht="15.75" customHeight="1">
      <c r="B503" s="25"/>
    </row>
    <row r="504" ht="15.75" customHeight="1">
      <c r="B504" s="25"/>
    </row>
    <row r="505" ht="15.75" customHeight="1">
      <c r="B505" s="25"/>
    </row>
    <row r="506" ht="15.75" customHeight="1">
      <c r="B506" s="25"/>
    </row>
    <row r="507" ht="15.75" customHeight="1">
      <c r="B507" s="25"/>
    </row>
    <row r="508" ht="15.75" customHeight="1">
      <c r="B508" s="25"/>
    </row>
    <row r="509" ht="15.75" customHeight="1">
      <c r="B509" s="25"/>
    </row>
    <row r="510" ht="15.75" customHeight="1">
      <c r="B510" s="25"/>
    </row>
    <row r="511" ht="15.75" customHeight="1">
      <c r="B511" s="25"/>
    </row>
    <row r="512" ht="15.75" customHeight="1">
      <c r="B512" s="25"/>
    </row>
    <row r="513" ht="15.75" customHeight="1">
      <c r="B513" s="25"/>
    </row>
    <row r="514" ht="15.75" customHeight="1">
      <c r="B514" s="25"/>
    </row>
    <row r="515" ht="15.75" customHeight="1">
      <c r="B515" s="25"/>
    </row>
    <row r="516" ht="15.75" customHeight="1">
      <c r="B516" s="25"/>
    </row>
    <row r="517" ht="15.75" customHeight="1">
      <c r="B517" s="25"/>
    </row>
    <row r="518" ht="15.75" customHeight="1">
      <c r="B518" s="25"/>
    </row>
    <row r="519" ht="15.75" customHeight="1">
      <c r="B519" s="25"/>
    </row>
    <row r="520" ht="15.75" customHeight="1">
      <c r="B520" s="25"/>
    </row>
    <row r="521" ht="15.75" customHeight="1">
      <c r="B521" s="25"/>
    </row>
    <row r="522" ht="15.75" customHeight="1">
      <c r="B522" s="25"/>
    </row>
    <row r="523" ht="15.75" customHeight="1">
      <c r="B523" s="25"/>
    </row>
    <row r="524" ht="15.75" customHeight="1">
      <c r="B524" s="25"/>
    </row>
    <row r="525" ht="15.75" customHeight="1">
      <c r="B525" s="25"/>
    </row>
    <row r="526" ht="15.75" customHeight="1">
      <c r="B526" s="25"/>
    </row>
    <row r="527" ht="15.75" customHeight="1">
      <c r="B527" s="25"/>
    </row>
    <row r="528" ht="15.75" customHeight="1">
      <c r="B528" s="25"/>
    </row>
    <row r="529" ht="15.75" customHeight="1">
      <c r="B529" s="25"/>
    </row>
    <row r="530" ht="15.75" customHeight="1">
      <c r="B530" s="25"/>
    </row>
    <row r="531" ht="15.75" customHeight="1">
      <c r="B531" s="25"/>
    </row>
    <row r="532" ht="15.75" customHeight="1">
      <c r="B532" s="25"/>
    </row>
    <row r="533" ht="15.75" customHeight="1">
      <c r="B533" s="25"/>
    </row>
    <row r="534" ht="15.75" customHeight="1">
      <c r="B534" s="25"/>
    </row>
    <row r="535" ht="15.75" customHeight="1">
      <c r="B535" s="25"/>
    </row>
    <row r="536" ht="15.75" customHeight="1">
      <c r="B536" s="25"/>
    </row>
    <row r="537" ht="15.75" customHeight="1">
      <c r="B537" s="25"/>
    </row>
    <row r="538" ht="15.75" customHeight="1">
      <c r="B538" s="25"/>
    </row>
    <row r="539" ht="15.75" customHeight="1">
      <c r="B539" s="25"/>
    </row>
    <row r="540" ht="15.75" customHeight="1">
      <c r="B540" s="25"/>
    </row>
    <row r="541" ht="15.75" customHeight="1">
      <c r="B541" s="25"/>
    </row>
    <row r="542" ht="15.75" customHeight="1">
      <c r="B542" s="25"/>
    </row>
    <row r="543" ht="15.75" customHeight="1">
      <c r="B543" s="25"/>
    </row>
    <row r="544" ht="15.75" customHeight="1">
      <c r="B544" s="25"/>
    </row>
    <row r="545" ht="15.75" customHeight="1">
      <c r="B545" s="25"/>
    </row>
    <row r="546" ht="15.75" customHeight="1">
      <c r="B546" s="25"/>
    </row>
    <row r="547" ht="15.75" customHeight="1">
      <c r="B547" s="25"/>
    </row>
    <row r="548" ht="15.75" customHeight="1">
      <c r="B548" s="25"/>
    </row>
    <row r="549" ht="15.75" customHeight="1">
      <c r="B549" s="25"/>
    </row>
    <row r="550" ht="15.75" customHeight="1">
      <c r="B550" s="25"/>
    </row>
    <row r="551" ht="15.75" customHeight="1">
      <c r="B551" s="25"/>
    </row>
    <row r="552" ht="15.75" customHeight="1">
      <c r="B552" s="25"/>
    </row>
    <row r="553" ht="15.75" customHeight="1">
      <c r="B553" s="25"/>
    </row>
    <row r="554" ht="15.75" customHeight="1">
      <c r="B554" s="25"/>
    </row>
    <row r="555" ht="15.75" customHeight="1">
      <c r="B555" s="25"/>
    </row>
    <row r="556" ht="15.75" customHeight="1">
      <c r="B556" s="25"/>
    </row>
    <row r="557" ht="15.75" customHeight="1">
      <c r="B557" s="25"/>
    </row>
    <row r="558" ht="15.75" customHeight="1">
      <c r="B558" s="25"/>
    </row>
    <row r="559" ht="15.75" customHeight="1">
      <c r="B559" s="25"/>
    </row>
    <row r="560" ht="15.75" customHeight="1">
      <c r="B560" s="25"/>
    </row>
    <row r="561" ht="15.75" customHeight="1">
      <c r="B561" s="25"/>
    </row>
    <row r="562" ht="15.75" customHeight="1">
      <c r="B562" s="25"/>
    </row>
    <row r="563" ht="15.75" customHeight="1">
      <c r="B563" s="25"/>
    </row>
    <row r="564" ht="15.75" customHeight="1">
      <c r="B564" s="25"/>
    </row>
    <row r="565" ht="15.75" customHeight="1">
      <c r="B565" s="25"/>
    </row>
    <row r="566" ht="15.75" customHeight="1">
      <c r="B566" s="25"/>
    </row>
    <row r="567" ht="15.75" customHeight="1">
      <c r="B567" s="25"/>
    </row>
    <row r="568" ht="15.75" customHeight="1">
      <c r="B568" s="25"/>
    </row>
    <row r="569" ht="15.75" customHeight="1">
      <c r="B569" s="25"/>
    </row>
    <row r="570" ht="15.75" customHeight="1">
      <c r="B570" s="25"/>
    </row>
    <row r="571" ht="15.75" customHeight="1">
      <c r="B571" s="25"/>
    </row>
    <row r="572" ht="15.75" customHeight="1">
      <c r="B572" s="25"/>
    </row>
    <row r="573" ht="15.75" customHeight="1">
      <c r="B573" s="25"/>
    </row>
    <row r="574" ht="15.75" customHeight="1">
      <c r="B574" s="25"/>
    </row>
    <row r="575" ht="15.75" customHeight="1">
      <c r="B575" s="25"/>
    </row>
    <row r="576" ht="15.75" customHeight="1">
      <c r="B576" s="25"/>
    </row>
    <row r="577" ht="15.75" customHeight="1">
      <c r="B577" s="25"/>
    </row>
    <row r="578" ht="15.75" customHeight="1">
      <c r="B578" s="25"/>
    </row>
    <row r="579" ht="15.75" customHeight="1">
      <c r="B579" s="25"/>
    </row>
    <row r="580" ht="15.75" customHeight="1">
      <c r="B580" s="25"/>
    </row>
    <row r="581" ht="15.75" customHeight="1">
      <c r="B581" s="25"/>
    </row>
    <row r="582" ht="15.75" customHeight="1">
      <c r="B582" s="25"/>
    </row>
    <row r="583" ht="15.75" customHeight="1">
      <c r="B583" s="25"/>
    </row>
    <row r="584" ht="15.75" customHeight="1">
      <c r="B584" s="25"/>
    </row>
    <row r="585" ht="15.75" customHeight="1">
      <c r="B585" s="25"/>
    </row>
    <row r="586" ht="15.75" customHeight="1">
      <c r="B586" s="25"/>
    </row>
    <row r="587" ht="15.75" customHeight="1">
      <c r="B587" s="25"/>
    </row>
    <row r="588" ht="15.75" customHeight="1">
      <c r="B588" s="25"/>
    </row>
    <row r="589" ht="15.75" customHeight="1">
      <c r="B589" s="25"/>
    </row>
    <row r="590" ht="15.75" customHeight="1">
      <c r="B590" s="25"/>
    </row>
    <row r="591" ht="15.75" customHeight="1">
      <c r="B591" s="25"/>
    </row>
    <row r="592" ht="15.75" customHeight="1">
      <c r="B592" s="25"/>
    </row>
    <row r="593" ht="15.75" customHeight="1">
      <c r="B593" s="25"/>
    </row>
    <row r="594" ht="15.75" customHeight="1">
      <c r="B594" s="25"/>
    </row>
    <row r="595" ht="15.75" customHeight="1">
      <c r="B595" s="25"/>
    </row>
    <row r="596" ht="15.75" customHeight="1">
      <c r="B596" s="25"/>
    </row>
    <row r="597" ht="15.75" customHeight="1">
      <c r="B597" s="25"/>
    </row>
    <row r="598" ht="15.75" customHeight="1">
      <c r="B598" s="25"/>
    </row>
    <row r="599" ht="15.75" customHeight="1">
      <c r="B599" s="25"/>
    </row>
    <row r="600" ht="15.75" customHeight="1">
      <c r="B600" s="25"/>
    </row>
    <row r="601" ht="15.75" customHeight="1">
      <c r="B601" s="25"/>
    </row>
    <row r="602" ht="15.75" customHeight="1">
      <c r="B602" s="25"/>
    </row>
    <row r="603" ht="15.75" customHeight="1">
      <c r="B603" s="25"/>
    </row>
    <row r="604" ht="15.75" customHeight="1">
      <c r="B604" s="25"/>
    </row>
    <row r="605" ht="15.75" customHeight="1">
      <c r="B605" s="25"/>
    </row>
    <row r="606" ht="15.75" customHeight="1">
      <c r="B606" s="25"/>
    </row>
    <row r="607" ht="15.75" customHeight="1">
      <c r="B607" s="25"/>
    </row>
    <row r="608" ht="15.75" customHeight="1">
      <c r="B608" s="25"/>
    </row>
    <row r="609" ht="15.75" customHeight="1">
      <c r="B609" s="25"/>
    </row>
    <row r="610" ht="15.75" customHeight="1">
      <c r="B610" s="25"/>
    </row>
    <row r="611" ht="15.75" customHeight="1">
      <c r="B611" s="25"/>
    </row>
    <row r="612" ht="15.75" customHeight="1">
      <c r="B612" s="25"/>
    </row>
    <row r="613" ht="15.75" customHeight="1">
      <c r="B613" s="25"/>
    </row>
    <row r="614" ht="15.75" customHeight="1">
      <c r="B614" s="25"/>
    </row>
    <row r="615" ht="15.75" customHeight="1">
      <c r="B615" s="25"/>
    </row>
    <row r="616" ht="15.75" customHeight="1">
      <c r="B616" s="25"/>
    </row>
    <row r="617" ht="15.75" customHeight="1">
      <c r="B617" s="25"/>
    </row>
    <row r="618" ht="15.75" customHeight="1">
      <c r="B618" s="25"/>
    </row>
    <row r="619" ht="15.75" customHeight="1">
      <c r="B619" s="25"/>
    </row>
    <row r="620" ht="15.75" customHeight="1">
      <c r="B620" s="25"/>
    </row>
    <row r="621" ht="15.75" customHeight="1">
      <c r="B621" s="25"/>
    </row>
    <row r="622" ht="15.75" customHeight="1">
      <c r="B622" s="25"/>
    </row>
    <row r="623" ht="15.75" customHeight="1">
      <c r="B623" s="25"/>
    </row>
    <row r="624" ht="15.75" customHeight="1">
      <c r="B624" s="25"/>
    </row>
    <row r="625" ht="15.75" customHeight="1">
      <c r="B625" s="25"/>
    </row>
    <row r="626" ht="15.75" customHeight="1">
      <c r="B626" s="25"/>
    </row>
    <row r="627" ht="15.75" customHeight="1">
      <c r="B627" s="25"/>
    </row>
    <row r="628" ht="15.75" customHeight="1">
      <c r="B628" s="25"/>
    </row>
    <row r="629" ht="15.75" customHeight="1">
      <c r="B629" s="25"/>
    </row>
    <row r="630" ht="15.75" customHeight="1">
      <c r="B630" s="25"/>
    </row>
    <row r="631" ht="15.75" customHeight="1">
      <c r="B631" s="25"/>
    </row>
    <row r="632" ht="15.75" customHeight="1">
      <c r="B632" s="25"/>
    </row>
    <row r="633" ht="15.75" customHeight="1">
      <c r="B633" s="25"/>
    </row>
    <row r="634" ht="15.75" customHeight="1">
      <c r="B634" s="25"/>
    </row>
    <row r="635" ht="15.75" customHeight="1">
      <c r="B635" s="25"/>
    </row>
    <row r="636" ht="15.75" customHeight="1">
      <c r="B636" s="25"/>
    </row>
    <row r="637" ht="15.75" customHeight="1">
      <c r="B637" s="25"/>
    </row>
    <row r="638" ht="15.75" customHeight="1">
      <c r="B638" s="25"/>
    </row>
    <row r="639" ht="15.75" customHeight="1">
      <c r="B639" s="25"/>
    </row>
    <row r="640" ht="15.75" customHeight="1">
      <c r="B640" s="25"/>
    </row>
    <row r="641" ht="15.75" customHeight="1">
      <c r="B641" s="25"/>
    </row>
    <row r="642" ht="15.75" customHeight="1">
      <c r="B642" s="25"/>
    </row>
    <row r="643" ht="15.75" customHeight="1">
      <c r="B643" s="25"/>
    </row>
    <row r="644" ht="15.75" customHeight="1">
      <c r="B644" s="25"/>
    </row>
    <row r="645" ht="15.75" customHeight="1">
      <c r="B645" s="25"/>
    </row>
    <row r="646" ht="15.75" customHeight="1">
      <c r="B646" s="25"/>
    </row>
    <row r="647" ht="15.75" customHeight="1">
      <c r="B647" s="25"/>
    </row>
    <row r="648" ht="15.75" customHeight="1">
      <c r="B648" s="25"/>
    </row>
    <row r="649" ht="15.75" customHeight="1">
      <c r="B649" s="25"/>
    </row>
    <row r="650" ht="15.75" customHeight="1">
      <c r="B650" s="25"/>
    </row>
    <row r="651" ht="15.75" customHeight="1">
      <c r="B651" s="25"/>
    </row>
    <row r="652" ht="15.75" customHeight="1">
      <c r="B652" s="25"/>
    </row>
    <row r="653" ht="15.75" customHeight="1">
      <c r="B653" s="25"/>
    </row>
    <row r="654" ht="15.75" customHeight="1">
      <c r="B654" s="25"/>
    </row>
    <row r="655" ht="15.75" customHeight="1">
      <c r="B655" s="25"/>
    </row>
    <row r="656" ht="15.75" customHeight="1">
      <c r="B656" s="25"/>
    </row>
    <row r="657" ht="15.75" customHeight="1">
      <c r="B657" s="25"/>
    </row>
    <row r="658" ht="15.75" customHeight="1">
      <c r="B658" s="25"/>
    </row>
    <row r="659" ht="15.75" customHeight="1">
      <c r="B659" s="25"/>
    </row>
    <row r="660" ht="15.75" customHeight="1">
      <c r="B660" s="25"/>
    </row>
    <row r="661" ht="15.75" customHeight="1">
      <c r="B661" s="25"/>
    </row>
    <row r="662" ht="15.75" customHeight="1">
      <c r="B662" s="25"/>
    </row>
    <row r="663" ht="15.75" customHeight="1">
      <c r="B663" s="25"/>
    </row>
    <row r="664" ht="15.75" customHeight="1">
      <c r="B664" s="25"/>
    </row>
    <row r="665" ht="15.75" customHeight="1">
      <c r="B665" s="25"/>
    </row>
    <row r="666" ht="15.75" customHeight="1">
      <c r="B666" s="25"/>
    </row>
    <row r="667" ht="15.75" customHeight="1">
      <c r="B667" s="25"/>
    </row>
    <row r="668" ht="15.75" customHeight="1">
      <c r="B668" s="25"/>
    </row>
    <row r="669" ht="15.75" customHeight="1">
      <c r="B669" s="25"/>
    </row>
    <row r="670" ht="15.75" customHeight="1">
      <c r="B670" s="25"/>
    </row>
    <row r="671" ht="15.75" customHeight="1">
      <c r="B671" s="25"/>
    </row>
    <row r="672" ht="15.75" customHeight="1">
      <c r="B672" s="25"/>
    </row>
    <row r="673" ht="15.75" customHeight="1">
      <c r="B673" s="25"/>
    </row>
    <row r="674" ht="15.75" customHeight="1">
      <c r="B674" s="25"/>
    </row>
    <row r="675" ht="15.75" customHeight="1">
      <c r="B675" s="25"/>
    </row>
    <row r="676" ht="15.75" customHeight="1">
      <c r="B676" s="25"/>
    </row>
    <row r="677" ht="15.75" customHeight="1">
      <c r="B677" s="25"/>
    </row>
    <row r="678" ht="15.75" customHeight="1">
      <c r="B678" s="25"/>
    </row>
    <row r="679" ht="15.75" customHeight="1">
      <c r="B679" s="25"/>
    </row>
    <row r="680" ht="15.75" customHeight="1">
      <c r="B680" s="25"/>
    </row>
    <row r="681" ht="15.75" customHeight="1">
      <c r="B681" s="25"/>
    </row>
    <row r="682" ht="15.75" customHeight="1">
      <c r="B682" s="25"/>
    </row>
    <row r="683" ht="15.75" customHeight="1">
      <c r="B683" s="25"/>
    </row>
    <row r="684" ht="15.75" customHeight="1">
      <c r="B684" s="25"/>
    </row>
    <row r="685" ht="15.75" customHeight="1">
      <c r="B685" s="25"/>
    </row>
    <row r="686" ht="15.75" customHeight="1">
      <c r="B686" s="25"/>
    </row>
    <row r="687" ht="15.75" customHeight="1">
      <c r="B687" s="25"/>
    </row>
    <row r="688" ht="15.75" customHeight="1">
      <c r="B688" s="25"/>
    </row>
    <row r="689" ht="15.75" customHeight="1">
      <c r="B689" s="25"/>
    </row>
    <row r="690" ht="15.75" customHeight="1">
      <c r="B690" s="25"/>
    </row>
    <row r="691" ht="15.75" customHeight="1">
      <c r="B691" s="25"/>
    </row>
    <row r="692" ht="15.75" customHeight="1">
      <c r="B692" s="25"/>
    </row>
    <row r="693" ht="15.75" customHeight="1">
      <c r="B693" s="25"/>
    </row>
    <row r="694" ht="15.75" customHeight="1">
      <c r="B694" s="25"/>
    </row>
    <row r="695" ht="15.75" customHeight="1">
      <c r="B695" s="25"/>
    </row>
    <row r="696" ht="15.75" customHeight="1">
      <c r="B696" s="25"/>
    </row>
    <row r="697" ht="15.75" customHeight="1">
      <c r="B697" s="25"/>
    </row>
    <row r="698" ht="15.75" customHeight="1">
      <c r="B698" s="25"/>
    </row>
    <row r="699" ht="15.75" customHeight="1">
      <c r="B699" s="25"/>
    </row>
    <row r="700" ht="15.75" customHeight="1">
      <c r="B700" s="25"/>
    </row>
    <row r="701" ht="15.75" customHeight="1">
      <c r="B701" s="25"/>
    </row>
    <row r="702" ht="15.75" customHeight="1">
      <c r="B702" s="25"/>
    </row>
    <row r="703" ht="15.75" customHeight="1">
      <c r="B703" s="25"/>
    </row>
    <row r="704" ht="15.75" customHeight="1">
      <c r="B704" s="25"/>
    </row>
    <row r="705" ht="15.75" customHeight="1">
      <c r="B705" s="25"/>
    </row>
    <row r="706" ht="15.75" customHeight="1">
      <c r="B706" s="25"/>
    </row>
    <row r="707" ht="15.75" customHeight="1">
      <c r="B707" s="25"/>
    </row>
    <row r="708" ht="15.75" customHeight="1">
      <c r="B708" s="25"/>
    </row>
    <row r="709" ht="15.75" customHeight="1">
      <c r="B709" s="25"/>
    </row>
    <row r="710" ht="15.75" customHeight="1">
      <c r="B710" s="25"/>
    </row>
    <row r="711" ht="15.75" customHeight="1">
      <c r="B711" s="25"/>
    </row>
    <row r="712" ht="15.75" customHeight="1">
      <c r="B712" s="25"/>
    </row>
    <row r="713" ht="15.75" customHeight="1">
      <c r="B713" s="25"/>
    </row>
    <row r="714" ht="15.75" customHeight="1">
      <c r="B714" s="25"/>
    </row>
    <row r="715" ht="15.75" customHeight="1">
      <c r="B715" s="25"/>
    </row>
    <row r="716" ht="15.75" customHeight="1">
      <c r="B716" s="25"/>
    </row>
    <row r="717" ht="15.75" customHeight="1">
      <c r="B717" s="25"/>
    </row>
    <row r="718" ht="15.75" customHeight="1">
      <c r="B718" s="25"/>
    </row>
    <row r="719" ht="15.75" customHeight="1">
      <c r="B719" s="25"/>
    </row>
    <row r="720" ht="15.75" customHeight="1">
      <c r="B720" s="25"/>
    </row>
    <row r="721" ht="15.75" customHeight="1">
      <c r="B721" s="25"/>
    </row>
    <row r="722" ht="15.75" customHeight="1">
      <c r="B722" s="25"/>
    </row>
    <row r="723" ht="15.75" customHeight="1">
      <c r="B723" s="25"/>
    </row>
    <row r="724" ht="15.75" customHeight="1">
      <c r="B724" s="25"/>
    </row>
    <row r="725" ht="15.75" customHeight="1">
      <c r="B725" s="25"/>
    </row>
    <row r="726" ht="15.75" customHeight="1">
      <c r="B726" s="25"/>
    </row>
    <row r="727" ht="15.75" customHeight="1">
      <c r="B727" s="25"/>
    </row>
    <row r="728" ht="15.75" customHeight="1">
      <c r="B728" s="25"/>
    </row>
    <row r="729" ht="15.75" customHeight="1">
      <c r="B729" s="25"/>
    </row>
    <row r="730" ht="15.75" customHeight="1">
      <c r="B730" s="25"/>
    </row>
    <row r="731" ht="15.75" customHeight="1">
      <c r="B731" s="25"/>
    </row>
    <row r="732" ht="15.75" customHeight="1">
      <c r="B732" s="25"/>
    </row>
    <row r="733" ht="15.75" customHeight="1">
      <c r="B733" s="25"/>
    </row>
    <row r="734" ht="15.75" customHeight="1">
      <c r="B734" s="25"/>
    </row>
    <row r="735" ht="15.75" customHeight="1">
      <c r="B735" s="25"/>
    </row>
    <row r="736" ht="15.75" customHeight="1">
      <c r="B736" s="25"/>
    </row>
    <row r="737" ht="15.75" customHeight="1">
      <c r="B737" s="25"/>
    </row>
    <row r="738" ht="15.75" customHeight="1">
      <c r="B738" s="25"/>
    </row>
    <row r="739" ht="15.75" customHeight="1">
      <c r="B739" s="25"/>
    </row>
    <row r="740" ht="15.75" customHeight="1">
      <c r="B740" s="25"/>
    </row>
    <row r="741" ht="15.75" customHeight="1">
      <c r="B741" s="25"/>
    </row>
    <row r="742" ht="15.75" customHeight="1">
      <c r="B742" s="25"/>
    </row>
    <row r="743" ht="15.75" customHeight="1">
      <c r="B743" s="25"/>
    </row>
    <row r="744" ht="15.75" customHeight="1">
      <c r="B744" s="25"/>
    </row>
    <row r="745" ht="15.75" customHeight="1">
      <c r="B745" s="25"/>
    </row>
    <row r="746" ht="15.75" customHeight="1">
      <c r="B746" s="25"/>
    </row>
    <row r="747" ht="15.75" customHeight="1">
      <c r="B747" s="25"/>
    </row>
    <row r="748" ht="15.75" customHeight="1">
      <c r="B748" s="25"/>
    </row>
    <row r="749" ht="15.75" customHeight="1">
      <c r="B749" s="25"/>
    </row>
    <row r="750" ht="15.75" customHeight="1">
      <c r="B750" s="25"/>
    </row>
    <row r="751" ht="15.75" customHeight="1">
      <c r="B751" s="25"/>
    </row>
    <row r="752" ht="15.75" customHeight="1">
      <c r="B752" s="25"/>
    </row>
    <row r="753" ht="15.75" customHeight="1">
      <c r="B753" s="25"/>
    </row>
    <row r="754" ht="15.75" customHeight="1">
      <c r="B754" s="25"/>
    </row>
    <row r="755" ht="15.75" customHeight="1">
      <c r="B755" s="25"/>
    </row>
    <row r="756" ht="15.75" customHeight="1">
      <c r="B756" s="25"/>
    </row>
    <row r="757" ht="15.75" customHeight="1">
      <c r="B757" s="25"/>
    </row>
    <row r="758" ht="15.75" customHeight="1">
      <c r="B758" s="25"/>
    </row>
    <row r="759" ht="15.75" customHeight="1">
      <c r="B759" s="25"/>
    </row>
    <row r="760" ht="15.75" customHeight="1">
      <c r="B760" s="25"/>
    </row>
    <row r="761" ht="15.75" customHeight="1">
      <c r="B761" s="25"/>
    </row>
    <row r="762" ht="15.75" customHeight="1">
      <c r="B762" s="25"/>
    </row>
    <row r="763" ht="15.75" customHeight="1">
      <c r="B763" s="25"/>
    </row>
    <row r="764" ht="15.75" customHeight="1">
      <c r="B764" s="25"/>
    </row>
    <row r="765" ht="15.75" customHeight="1">
      <c r="B765" s="25"/>
    </row>
    <row r="766" ht="15.75" customHeight="1">
      <c r="B766" s="25"/>
    </row>
    <row r="767" ht="15.75" customHeight="1">
      <c r="B767" s="25"/>
    </row>
    <row r="768" ht="15.75" customHeight="1">
      <c r="B768" s="25"/>
    </row>
    <row r="769" ht="15.75" customHeight="1">
      <c r="B769" s="25"/>
    </row>
    <row r="770" ht="15.75" customHeight="1">
      <c r="B770" s="25"/>
    </row>
    <row r="771" ht="15.75" customHeight="1">
      <c r="B771" s="25"/>
    </row>
    <row r="772" ht="15.75" customHeight="1">
      <c r="B772" s="25"/>
    </row>
    <row r="773" ht="15.75" customHeight="1">
      <c r="B773" s="25"/>
    </row>
    <row r="774" ht="15.75" customHeight="1">
      <c r="B774" s="25"/>
    </row>
    <row r="775" ht="15.75" customHeight="1">
      <c r="B775" s="25"/>
    </row>
    <row r="776" ht="15.75" customHeight="1">
      <c r="B776" s="25"/>
    </row>
    <row r="777" ht="15.75" customHeight="1">
      <c r="B777" s="25"/>
    </row>
    <row r="778" ht="15.75" customHeight="1">
      <c r="B778" s="25"/>
    </row>
    <row r="779" ht="15.75" customHeight="1">
      <c r="B779" s="25"/>
    </row>
    <row r="780" ht="15.75" customHeight="1">
      <c r="B780" s="25"/>
    </row>
    <row r="781" ht="15.75" customHeight="1">
      <c r="B781" s="25"/>
    </row>
    <row r="782" ht="15.75" customHeight="1">
      <c r="B782" s="25"/>
    </row>
    <row r="783" ht="15.75" customHeight="1">
      <c r="B783" s="25"/>
    </row>
    <row r="784" ht="15.75" customHeight="1">
      <c r="B784" s="25"/>
    </row>
    <row r="785" ht="15.75" customHeight="1">
      <c r="B785" s="25"/>
    </row>
    <row r="786" ht="15.75" customHeight="1">
      <c r="B786" s="25"/>
    </row>
    <row r="787" ht="15.75" customHeight="1">
      <c r="B787" s="25"/>
    </row>
    <row r="788" ht="15.75" customHeight="1">
      <c r="B788" s="25"/>
    </row>
    <row r="789" ht="15.75" customHeight="1">
      <c r="B789" s="25"/>
    </row>
    <row r="790" ht="15.75" customHeight="1">
      <c r="B790" s="25"/>
    </row>
    <row r="791" ht="15.75" customHeight="1">
      <c r="B791" s="25"/>
    </row>
    <row r="792" ht="15.75" customHeight="1">
      <c r="B792" s="25"/>
    </row>
    <row r="793" ht="15.75" customHeight="1">
      <c r="B793" s="25"/>
    </row>
    <row r="794" ht="15.75" customHeight="1">
      <c r="B794" s="25"/>
    </row>
    <row r="795" ht="15.75" customHeight="1">
      <c r="B795" s="25"/>
    </row>
    <row r="796" ht="15.75" customHeight="1">
      <c r="B796" s="25"/>
    </row>
    <row r="797" ht="15.75" customHeight="1">
      <c r="B797" s="25"/>
    </row>
    <row r="798" ht="15.75" customHeight="1">
      <c r="B798" s="25"/>
    </row>
    <row r="799" ht="15.75" customHeight="1">
      <c r="B799" s="25"/>
    </row>
    <row r="800" ht="15.75" customHeight="1">
      <c r="B800" s="25"/>
    </row>
    <row r="801" ht="15.75" customHeight="1">
      <c r="B801" s="25"/>
    </row>
    <row r="802" ht="15.75" customHeight="1">
      <c r="B802" s="25"/>
    </row>
    <row r="803" ht="15.75" customHeight="1">
      <c r="B803" s="25"/>
    </row>
    <row r="804" ht="15.75" customHeight="1">
      <c r="B804" s="25"/>
    </row>
    <row r="805" ht="15.75" customHeight="1">
      <c r="B805" s="25"/>
    </row>
    <row r="806" ht="15.75" customHeight="1">
      <c r="B806" s="25"/>
    </row>
    <row r="807" ht="15.75" customHeight="1">
      <c r="B807" s="25"/>
    </row>
    <row r="808" ht="15.75" customHeight="1">
      <c r="B808" s="25"/>
    </row>
    <row r="809" ht="15.75" customHeight="1">
      <c r="B809" s="25"/>
    </row>
    <row r="810" ht="15.75" customHeight="1">
      <c r="B810" s="25"/>
    </row>
    <row r="811" ht="15.75" customHeight="1">
      <c r="B811" s="25"/>
    </row>
    <row r="812" ht="15.75" customHeight="1">
      <c r="B812" s="25"/>
    </row>
    <row r="813" ht="15.75" customHeight="1">
      <c r="B813" s="25"/>
    </row>
    <row r="814" ht="15.75" customHeight="1">
      <c r="B814" s="25"/>
    </row>
    <row r="815" ht="15.75" customHeight="1">
      <c r="B815" s="25"/>
    </row>
    <row r="816" ht="15.75" customHeight="1">
      <c r="B816" s="25"/>
    </row>
    <row r="817" ht="15.75" customHeight="1">
      <c r="B817" s="25"/>
    </row>
    <row r="818" ht="15.75" customHeight="1">
      <c r="B818" s="25"/>
    </row>
    <row r="819" ht="15.75" customHeight="1">
      <c r="B819" s="25"/>
    </row>
    <row r="820" ht="15.75" customHeight="1">
      <c r="B820" s="25"/>
    </row>
    <row r="821" ht="15.75" customHeight="1">
      <c r="B821" s="25"/>
    </row>
    <row r="822" ht="15.75" customHeight="1">
      <c r="B822" s="25"/>
    </row>
    <row r="823" ht="15.75" customHeight="1">
      <c r="B823" s="25"/>
    </row>
    <row r="824" ht="15.75" customHeight="1">
      <c r="B824" s="25"/>
    </row>
    <row r="825" ht="15.75" customHeight="1">
      <c r="B825" s="25"/>
    </row>
    <row r="826" ht="15.75" customHeight="1">
      <c r="B826" s="25"/>
    </row>
    <row r="827" ht="15.75" customHeight="1">
      <c r="B827" s="25"/>
    </row>
    <row r="828" ht="15.75" customHeight="1">
      <c r="B828" s="25"/>
    </row>
    <row r="829" ht="15.75" customHeight="1">
      <c r="B829" s="25"/>
    </row>
    <row r="830" ht="15.75" customHeight="1">
      <c r="B830" s="25"/>
    </row>
    <row r="831" ht="15.75" customHeight="1">
      <c r="B831" s="25"/>
    </row>
    <row r="832" ht="15.75" customHeight="1">
      <c r="B832" s="25"/>
    </row>
    <row r="833" ht="15.75" customHeight="1">
      <c r="B833" s="25"/>
    </row>
    <row r="834" ht="15.75" customHeight="1">
      <c r="B834" s="25"/>
    </row>
    <row r="835" ht="15.75" customHeight="1">
      <c r="B835" s="25"/>
    </row>
    <row r="836" ht="15.75" customHeight="1">
      <c r="B836" s="25"/>
    </row>
    <row r="837" ht="15.75" customHeight="1">
      <c r="B837" s="25"/>
    </row>
    <row r="838" ht="15.75" customHeight="1">
      <c r="B838" s="25"/>
    </row>
    <row r="839" ht="15.75" customHeight="1">
      <c r="B839" s="25"/>
    </row>
    <row r="840" ht="15.75" customHeight="1">
      <c r="B840" s="25"/>
    </row>
    <row r="841" ht="15.75" customHeight="1">
      <c r="B841" s="25"/>
    </row>
    <row r="842" ht="15.75" customHeight="1">
      <c r="B842" s="25"/>
    </row>
    <row r="843" ht="15.75" customHeight="1">
      <c r="B843" s="25"/>
    </row>
    <row r="844" ht="15.75" customHeight="1">
      <c r="B844" s="25"/>
    </row>
    <row r="845" ht="15.75" customHeight="1">
      <c r="B845" s="25"/>
    </row>
    <row r="846" ht="15.75" customHeight="1">
      <c r="B846" s="25"/>
    </row>
    <row r="847" ht="15.75" customHeight="1">
      <c r="B847" s="25"/>
    </row>
    <row r="848" ht="15.75" customHeight="1">
      <c r="B848" s="25"/>
    </row>
    <row r="849" ht="15.75" customHeight="1">
      <c r="B849" s="25"/>
    </row>
    <row r="850" ht="15.75" customHeight="1">
      <c r="B850" s="25"/>
    </row>
    <row r="851" ht="15.75" customHeight="1">
      <c r="B851" s="25"/>
    </row>
    <row r="852" ht="15.75" customHeight="1">
      <c r="B852" s="25"/>
    </row>
    <row r="853" ht="15.75" customHeight="1">
      <c r="B853" s="25"/>
    </row>
    <row r="854" ht="15.75" customHeight="1">
      <c r="B854" s="25"/>
    </row>
    <row r="855" ht="15.75" customHeight="1">
      <c r="B855" s="25"/>
    </row>
    <row r="856" ht="15.75" customHeight="1">
      <c r="B856" s="25"/>
    </row>
    <row r="857" ht="15.75" customHeight="1">
      <c r="B857" s="25"/>
    </row>
    <row r="858" ht="15.75" customHeight="1">
      <c r="B858" s="25"/>
    </row>
    <row r="859" ht="15.75" customHeight="1">
      <c r="B859" s="25"/>
    </row>
    <row r="860" ht="15.75" customHeight="1">
      <c r="B860" s="25"/>
    </row>
    <row r="861" ht="15.75" customHeight="1">
      <c r="B861" s="25"/>
    </row>
    <row r="862" ht="15.75" customHeight="1">
      <c r="B862" s="25"/>
    </row>
    <row r="863" ht="15.75" customHeight="1">
      <c r="B863" s="25"/>
    </row>
    <row r="864" ht="15.75" customHeight="1">
      <c r="B864" s="25"/>
    </row>
    <row r="865" ht="15.75" customHeight="1">
      <c r="B865" s="25"/>
    </row>
    <row r="866" ht="15.75" customHeight="1">
      <c r="B866" s="25"/>
    </row>
    <row r="867" ht="15.75" customHeight="1">
      <c r="B867" s="25"/>
    </row>
    <row r="868" ht="15.75" customHeight="1">
      <c r="B868" s="25"/>
    </row>
    <row r="869" ht="15.75" customHeight="1">
      <c r="B869" s="25"/>
    </row>
    <row r="870" ht="15.75" customHeight="1">
      <c r="B870" s="25"/>
    </row>
    <row r="871" ht="15.75" customHeight="1">
      <c r="B871" s="25"/>
    </row>
    <row r="872" ht="15.75" customHeight="1">
      <c r="B872" s="25"/>
    </row>
    <row r="873" ht="15.75" customHeight="1">
      <c r="B873" s="25"/>
    </row>
    <row r="874" ht="15.75" customHeight="1">
      <c r="B874" s="25"/>
    </row>
    <row r="875" ht="15.75" customHeight="1">
      <c r="B875" s="25"/>
    </row>
    <row r="876" ht="15.75" customHeight="1">
      <c r="B876" s="25"/>
    </row>
    <row r="877" ht="15.75" customHeight="1">
      <c r="B877" s="25"/>
    </row>
    <row r="878" ht="15.75" customHeight="1">
      <c r="B878" s="25"/>
    </row>
    <row r="879" ht="15.75" customHeight="1">
      <c r="B879" s="25"/>
    </row>
    <row r="880" ht="15.75" customHeight="1">
      <c r="B880" s="25"/>
    </row>
    <row r="881" ht="15.75" customHeight="1">
      <c r="B881" s="25"/>
    </row>
    <row r="882" ht="15.75" customHeight="1">
      <c r="B882" s="25"/>
    </row>
    <row r="883" ht="15.75" customHeight="1">
      <c r="B883" s="25"/>
    </row>
    <row r="884" ht="15.75" customHeight="1">
      <c r="B884" s="25"/>
    </row>
    <row r="885" ht="15.75" customHeight="1">
      <c r="B885" s="25"/>
    </row>
    <row r="886" ht="15.75" customHeight="1">
      <c r="B886" s="25"/>
    </row>
    <row r="887" ht="15.75" customHeight="1">
      <c r="B887" s="25"/>
    </row>
    <row r="888" ht="15.75" customHeight="1">
      <c r="B888" s="25"/>
    </row>
    <row r="889" ht="15.75" customHeight="1">
      <c r="B889" s="25"/>
    </row>
    <row r="890" ht="15.75" customHeight="1">
      <c r="B890" s="25"/>
    </row>
    <row r="891" ht="15.75" customHeight="1">
      <c r="B891" s="25"/>
    </row>
    <row r="892" ht="15.75" customHeight="1">
      <c r="B892" s="25"/>
    </row>
    <row r="893" ht="15.75" customHeight="1">
      <c r="B893" s="25"/>
    </row>
    <row r="894" ht="15.75" customHeight="1">
      <c r="B894" s="25"/>
    </row>
    <row r="895" ht="15.75" customHeight="1">
      <c r="B895" s="25"/>
    </row>
    <row r="896" ht="15.75" customHeight="1">
      <c r="B896" s="25"/>
    </row>
    <row r="897" ht="15.75" customHeight="1">
      <c r="B897" s="25"/>
    </row>
    <row r="898" ht="15.75" customHeight="1">
      <c r="B898" s="25"/>
    </row>
    <row r="899" ht="15.75" customHeight="1">
      <c r="B899" s="25"/>
    </row>
    <row r="900" ht="15.75" customHeight="1">
      <c r="B900" s="25"/>
    </row>
    <row r="901" ht="15.75" customHeight="1">
      <c r="B901" s="25"/>
    </row>
    <row r="902" ht="15.75" customHeight="1">
      <c r="B902" s="25"/>
    </row>
    <row r="903" ht="15.75" customHeight="1">
      <c r="B903" s="25"/>
    </row>
    <row r="904" ht="15.75" customHeight="1">
      <c r="B904" s="25"/>
    </row>
    <row r="905" ht="15.75" customHeight="1">
      <c r="B905" s="25"/>
    </row>
    <row r="906" ht="15.75" customHeight="1">
      <c r="B906" s="25"/>
    </row>
    <row r="907" ht="15.75" customHeight="1">
      <c r="B907" s="25"/>
    </row>
    <row r="908" ht="15.75" customHeight="1">
      <c r="B908" s="25"/>
    </row>
    <row r="909" ht="15.75" customHeight="1">
      <c r="B909" s="25"/>
    </row>
    <row r="910" ht="15.75" customHeight="1">
      <c r="B910" s="25"/>
    </row>
    <row r="911" ht="15.75" customHeight="1">
      <c r="B911" s="25"/>
    </row>
    <row r="912" ht="15.75" customHeight="1">
      <c r="B912" s="25"/>
    </row>
    <row r="913" ht="15.75" customHeight="1">
      <c r="B913" s="25"/>
    </row>
    <row r="914" ht="15.75" customHeight="1">
      <c r="B914" s="25"/>
    </row>
    <row r="915" ht="15.75" customHeight="1">
      <c r="B915" s="25"/>
    </row>
    <row r="916" ht="15.75" customHeight="1">
      <c r="B916" s="25"/>
    </row>
    <row r="917" ht="15.75" customHeight="1">
      <c r="B917" s="25"/>
    </row>
    <row r="918" ht="15.75" customHeight="1">
      <c r="B918" s="25"/>
    </row>
    <row r="919" ht="15.75" customHeight="1">
      <c r="B919" s="25"/>
    </row>
    <row r="920" ht="15.75" customHeight="1">
      <c r="B920" s="25"/>
    </row>
    <row r="921" ht="15.75" customHeight="1">
      <c r="B921" s="25"/>
    </row>
    <row r="922" ht="15.75" customHeight="1">
      <c r="B922" s="25"/>
    </row>
    <row r="923" ht="15.75" customHeight="1">
      <c r="B923" s="25"/>
    </row>
    <row r="924" ht="15.75" customHeight="1">
      <c r="B924" s="25"/>
    </row>
    <row r="925" ht="15.75" customHeight="1">
      <c r="B925" s="25"/>
    </row>
    <row r="926" ht="15.75" customHeight="1">
      <c r="B926" s="25"/>
    </row>
    <row r="927" ht="15.75" customHeight="1">
      <c r="B927" s="25"/>
    </row>
    <row r="928" ht="15.75" customHeight="1">
      <c r="B928" s="25"/>
    </row>
    <row r="929" ht="15.75" customHeight="1">
      <c r="B929" s="25"/>
    </row>
    <row r="930" ht="15.75" customHeight="1">
      <c r="B930" s="25"/>
    </row>
    <row r="931" ht="15.75" customHeight="1">
      <c r="B931" s="25"/>
    </row>
    <row r="932" ht="15.75" customHeight="1">
      <c r="B932" s="25"/>
    </row>
    <row r="933" ht="15.75" customHeight="1">
      <c r="B933" s="25"/>
    </row>
    <row r="934" ht="15.75" customHeight="1">
      <c r="B934" s="25"/>
    </row>
    <row r="935" ht="15.75" customHeight="1">
      <c r="B935" s="25"/>
    </row>
    <row r="936" ht="15.75" customHeight="1">
      <c r="B936" s="25"/>
    </row>
    <row r="937" ht="15.75" customHeight="1">
      <c r="B937" s="25"/>
    </row>
    <row r="938" ht="15.75" customHeight="1">
      <c r="B938" s="25"/>
    </row>
    <row r="939" ht="15.75" customHeight="1">
      <c r="B939" s="25"/>
    </row>
    <row r="940" ht="15.75" customHeight="1">
      <c r="B940" s="25"/>
    </row>
    <row r="941" ht="15.75" customHeight="1">
      <c r="B941" s="25"/>
    </row>
    <row r="942" ht="15.75" customHeight="1">
      <c r="B942" s="25"/>
    </row>
    <row r="943" ht="15.75" customHeight="1">
      <c r="B943" s="25"/>
    </row>
    <row r="944" ht="15.75" customHeight="1">
      <c r="B944" s="25"/>
    </row>
    <row r="945" ht="15.75" customHeight="1">
      <c r="B945" s="25"/>
    </row>
    <row r="946" ht="15.75" customHeight="1">
      <c r="B946" s="25"/>
    </row>
    <row r="947" ht="15.75" customHeight="1">
      <c r="B947" s="25"/>
    </row>
    <row r="948" ht="15.75" customHeight="1">
      <c r="B948" s="25"/>
    </row>
    <row r="949" ht="15.75" customHeight="1">
      <c r="B949" s="25"/>
    </row>
    <row r="950" ht="15.75" customHeight="1">
      <c r="B950" s="25"/>
    </row>
    <row r="951" ht="15.75" customHeight="1">
      <c r="B951" s="25"/>
    </row>
    <row r="952" ht="15.75" customHeight="1">
      <c r="B952" s="25"/>
    </row>
    <row r="953" ht="15.75" customHeight="1">
      <c r="B953" s="25"/>
    </row>
    <row r="954" ht="15.75" customHeight="1">
      <c r="B954" s="25"/>
    </row>
    <row r="955" ht="15.75" customHeight="1">
      <c r="B955" s="25"/>
    </row>
    <row r="956" ht="15.75" customHeight="1">
      <c r="B956" s="25"/>
    </row>
    <row r="957" ht="15.75" customHeight="1">
      <c r="B957" s="25"/>
    </row>
    <row r="958" ht="15.75" customHeight="1">
      <c r="B958" s="25"/>
    </row>
    <row r="959" ht="15.75" customHeight="1">
      <c r="B959" s="25"/>
    </row>
    <row r="960" ht="15.75" customHeight="1">
      <c r="B960" s="25"/>
    </row>
    <row r="961" ht="15.75" customHeight="1">
      <c r="B961" s="25"/>
    </row>
    <row r="962" ht="15.75" customHeight="1">
      <c r="B962" s="25"/>
    </row>
    <row r="963" ht="15.75" customHeight="1">
      <c r="B963" s="25"/>
    </row>
    <row r="964" ht="15.75" customHeight="1">
      <c r="B964" s="25"/>
    </row>
    <row r="965" ht="15.75" customHeight="1">
      <c r="B965" s="25"/>
    </row>
    <row r="966" ht="15.75" customHeight="1">
      <c r="B966" s="25"/>
    </row>
    <row r="967" ht="15.75" customHeight="1">
      <c r="B967" s="25"/>
    </row>
    <row r="968" ht="15.75" customHeight="1">
      <c r="B968" s="25"/>
    </row>
    <row r="969" ht="15.75" customHeight="1">
      <c r="B969" s="25"/>
    </row>
    <row r="970" ht="15.75" customHeight="1">
      <c r="B970" s="25"/>
    </row>
    <row r="971" ht="15.75" customHeight="1">
      <c r="B971" s="25"/>
    </row>
    <row r="972" ht="15.75" customHeight="1">
      <c r="B972" s="25"/>
    </row>
    <row r="973" ht="15.75" customHeight="1">
      <c r="B973" s="25"/>
    </row>
    <row r="974" ht="15.75" customHeight="1">
      <c r="B974" s="25"/>
    </row>
    <row r="975" ht="15.75" customHeight="1">
      <c r="B975" s="25"/>
    </row>
    <row r="976" ht="15.75" customHeight="1">
      <c r="B976" s="25"/>
    </row>
    <row r="977" ht="15.75" customHeight="1">
      <c r="B977" s="25"/>
    </row>
    <row r="978" ht="15.75" customHeight="1">
      <c r="B978" s="25"/>
    </row>
    <row r="979" ht="15.75" customHeight="1">
      <c r="B979" s="25"/>
    </row>
    <row r="980" ht="15.75" customHeight="1">
      <c r="B980" s="25"/>
    </row>
    <row r="981" ht="15.75" customHeight="1">
      <c r="B981" s="25"/>
    </row>
    <row r="982" ht="15.75" customHeight="1">
      <c r="B982" s="25"/>
    </row>
    <row r="983" ht="15.75" customHeight="1">
      <c r="B983" s="25"/>
    </row>
    <row r="984" ht="15.75" customHeight="1">
      <c r="B984" s="25"/>
    </row>
    <row r="985" ht="15.75" customHeight="1">
      <c r="B985" s="25"/>
    </row>
    <row r="986" ht="15.75" customHeight="1">
      <c r="B986" s="25"/>
    </row>
    <row r="987" ht="15.75" customHeight="1">
      <c r="B987" s="25"/>
    </row>
    <row r="988" ht="15.75" customHeight="1">
      <c r="B988" s="25"/>
    </row>
    <row r="989" ht="15.75" customHeight="1">
      <c r="B989" s="25"/>
    </row>
    <row r="990" ht="15.75" customHeight="1">
      <c r="B990" s="25"/>
    </row>
    <row r="991" ht="15.75" customHeight="1">
      <c r="B991" s="25"/>
    </row>
    <row r="992" ht="15.75" customHeight="1">
      <c r="B992" s="25"/>
    </row>
    <row r="993" ht="15.75" customHeight="1">
      <c r="B993" s="25"/>
    </row>
    <row r="994" ht="15.75" customHeight="1">
      <c r="B994" s="25"/>
    </row>
    <row r="995" ht="15.75" customHeight="1">
      <c r="B995" s="25"/>
    </row>
    <row r="996" ht="15.75" customHeight="1">
      <c r="B996" s="25"/>
    </row>
    <row r="997" ht="15.75" customHeight="1">
      <c r="B997" s="25"/>
    </row>
    <row r="998" ht="15.75" customHeight="1">
      <c r="B998" s="25"/>
    </row>
    <row r="999" ht="15.75" customHeight="1">
      <c r="B999" s="25"/>
    </row>
    <row r="1000" ht="15.75" customHeight="1">
      <c r="B1000" s="25"/>
    </row>
  </sheetData>
  <mergeCells count="3">
    <mergeCell ref="B1:H1"/>
    <mergeCell ref="A3:H3"/>
    <mergeCell ref="A8:H8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14"/>
    <col customWidth="1" min="2" max="2" width="28.43"/>
    <col customWidth="1" min="3" max="3" width="11.43"/>
    <col customWidth="1" min="4" max="4" width="21.43"/>
    <col customWidth="1" min="5" max="5" width="14.0"/>
    <col customWidth="1" min="6" max="6" width="13.29"/>
    <col customWidth="1" min="7" max="7" width="12.43"/>
    <col customWidth="1" min="8" max="8" width="14.86"/>
    <col customWidth="1" min="9" max="9" width="12.71"/>
    <col customWidth="1" min="10" max="26" width="9.14"/>
  </cols>
  <sheetData>
    <row r="1">
      <c r="A1" s="48" t="s">
        <v>4</v>
      </c>
      <c r="B1" s="48" t="s">
        <v>5</v>
      </c>
      <c r="C1" s="48" t="s">
        <v>6</v>
      </c>
      <c r="D1" s="48" t="s">
        <v>7</v>
      </c>
      <c r="E1" s="48" t="s">
        <v>8</v>
      </c>
      <c r="F1" s="48" t="s">
        <v>9</v>
      </c>
      <c r="G1" s="48" t="s">
        <v>10</v>
      </c>
      <c r="H1" s="48" t="s">
        <v>11</v>
      </c>
      <c r="I1" s="92" t="s">
        <v>12</v>
      </c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>
      <c r="A2" s="5"/>
      <c r="B2" s="8" t="s">
        <v>386</v>
      </c>
      <c r="C2" s="9"/>
      <c r="D2" s="9"/>
      <c r="E2" s="9"/>
      <c r="F2" s="9"/>
      <c r="G2" s="9"/>
      <c r="H2" s="9"/>
      <c r="I2" s="10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11">
        <v>1.0</v>
      </c>
      <c r="B3" s="14" t="s">
        <v>387</v>
      </c>
      <c r="C3" s="5"/>
      <c r="D3" s="5"/>
      <c r="E3" s="5">
        <v>1.0</v>
      </c>
      <c r="F3" s="12">
        <v>0.6666666666666666</v>
      </c>
      <c r="G3" s="5">
        <v>5.0</v>
      </c>
      <c r="H3" s="5"/>
      <c r="I3" s="13">
        <f>IFERROR(__xludf.DUMMYFUNCTION("+G3-H3"),5.0)</f>
        <v>5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11">
        <v>2.0</v>
      </c>
      <c r="B4" s="14" t="s">
        <v>388</v>
      </c>
      <c r="C4" s="5"/>
      <c r="D4" s="5"/>
      <c r="E4" s="5">
        <v>1.0</v>
      </c>
      <c r="F4" s="12">
        <v>0.6666666666666666</v>
      </c>
      <c r="G4" s="5">
        <v>10.0</v>
      </c>
      <c r="H4" s="5"/>
      <c r="I4" s="13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5">
        <v>3.0</v>
      </c>
      <c r="B5" s="14" t="s">
        <v>389</v>
      </c>
      <c r="C5" s="5"/>
      <c r="D5" s="5"/>
      <c r="E5" s="5">
        <v>1.0</v>
      </c>
      <c r="F5" s="12">
        <v>0.6666666666666666</v>
      </c>
      <c r="G5" s="5">
        <v>7.0</v>
      </c>
      <c r="H5" s="5"/>
      <c r="I5" s="13">
        <f>IFERROR(__xludf.DUMMYFUNCTION("+G5-H5"),7.0)</f>
        <v>7</v>
      </c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11">
        <v>4.0</v>
      </c>
      <c r="B6" s="14" t="s">
        <v>390</v>
      </c>
      <c r="C6" s="5"/>
      <c r="D6" s="5"/>
      <c r="E6" s="5">
        <v>1.0</v>
      </c>
      <c r="F6" s="12">
        <v>0.666666666666667</v>
      </c>
      <c r="G6" s="5">
        <v>12.0</v>
      </c>
      <c r="H6" s="5"/>
      <c r="I6" s="13">
        <f>IFERROR(__xludf.DUMMYFUNCTION("+G6-H6"),12.0)</f>
        <v>12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11">
        <v>5.0</v>
      </c>
      <c r="B7" s="14" t="s">
        <v>391</v>
      </c>
      <c r="C7" s="5"/>
      <c r="D7" s="5"/>
      <c r="E7" s="5">
        <v>1.0</v>
      </c>
      <c r="F7" s="12">
        <v>0.666666666666667</v>
      </c>
      <c r="G7" s="5">
        <v>24.0</v>
      </c>
      <c r="H7" s="5"/>
      <c r="I7" s="13">
        <f>IFERROR(__xludf.DUMMYFUNCTION("+G7-H7"),24.0)</f>
        <v>24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5">
        <v>6.0</v>
      </c>
      <c r="B8" s="14" t="s">
        <v>392</v>
      </c>
      <c r="C8" s="5"/>
      <c r="D8" s="5"/>
      <c r="E8" s="5">
        <v>1.0</v>
      </c>
      <c r="F8" s="12">
        <v>0.666666666666667</v>
      </c>
      <c r="G8" s="5">
        <v>12.0</v>
      </c>
      <c r="H8" s="5"/>
      <c r="I8" s="13">
        <f>IFERROR(__xludf.DUMMYFUNCTION("+G8-H8"),12.0)</f>
        <v>12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11">
        <v>7.0</v>
      </c>
      <c r="B9" s="14" t="s">
        <v>393</v>
      </c>
      <c r="C9" s="5"/>
      <c r="D9" s="5"/>
      <c r="E9" s="5">
        <v>1.0</v>
      </c>
      <c r="F9" s="12">
        <v>0.666666666666667</v>
      </c>
      <c r="G9" s="5">
        <v>10.0</v>
      </c>
      <c r="H9" s="5"/>
      <c r="I9" s="13">
        <f>IFERROR(__xludf.DUMMYFUNCTION("+G9-H9"),10.0)</f>
        <v>10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11">
        <v>8.0</v>
      </c>
      <c r="B10" s="14" t="s">
        <v>308</v>
      </c>
      <c r="C10" s="5"/>
      <c r="D10" s="5"/>
      <c r="E10" s="5">
        <v>1.0</v>
      </c>
      <c r="F10" s="12">
        <v>0.666666666666667</v>
      </c>
      <c r="G10" s="5">
        <v>115.0</v>
      </c>
      <c r="H10" s="5"/>
      <c r="I10" s="13">
        <f>IFERROR(__xludf.DUMMYFUNCTION("+G10-H10"),115.0)</f>
        <v>115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5">
        <v>9.0</v>
      </c>
      <c r="B11" s="14" t="s">
        <v>394</v>
      </c>
      <c r="C11" s="5" t="s">
        <v>395</v>
      </c>
      <c r="D11" s="5"/>
      <c r="E11" s="5">
        <v>1.0</v>
      </c>
      <c r="F11" s="12">
        <v>0.666666666666667</v>
      </c>
      <c r="G11" s="5">
        <v>3.0</v>
      </c>
      <c r="H11" s="5"/>
      <c r="I11" s="13">
        <f>IFERROR(__xludf.DUMMYFUNCTION("+G11-H11"),3.0)</f>
        <v>3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11">
        <v>10.0</v>
      </c>
      <c r="B12" s="14" t="s">
        <v>394</v>
      </c>
      <c r="C12" s="5" t="s">
        <v>396</v>
      </c>
      <c r="D12" s="5"/>
      <c r="E12" s="5">
        <v>1.0</v>
      </c>
      <c r="F12" s="12">
        <v>0.666666666666667</v>
      </c>
      <c r="G12" s="5">
        <v>4.0</v>
      </c>
      <c r="H12" s="5"/>
      <c r="I12" s="13">
        <f>IFERROR(__xludf.DUMMYFUNCTION("+G12-H12"),4.0)</f>
        <v>4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11">
        <v>11.0</v>
      </c>
      <c r="B13" s="14" t="s">
        <v>394</v>
      </c>
      <c r="C13" s="5" t="s">
        <v>397</v>
      </c>
      <c r="D13" s="5"/>
      <c r="E13" s="5">
        <v>1.0</v>
      </c>
      <c r="F13" s="12">
        <v>0.666666666666667</v>
      </c>
      <c r="G13" s="5">
        <v>7.0</v>
      </c>
      <c r="H13" s="5"/>
      <c r="I13" s="13">
        <f>IFERROR(__xludf.DUMMYFUNCTION("+G13-H13"),7.0)</f>
        <v>7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5">
        <v>12.0</v>
      </c>
      <c r="B14" s="14" t="s">
        <v>398</v>
      </c>
      <c r="C14" s="5"/>
      <c r="D14" s="5" t="s">
        <v>399</v>
      </c>
      <c r="E14" s="5">
        <v>1.0</v>
      </c>
      <c r="F14" s="12">
        <v>0.666666666666667</v>
      </c>
      <c r="G14" s="5">
        <v>2.0</v>
      </c>
      <c r="H14" s="5"/>
      <c r="I14" s="13">
        <f>IFERROR(__xludf.DUMMYFUNCTION("+G14-H14"),2.0)</f>
        <v>2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11">
        <v>13.0</v>
      </c>
      <c r="B15" s="14" t="s">
        <v>400</v>
      </c>
      <c r="C15" s="5" t="s">
        <v>401</v>
      </c>
      <c r="D15" s="5"/>
      <c r="E15" s="5">
        <v>1.0</v>
      </c>
      <c r="F15" s="12">
        <v>0.666666666666667</v>
      </c>
      <c r="G15" s="5">
        <v>18.0</v>
      </c>
      <c r="H15" s="5"/>
      <c r="I15" s="13">
        <f>IFERROR(__xludf.DUMMYFUNCTION("+G15-H15"),18.0)</f>
        <v>18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11">
        <v>14.0</v>
      </c>
      <c r="B16" s="14" t="s">
        <v>400</v>
      </c>
      <c r="C16" s="5" t="s">
        <v>402</v>
      </c>
      <c r="D16" s="5"/>
      <c r="E16" s="5">
        <v>1.0</v>
      </c>
      <c r="F16" s="12">
        <v>0.666666666666667</v>
      </c>
      <c r="G16" s="5">
        <v>12.0</v>
      </c>
      <c r="H16" s="5"/>
      <c r="I16" s="13">
        <f>IFERROR(__xludf.DUMMYFUNCTION("+G16-H16"),12.0)</f>
        <v>12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5">
        <v>15.0</v>
      </c>
      <c r="B17" s="14" t="s">
        <v>403</v>
      </c>
      <c r="C17" s="5" t="s">
        <v>404</v>
      </c>
      <c r="D17" s="5"/>
      <c r="E17" s="5">
        <v>1.0</v>
      </c>
      <c r="F17" s="12">
        <v>0.666666666666667</v>
      </c>
      <c r="G17" s="5">
        <v>1.0</v>
      </c>
      <c r="H17" s="5"/>
      <c r="I17" s="13">
        <f>IFERROR(__xludf.DUMMYFUNCTION("+G17-H17"),1.0)</f>
        <v>1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11">
        <v>16.0</v>
      </c>
      <c r="B18" s="14" t="s">
        <v>403</v>
      </c>
      <c r="C18" s="5" t="s">
        <v>405</v>
      </c>
      <c r="D18" s="5"/>
      <c r="E18" s="5">
        <v>1.0</v>
      </c>
      <c r="F18" s="12">
        <v>0.666666666666667</v>
      </c>
      <c r="G18" s="5">
        <v>4.0</v>
      </c>
      <c r="H18" s="5"/>
      <c r="I18" s="13">
        <f>IFERROR(__xludf.DUMMYFUNCTION("+G18-H18"),4.0)</f>
        <v>4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11">
        <v>17.0</v>
      </c>
      <c r="B19" s="14" t="s">
        <v>406</v>
      </c>
      <c r="C19" s="5"/>
      <c r="D19" s="5"/>
      <c r="E19" s="5">
        <v>1.0</v>
      </c>
      <c r="F19" s="15" t="s">
        <v>407</v>
      </c>
      <c r="G19" s="5">
        <v>17.0</v>
      </c>
      <c r="H19" s="5"/>
      <c r="I19" s="13">
        <f>IFERROR(__xludf.DUMMYFUNCTION("+G19-H19"),17.0)</f>
        <v>17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5">
        <v>18.0</v>
      </c>
      <c r="B20" s="14" t="s">
        <v>408</v>
      </c>
      <c r="C20" s="5"/>
      <c r="D20" s="5"/>
      <c r="E20" s="5">
        <v>1.0</v>
      </c>
      <c r="F20" s="15" t="s">
        <v>407</v>
      </c>
      <c r="G20" s="5">
        <v>6.0</v>
      </c>
      <c r="H20" s="5"/>
      <c r="I20" s="13">
        <f>IFERROR(__xludf.DUMMYFUNCTION("+G20-H20"),6.0)</f>
        <v>6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5.75" customHeight="1">
      <c r="A21" s="11">
        <v>19.0</v>
      </c>
      <c r="B21" s="14" t="s">
        <v>409</v>
      </c>
      <c r="C21" s="5"/>
      <c r="D21" s="5"/>
      <c r="E21" s="5">
        <v>1.0</v>
      </c>
      <c r="F21" s="15" t="s">
        <v>407</v>
      </c>
      <c r="G21" s="5">
        <v>3.0</v>
      </c>
      <c r="H21" s="5"/>
      <c r="I21" s="13">
        <f>IFERROR(__xludf.DUMMYFUNCTION("+G21-H21"),3.0)</f>
        <v>3</v>
      </c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5.75" customHeight="1">
      <c r="A22" s="11">
        <v>20.0</v>
      </c>
      <c r="B22" s="14" t="s">
        <v>410</v>
      </c>
      <c r="C22" s="5" t="s">
        <v>401</v>
      </c>
      <c r="D22" s="5"/>
      <c r="E22" s="5">
        <v>1.0</v>
      </c>
      <c r="F22" s="15" t="s">
        <v>407</v>
      </c>
      <c r="G22" s="5">
        <v>50.0</v>
      </c>
      <c r="H22" s="5"/>
      <c r="I22" s="13">
        <f>IFERROR(__xludf.DUMMYFUNCTION("+G22-H22"),50.0)</f>
        <v>50</v>
      </c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5.75" customHeight="1">
      <c r="A23" s="5">
        <v>21.0</v>
      </c>
      <c r="B23" s="14" t="s">
        <v>411</v>
      </c>
      <c r="C23" s="5"/>
      <c r="D23" s="5"/>
      <c r="E23" s="5">
        <v>1.0</v>
      </c>
      <c r="F23" s="15" t="s">
        <v>407</v>
      </c>
      <c r="G23" s="5">
        <v>44.0</v>
      </c>
      <c r="H23" s="5"/>
      <c r="I23" s="13">
        <f>IFERROR(__xludf.DUMMYFUNCTION("+G23-H23"),44.0)</f>
        <v>44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5.75" customHeight="1">
      <c r="A24" s="11">
        <v>22.0</v>
      </c>
      <c r="B24" s="14" t="s">
        <v>412</v>
      </c>
      <c r="C24" s="5" t="s">
        <v>413</v>
      </c>
      <c r="D24" s="5"/>
      <c r="E24" s="5">
        <v>1.0</v>
      </c>
      <c r="F24" s="15" t="s">
        <v>407</v>
      </c>
      <c r="G24" s="5">
        <v>1.0</v>
      </c>
      <c r="H24" s="5"/>
      <c r="I24" s="13">
        <f>IFERROR(__xludf.DUMMYFUNCTION("+G24-H24"),1.0)</f>
        <v>1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5.75" customHeight="1">
      <c r="A25" s="11">
        <v>23.0</v>
      </c>
      <c r="B25" s="14" t="s">
        <v>414</v>
      </c>
      <c r="C25" s="5" t="s">
        <v>415</v>
      </c>
      <c r="D25" s="5"/>
      <c r="E25" s="5">
        <v>1.0</v>
      </c>
      <c r="F25" s="15" t="s">
        <v>407</v>
      </c>
      <c r="G25" s="5">
        <v>2.0</v>
      </c>
      <c r="H25" s="5"/>
      <c r="I25" s="13">
        <f>IFERROR(__xludf.DUMMYFUNCTION("+G25-H25"),2.0)</f>
        <v>2</v>
      </c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5.75" customHeight="1">
      <c r="A26" s="5">
        <v>24.0</v>
      </c>
      <c r="B26" s="14" t="s">
        <v>414</v>
      </c>
      <c r="C26" s="5" t="s">
        <v>416</v>
      </c>
      <c r="D26" s="5"/>
      <c r="E26" s="5">
        <v>1.0</v>
      </c>
      <c r="F26" s="15" t="s">
        <v>407</v>
      </c>
      <c r="G26" s="5">
        <v>1.0</v>
      </c>
      <c r="H26" s="5"/>
      <c r="I26" s="13">
        <f>IFERROR(__xludf.DUMMYFUNCTION("+G26-H26"),1.0)</f>
        <v>1</v>
      </c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5.75" customHeight="1">
      <c r="A27" s="11">
        <v>25.0</v>
      </c>
      <c r="B27" s="14" t="s">
        <v>414</v>
      </c>
      <c r="C27" s="5" t="s">
        <v>417</v>
      </c>
      <c r="D27" s="5"/>
      <c r="E27" s="5">
        <v>1.0</v>
      </c>
      <c r="F27" s="15" t="s">
        <v>407</v>
      </c>
      <c r="G27" s="5">
        <v>1.0</v>
      </c>
      <c r="H27" s="5"/>
      <c r="I27" s="13">
        <f>IFERROR(__xludf.DUMMYFUNCTION("+G27-H27"),1.0)</f>
        <v>1</v>
      </c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5.75" customHeight="1">
      <c r="A28" s="5"/>
      <c r="B28" s="14" t="s">
        <v>418</v>
      </c>
      <c r="C28" s="5" t="s">
        <v>419</v>
      </c>
      <c r="D28" s="5"/>
      <c r="E28" s="5">
        <v>1.0</v>
      </c>
      <c r="F28" s="15" t="s">
        <v>420</v>
      </c>
      <c r="G28" s="5">
        <v>12.0</v>
      </c>
      <c r="H28" s="5"/>
      <c r="I28" s="13">
        <f>IFERROR(__xludf.DUMMYFUNCTION("+G28-H28"),12.0)</f>
        <v>12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5.75" customHeight="1">
      <c r="A29" s="5"/>
      <c r="B29" s="14" t="s">
        <v>418</v>
      </c>
      <c r="C29" s="5" t="s">
        <v>421</v>
      </c>
      <c r="D29" s="5"/>
      <c r="E29" s="5">
        <v>1.0</v>
      </c>
      <c r="F29" s="15" t="s">
        <v>420</v>
      </c>
      <c r="G29" s="5">
        <v>12.0</v>
      </c>
      <c r="H29" s="5"/>
      <c r="I29" s="13">
        <f>IFERROR(__xludf.DUMMYFUNCTION("+G29-H29"),12.0)</f>
        <v>12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5.75" customHeight="1">
      <c r="A30" s="5"/>
      <c r="B30" s="14" t="s">
        <v>418</v>
      </c>
      <c r="C30" s="5" t="s">
        <v>422</v>
      </c>
      <c r="D30" s="5"/>
      <c r="E30" s="5">
        <v>1.0</v>
      </c>
      <c r="F30" s="15" t="s">
        <v>420</v>
      </c>
      <c r="G30" s="5">
        <v>10.0</v>
      </c>
      <c r="H30" s="5"/>
      <c r="I30" s="13">
        <f>IFERROR(__xludf.DUMMYFUNCTION("+G30-H30"),10.0)</f>
        <v>10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5.75" customHeight="1">
      <c r="A31" s="5"/>
      <c r="B31" s="14" t="s">
        <v>423</v>
      </c>
      <c r="C31" s="5"/>
      <c r="D31" s="5" t="s">
        <v>424</v>
      </c>
      <c r="E31" s="5">
        <v>1.0</v>
      </c>
      <c r="F31" s="15" t="s">
        <v>425</v>
      </c>
      <c r="G31" s="5"/>
      <c r="H31" s="5"/>
      <c r="I31" s="13">
        <f>IFERROR(__xludf.DUMMYFUNCTION("+G31-H31"),0.0)</f>
        <v>0</v>
      </c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5.75" customHeight="1">
      <c r="A32" s="16"/>
      <c r="B32" s="51" t="s">
        <v>426</v>
      </c>
      <c r="C32" s="16" t="s">
        <v>427</v>
      </c>
      <c r="D32" s="5" t="s">
        <v>424</v>
      </c>
      <c r="E32" s="16">
        <v>1.0</v>
      </c>
      <c r="F32" s="94" t="s">
        <v>428</v>
      </c>
      <c r="G32" s="16"/>
      <c r="H32" s="16"/>
      <c r="I32" s="13">
        <f>IFERROR(__xludf.DUMMYFUNCTION("+G32-H32"),0.0)</f>
        <v>0</v>
      </c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5.75" customHeight="1">
      <c r="A33" s="16"/>
      <c r="B33" s="51" t="s">
        <v>426</v>
      </c>
      <c r="C33" s="16" t="s">
        <v>429</v>
      </c>
      <c r="D33" s="16" t="s">
        <v>430</v>
      </c>
      <c r="E33" s="16">
        <v>1.0</v>
      </c>
      <c r="F33" s="94" t="s">
        <v>431</v>
      </c>
      <c r="G33" s="16"/>
      <c r="H33" s="16"/>
      <c r="I33" s="13">
        <f>IFERROR(__xludf.DUMMYFUNCTION("+G33-H33"),0.0)</f>
        <v>0</v>
      </c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5.75" customHeight="1">
      <c r="A34" s="16"/>
      <c r="B34" s="51" t="s">
        <v>432</v>
      </c>
      <c r="C34" s="16" t="s">
        <v>433</v>
      </c>
      <c r="D34" s="16"/>
      <c r="E34" s="16"/>
      <c r="F34" s="94" t="s">
        <v>434</v>
      </c>
      <c r="G34" s="16">
        <v>7.0</v>
      </c>
      <c r="H34" s="16"/>
      <c r="I34" s="13">
        <f>IFERROR(__xludf.DUMMYFUNCTION("+G34-H34"),7.0)</f>
        <v>7</v>
      </c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16"/>
      <c r="B35" s="51" t="s">
        <v>435</v>
      </c>
      <c r="C35" s="16" t="s">
        <v>436</v>
      </c>
      <c r="D35" s="16"/>
      <c r="E35" s="16"/>
      <c r="F35" s="94" t="s">
        <v>437</v>
      </c>
      <c r="G35" s="16">
        <v>3.0</v>
      </c>
      <c r="H35" s="16"/>
      <c r="I35" s="13">
        <f>IFERROR(__xludf.DUMMYFUNCTION("+G35-H35"),3.0)</f>
        <v>3</v>
      </c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16"/>
      <c r="B36" s="51" t="s">
        <v>438</v>
      </c>
      <c r="C36" s="16"/>
      <c r="D36" s="16"/>
      <c r="E36" s="16"/>
      <c r="F36" s="94" t="s">
        <v>439</v>
      </c>
      <c r="G36" s="16">
        <v>3.0</v>
      </c>
      <c r="H36" s="16"/>
      <c r="I36" s="13">
        <f>IFERROR(__xludf.DUMMYFUNCTION("+G36-H36"),3.0)</f>
        <v>3</v>
      </c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.75" customHeight="1">
      <c r="A37" s="16"/>
      <c r="B37" s="51" t="s">
        <v>440</v>
      </c>
      <c r="C37" s="16"/>
      <c r="D37" s="16"/>
      <c r="E37" s="16"/>
      <c r="F37" s="94" t="s">
        <v>441</v>
      </c>
      <c r="G37" s="16">
        <v>5.0</v>
      </c>
      <c r="H37" s="16"/>
      <c r="I37" s="13">
        <f>IFERROR(__xludf.DUMMYFUNCTION("+G37-H37"),5.0)</f>
        <v>5</v>
      </c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16"/>
      <c r="B38" s="51"/>
      <c r="C38" s="16"/>
      <c r="D38" s="16"/>
      <c r="E38" s="16"/>
      <c r="F38" s="94"/>
      <c r="G38" s="16"/>
      <c r="H38" s="16"/>
      <c r="I38" s="13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16"/>
      <c r="B39" s="51" t="s">
        <v>442</v>
      </c>
      <c r="C39" s="16"/>
      <c r="D39" s="16"/>
      <c r="E39" s="16"/>
      <c r="F39" s="94" t="s">
        <v>443</v>
      </c>
      <c r="G39" s="16">
        <v>7.0</v>
      </c>
      <c r="H39" s="16"/>
      <c r="I39" s="13">
        <f>IFERROR(__xludf.DUMMYFUNCTION("+G39-H39"),7.0)</f>
        <v>7</v>
      </c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5.75" customHeight="1">
      <c r="A40" s="16"/>
      <c r="B40" s="51" t="s">
        <v>444</v>
      </c>
      <c r="C40" s="16"/>
      <c r="D40" s="16"/>
      <c r="E40" s="16"/>
      <c r="F40" s="94" t="s">
        <v>445</v>
      </c>
      <c r="G40" s="16">
        <v>8.0</v>
      </c>
      <c r="H40" s="16"/>
      <c r="I40" s="13">
        <f>IFERROR(__xludf.DUMMYFUNCTION("+G40-H40"),8.0)</f>
        <v>8</v>
      </c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5.75" customHeight="1">
      <c r="A41" s="16"/>
      <c r="B41" s="51" t="s">
        <v>446</v>
      </c>
      <c r="C41" s="16"/>
      <c r="D41" s="16"/>
      <c r="E41" s="16"/>
      <c r="F41" s="94" t="s">
        <v>447</v>
      </c>
      <c r="G41" s="16">
        <v>13.0</v>
      </c>
      <c r="H41" s="16"/>
      <c r="I41" s="13">
        <f>IFERROR(__xludf.DUMMYFUNCTION("+G41-H41"),13.0)</f>
        <v>13</v>
      </c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5.75" customHeight="1">
      <c r="A42" s="16"/>
      <c r="B42" s="51" t="s">
        <v>448</v>
      </c>
      <c r="C42" s="16" t="s">
        <v>449</v>
      </c>
      <c r="D42" s="5"/>
      <c r="E42" s="16"/>
      <c r="F42" s="94" t="s">
        <v>450</v>
      </c>
      <c r="G42" s="16">
        <v>12.0</v>
      </c>
      <c r="H42" s="16"/>
      <c r="I42" s="13">
        <f>IFERROR(__xludf.DUMMYFUNCTION("+G42-H42"),12.0)</f>
        <v>12</v>
      </c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16"/>
      <c r="B43" s="51" t="s">
        <v>451</v>
      </c>
      <c r="C43" s="16" t="s">
        <v>452</v>
      </c>
      <c r="D43" s="16"/>
      <c r="E43" s="16"/>
      <c r="F43" s="94" t="s">
        <v>453</v>
      </c>
      <c r="G43" s="16">
        <v>9.0</v>
      </c>
      <c r="H43" s="16"/>
      <c r="I43" s="13">
        <f>IFERROR(__xludf.DUMMYFUNCTION("+G43-H43"),9.0)</f>
        <v>9</v>
      </c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5.75" customHeight="1">
      <c r="A44" s="16"/>
      <c r="B44" s="51" t="s">
        <v>454</v>
      </c>
      <c r="C44" s="16"/>
      <c r="D44" s="16" t="s">
        <v>430</v>
      </c>
      <c r="E44" s="16"/>
      <c r="F44" s="94" t="s">
        <v>455</v>
      </c>
      <c r="G44" s="16">
        <v>50.0</v>
      </c>
      <c r="H44" s="16"/>
      <c r="I44" s="13">
        <f>IFERROR(__xludf.DUMMYFUNCTION("+G44-H44"),50.0)</f>
        <v>50</v>
      </c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16"/>
      <c r="B45" s="51" t="s">
        <v>456</v>
      </c>
      <c r="C45" s="16" t="s">
        <v>457</v>
      </c>
      <c r="D45" s="16"/>
      <c r="E45" s="16"/>
      <c r="F45" s="94" t="s">
        <v>458</v>
      </c>
      <c r="G45" s="16">
        <v>10.0</v>
      </c>
      <c r="H45" s="16"/>
      <c r="I45" s="13">
        <f>IFERROR(__xludf.DUMMYFUNCTION("+G45-H45"),10.0)</f>
        <v>10</v>
      </c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16"/>
      <c r="B46" s="51" t="s">
        <v>459</v>
      </c>
      <c r="C46" s="16" t="s">
        <v>401</v>
      </c>
      <c r="D46" s="16"/>
      <c r="E46" s="16"/>
      <c r="F46" s="94" t="s">
        <v>460</v>
      </c>
      <c r="G46" s="16">
        <v>4.0</v>
      </c>
      <c r="H46" s="16"/>
      <c r="I46" s="13">
        <f>IFERROR(__xludf.DUMMYFUNCTION("+G46-H46"),4.0)</f>
        <v>4</v>
      </c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16"/>
      <c r="B47" s="51" t="s">
        <v>456</v>
      </c>
      <c r="C47" s="16" t="s">
        <v>461</v>
      </c>
      <c r="D47" s="16"/>
      <c r="E47" s="16"/>
      <c r="F47" s="94" t="s">
        <v>153</v>
      </c>
      <c r="G47" s="16">
        <v>12.0</v>
      </c>
      <c r="H47" s="16"/>
      <c r="I47" s="13">
        <f>IFERROR(__xludf.DUMMYFUNCTION("+G47-H47"),12.0)</f>
        <v>12</v>
      </c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5.75" customHeight="1">
      <c r="A48" s="16"/>
      <c r="B48" s="51" t="s">
        <v>462</v>
      </c>
      <c r="C48" s="16"/>
      <c r="D48" s="16"/>
      <c r="E48" s="16">
        <v>2.0</v>
      </c>
      <c r="F48" s="94" t="s">
        <v>58</v>
      </c>
      <c r="G48" s="16">
        <v>1.0</v>
      </c>
      <c r="H48" s="16"/>
      <c r="I48" s="13">
        <f>IFERROR(__xludf.DUMMYFUNCTION("+G48-H48"),1.0)</f>
        <v>1</v>
      </c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5.75" customHeight="1">
      <c r="A49" s="95"/>
      <c r="B49" s="16"/>
      <c r="C49" s="16"/>
      <c r="D49" s="16"/>
      <c r="E49" s="16"/>
      <c r="F49" s="16"/>
      <c r="G49" s="16"/>
      <c r="H49" s="16"/>
      <c r="I49" s="13">
        <f>IFERROR(__xludf.DUMMYFUNCTION("+G49-H49"),0.0)</f>
        <v>0</v>
      </c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5.75" customHeight="1">
      <c r="A50" s="96"/>
      <c r="B50" s="97"/>
      <c r="C50" s="97"/>
      <c r="D50" s="67" t="s">
        <v>463</v>
      </c>
      <c r="E50" s="97"/>
      <c r="F50" s="97"/>
      <c r="G50" s="97"/>
      <c r="H50" s="97"/>
      <c r="I50" s="98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customHeight="1">
      <c r="A51" s="52">
        <v>1.0</v>
      </c>
      <c r="B51" s="99" t="s">
        <v>464</v>
      </c>
      <c r="C51" s="52" t="s">
        <v>465</v>
      </c>
      <c r="D51" s="52"/>
      <c r="E51" s="52">
        <v>1.0</v>
      </c>
      <c r="F51" s="15" t="s">
        <v>466</v>
      </c>
      <c r="G51" s="52">
        <v>4.0</v>
      </c>
      <c r="H51" s="52"/>
      <c r="I51" s="100">
        <f>IFERROR(__xludf.DUMMYFUNCTION("+G51-H51"),4.0)</f>
        <v>4</v>
      </c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5.75" customHeight="1">
      <c r="A52" s="52">
        <v>2.0</v>
      </c>
      <c r="B52" s="99" t="s">
        <v>467</v>
      </c>
      <c r="C52" s="52" t="s">
        <v>468</v>
      </c>
      <c r="D52" s="52"/>
      <c r="E52" s="52">
        <v>1.0</v>
      </c>
      <c r="F52" s="15" t="s">
        <v>466</v>
      </c>
      <c r="G52" s="52" t="s">
        <v>469</v>
      </c>
      <c r="H52" s="52"/>
      <c r="I52" s="100" t="str">
        <f>IFERROR(__xludf.DUMMYFUNCTION("+G52-H52"),"#VALUE!")</f>
        <v>#VALUE!</v>
      </c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52">
        <v>3.0</v>
      </c>
      <c r="B53" s="99" t="s">
        <v>467</v>
      </c>
      <c r="C53" s="52" t="s">
        <v>470</v>
      </c>
      <c r="D53" s="52"/>
      <c r="E53" s="52">
        <v>1.0</v>
      </c>
      <c r="F53" s="15" t="s">
        <v>466</v>
      </c>
      <c r="G53" s="52" t="s">
        <v>471</v>
      </c>
      <c r="H53" s="52"/>
      <c r="I53" s="100" t="str">
        <f>IFERROR(__xludf.DUMMYFUNCTION("+G53-H53"),"#VALUE!")</f>
        <v>#VALUE!</v>
      </c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5.75" customHeight="1">
      <c r="A54" s="52">
        <v>4.0</v>
      </c>
      <c r="B54" s="99" t="s">
        <v>472</v>
      </c>
      <c r="C54" s="52"/>
      <c r="D54" s="52"/>
      <c r="E54" s="52">
        <v>1.0</v>
      </c>
      <c r="F54" s="15" t="s">
        <v>466</v>
      </c>
      <c r="G54" s="52">
        <v>2.0</v>
      </c>
      <c r="H54" s="52"/>
      <c r="I54" s="100">
        <f>IFERROR(__xludf.DUMMYFUNCTION("+G54-H54"),2.0)</f>
        <v>2</v>
      </c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52">
        <v>5.0</v>
      </c>
      <c r="B55" s="99" t="s">
        <v>473</v>
      </c>
      <c r="C55" s="52"/>
      <c r="D55" s="52"/>
      <c r="E55" s="52">
        <v>1.0</v>
      </c>
      <c r="F55" s="15" t="s">
        <v>466</v>
      </c>
      <c r="G55" s="52">
        <v>2.0</v>
      </c>
      <c r="H55" s="52"/>
      <c r="I55" s="100">
        <f>IFERROR(__xludf.DUMMYFUNCTION("+G55-H55"),2.0)</f>
        <v>2</v>
      </c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5.75" customHeight="1">
      <c r="A56" s="52">
        <v>6.0</v>
      </c>
      <c r="B56" s="99" t="s">
        <v>474</v>
      </c>
      <c r="C56" s="15" t="s">
        <v>475</v>
      </c>
      <c r="D56" s="52"/>
      <c r="E56" s="52">
        <v>1.0</v>
      </c>
      <c r="F56" s="15" t="s">
        <v>476</v>
      </c>
      <c r="G56" s="52">
        <v>4.0</v>
      </c>
      <c r="H56" s="52"/>
      <c r="I56" s="100">
        <f>IFERROR(__xludf.DUMMYFUNCTION("+G56-H56"),4.0)</f>
        <v>4</v>
      </c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52">
        <v>7.0</v>
      </c>
      <c r="B57" s="99" t="s">
        <v>477</v>
      </c>
      <c r="C57" s="52" t="s">
        <v>65</v>
      </c>
      <c r="D57" s="52"/>
      <c r="E57" s="52">
        <v>1.0</v>
      </c>
      <c r="F57" s="15" t="s">
        <v>476</v>
      </c>
      <c r="G57" s="52">
        <v>12.0</v>
      </c>
      <c r="H57" s="52"/>
      <c r="I57" s="100">
        <f>IFERROR(__xludf.DUMMYFUNCTION("+G57-H57"),12.0)</f>
        <v>12</v>
      </c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.75" customHeight="1">
      <c r="A58" s="52">
        <v>8.0</v>
      </c>
      <c r="B58" s="99" t="s">
        <v>477</v>
      </c>
      <c r="C58" s="15" t="s">
        <v>475</v>
      </c>
      <c r="D58" s="52"/>
      <c r="E58" s="52">
        <v>1.0</v>
      </c>
      <c r="F58" s="15" t="s">
        <v>476</v>
      </c>
      <c r="G58" s="52">
        <v>6.0</v>
      </c>
      <c r="H58" s="52"/>
      <c r="I58" s="100">
        <f>IFERROR(__xludf.DUMMYFUNCTION("+G58-H58"),6.0)</f>
        <v>6</v>
      </c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52">
        <v>9.0</v>
      </c>
      <c r="B59" s="99" t="s">
        <v>477</v>
      </c>
      <c r="C59" s="52" t="s">
        <v>478</v>
      </c>
      <c r="D59" s="52"/>
      <c r="E59" s="52">
        <v>1.0</v>
      </c>
      <c r="F59" s="15" t="s">
        <v>476</v>
      </c>
      <c r="G59" s="52">
        <v>2.0</v>
      </c>
      <c r="H59" s="52"/>
      <c r="I59" s="100">
        <f>IFERROR(__xludf.DUMMYFUNCTION("+G59-H59"),2.0)</f>
        <v>2</v>
      </c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5.75" customHeight="1">
      <c r="A60" s="52">
        <v>10.0</v>
      </c>
      <c r="B60" s="99" t="s">
        <v>479</v>
      </c>
      <c r="C60" s="52"/>
      <c r="D60" s="52"/>
      <c r="E60" s="52">
        <v>1.0</v>
      </c>
      <c r="F60" s="15" t="s">
        <v>476</v>
      </c>
      <c r="G60" s="52">
        <v>2.0</v>
      </c>
      <c r="H60" s="52"/>
      <c r="I60" s="100">
        <f>IFERROR(__xludf.DUMMYFUNCTION("+G60-H60"),2.0)</f>
        <v>2</v>
      </c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52">
        <v>11.0</v>
      </c>
      <c r="B61" s="99" t="s">
        <v>480</v>
      </c>
      <c r="C61" s="52"/>
      <c r="D61" s="52"/>
      <c r="E61" s="52">
        <v>1.0</v>
      </c>
      <c r="F61" s="15" t="s">
        <v>476</v>
      </c>
      <c r="G61" s="52">
        <v>1.0</v>
      </c>
      <c r="H61" s="52"/>
      <c r="I61" s="100">
        <f>IFERROR(__xludf.DUMMYFUNCTION("+G61-H61"),1.0)</f>
        <v>1</v>
      </c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5.75" customHeight="1">
      <c r="A62" s="52">
        <v>12.0</v>
      </c>
      <c r="B62" s="99" t="s">
        <v>481</v>
      </c>
      <c r="C62" s="52"/>
      <c r="D62" s="52"/>
      <c r="E62" s="52">
        <v>1.0</v>
      </c>
      <c r="F62" s="15" t="s">
        <v>476</v>
      </c>
      <c r="G62" s="52">
        <v>1.0</v>
      </c>
      <c r="H62" s="52"/>
      <c r="I62" s="100">
        <f>IFERROR(__xludf.DUMMYFUNCTION("+G62-H62"),1.0)</f>
        <v>1</v>
      </c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5.75" customHeight="1">
      <c r="A63" s="52">
        <v>13.0</v>
      </c>
      <c r="B63" s="99" t="s">
        <v>482</v>
      </c>
      <c r="C63" s="52"/>
      <c r="D63" s="52"/>
      <c r="E63" s="52">
        <v>1.0</v>
      </c>
      <c r="F63" s="15" t="s">
        <v>476</v>
      </c>
      <c r="G63" s="52">
        <v>7.0</v>
      </c>
      <c r="H63" s="52"/>
      <c r="I63" s="100">
        <f>IFERROR(__xludf.DUMMYFUNCTION("+G63-H63"),7.0)</f>
        <v>7</v>
      </c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5.75" customHeight="1">
      <c r="A64" s="52">
        <v>14.0</v>
      </c>
      <c r="B64" s="99" t="s">
        <v>483</v>
      </c>
      <c r="C64" s="52" t="s">
        <v>484</v>
      </c>
      <c r="D64" s="52"/>
      <c r="E64" s="52">
        <v>1.0</v>
      </c>
      <c r="F64" s="15" t="s">
        <v>476</v>
      </c>
      <c r="G64" s="52">
        <v>10.0</v>
      </c>
      <c r="H64" s="52"/>
      <c r="I64" s="100">
        <f>IFERROR(__xludf.DUMMYFUNCTION("+G64-H64"),10.0)</f>
        <v>10</v>
      </c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customHeight="1">
      <c r="A65" s="52">
        <v>15.0</v>
      </c>
      <c r="B65" s="99" t="s">
        <v>485</v>
      </c>
      <c r="C65" s="52"/>
      <c r="D65" s="52" t="s">
        <v>424</v>
      </c>
      <c r="E65" s="52">
        <v>1.0</v>
      </c>
      <c r="F65" s="15" t="s">
        <v>486</v>
      </c>
      <c r="G65" s="52">
        <v>16.0</v>
      </c>
      <c r="H65" s="52"/>
      <c r="I65" s="100">
        <f>IFERROR(__xludf.DUMMYFUNCTION("+G65-H65"),16.0)</f>
        <v>16</v>
      </c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5.75" customHeight="1">
      <c r="A66" s="52">
        <v>16.0</v>
      </c>
      <c r="B66" s="99" t="s">
        <v>487</v>
      </c>
      <c r="C66" s="52" t="s">
        <v>48</v>
      </c>
      <c r="D66" s="52"/>
      <c r="E66" s="52">
        <v>1.0</v>
      </c>
      <c r="F66" s="15" t="s">
        <v>486</v>
      </c>
      <c r="G66" s="52">
        <v>1.0</v>
      </c>
      <c r="H66" s="52"/>
      <c r="I66" s="100">
        <f>IFERROR(__xludf.DUMMYFUNCTION("+G66-H66"),1.0)</f>
        <v>1</v>
      </c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5.75" customHeight="1">
      <c r="A67" s="52">
        <v>17.0</v>
      </c>
      <c r="B67" s="99" t="s">
        <v>487</v>
      </c>
      <c r="C67" s="15" t="s">
        <v>475</v>
      </c>
      <c r="D67" s="52"/>
      <c r="E67" s="52">
        <v>1.0</v>
      </c>
      <c r="F67" s="15" t="s">
        <v>486</v>
      </c>
      <c r="G67" s="52">
        <v>5.0</v>
      </c>
      <c r="H67" s="52"/>
      <c r="I67" s="100">
        <f>IFERROR(__xludf.DUMMYFUNCTION("+G67-H67"),5.0)</f>
        <v>5</v>
      </c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5.75" customHeight="1">
      <c r="A68" s="52">
        <v>18.0</v>
      </c>
      <c r="B68" s="99" t="s">
        <v>488</v>
      </c>
      <c r="C68" s="52"/>
      <c r="D68" s="52"/>
      <c r="E68" s="52">
        <v>1.0</v>
      </c>
      <c r="F68" s="15" t="s">
        <v>486</v>
      </c>
      <c r="G68" s="52">
        <v>19.0</v>
      </c>
      <c r="H68" s="52"/>
      <c r="I68" s="100">
        <f>IFERROR(__xludf.DUMMYFUNCTION("+G68-H68"),19.0)</f>
        <v>19</v>
      </c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100">
        <f>IFERROR(__xludf.DUMMYFUNCTION("+G69-H69"),0.0)</f>
        <v>0</v>
      </c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21.75" customHeight="1">
      <c r="A70" s="96"/>
      <c r="B70" s="97"/>
      <c r="C70" s="97"/>
      <c r="D70" s="97"/>
      <c r="E70" s="97" t="s">
        <v>489</v>
      </c>
      <c r="F70" s="97"/>
      <c r="G70" s="97"/>
      <c r="H70" s="97"/>
      <c r="I70" s="98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5.75" customHeight="1">
      <c r="A71" s="5">
        <v>1.0</v>
      </c>
      <c r="B71" s="14" t="s">
        <v>490</v>
      </c>
      <c r="C71" s="5"/>
      <c r="D71" s="5"/>
      <c r="E71" s="5">
        <v>1.0</v>
      </c>
      <c r="F71" s="12">
        <v>0.75</v>
      </c>
      <c r="G71" s="5">
        <v>6.0</v>
      </c>
      <c r="H71" s="5"/>
      <c r="I71" s="100">
        <f>IFERROR(__xludf.DUMMYFUNCTION("+G71-H71"),6.0)</f>
        <v>6</v>
      </c>
      <c r="J71" s="23"/>
      <c r="K71" s="23"/>
      <c r="L71" s="23"/>
      <c r="M71" s="23"/>
      <c r="N71" s="23"/>
      <c r="O71" s="101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5.75" customHeight="1">
      <c r="A72" s="5">
        <v>2.0</v>
      </c>
      <c r="B72" s="14" t="s">
        <v>490</v>
      </c>
      <c r="C72" s="5"/>
      <c r="D72" s="5"/>
      <c r="E72" s="5">
        <v>1.0</v>
      </c>
      <c r="F72" s="12">
        <v>0.75</v>
      </c>
      <c r="G72" s="5">
        <v>8.0</v>
      </c>
      <c r="H72" s="5"/>
      <c r="I72" s="100">
        <f>IFERROR(__xludf.DUMMYFUNCTION("+G72-H72"),8.0)</f>
        <v>8</v>
      </c>
      <c r="J72" s="25"/>
      <c r="K72" s="25"/>
      <c r="L72" s="25"/>
      <c r="M72" s="25"/>
      <c r="N72" s="25"/>
      <c r="O72" s="102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5.75" customHeight="1">
      <c r="A73" s="5">
        <v>3.0</v>
      </c>
      <c r="B73" s="14" t="s">
        <v>491</v>
      </c>
      <c r="C73" s="5"/>
      <c r="D73" s="5"/>
      <c r="E73" s="5">
        <v>1.0</v>
      </c>
      <c r="F73" s="12">
        <v>0.75</v>
      </c>
      <c r="G73" s="5">
        <v>2.0</v>
      </c>
      <c r="H73" s="5"/>
      <c r="I73" s="100">
        <f>IFERROR(__xludf.DUMMYFUNCTION("+G73-H73"),2.0)</f>
        <v>2</v>
      </c>
      <c r="J73" s="25"/>
      <c r="K73" s="25"/>
      <c r="L73" s="25"/>
      <c r="M73" s="25"/>
      <c r="N73" s="25"/>
      <c r="O73" s="102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5.75" customHeight="1">
      <c r="A74" s="5">
        <v>4.0</v>
      </c>
      <c r="B74" s="14" t="s">
        <v>492</v>
      </c>
      <c r="C74" s="5"/>
      <c r="D74" s="5"/>
      <c r="E74" s="5">
        <v>1.0</v>
      </c>
      <c r="F74" s="12">
        <v>0.75</v>
      </c>
      <c r="G74" s="5">
        <v>2.0</v>
      </c>
      <c r="H74" s="5"/>
      <c r="I74" s="100">
        <f>IFERROR(__xludf.DUMMYFUNCTION("+G74-H74"),2.0)</f>
        <v>2</v>
      </c>
      <c r="J74" s="25"/>
      <c r="K74" s="25"/>
      <c r="L74" s="25"/>
      <c r="M74" s="25"/>
      <c r="N74" s="25"/>
      <c r="O74" s="102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5.75" customHeight="1">
      <c r="A75" s="5">
        <v>5.0</v>
      </c>
      <c r="B75" s="14" t="s">
        <v>493</v>
      </c>
      <c r="C75" s="5"/>
      <c r="D75" s="5"/>
      <c r="E75" s="5">
        <v>1.0</v>
      </c>
      <c r="F75" s="12">
        <v>0.75</v>
      </c>
      <c r="G75" s="5">
        <v>2.0</v>
      </c>
      <c r="H75" s="5"/>
      <c r="I75" s="100">
        <f>IFERROR(__xludf.DUMMYFUNCTION("+G75-H75"),2.0)</f>
        <v>2</v>
      </c>
      <c r="J75" s="25"/>
      <c r="K75" s="25"/>
      <c r="L75" s="25"/>
      <c r="M75" s="25"/>
      <c r="N75" s="25"/>
      <c r="O75" s="102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5.75" customHeight="1">
      <c r="A76" s="5">
        <v>6.0</v>
      </c>
      <c r="B76" s="14" t="s">
        <v>494</v>
      </c>
      <c r="C76" s="15" t="s">
        <v>475</v>
      </c>
      <c r="D76" s="5" t="s">
        <v>495</v>
      </c>
      <c r="E76" s="5">
        <v>1.0</v>
      </c>
      <c r="F76" s="12">
        <v>0.75</v>
      </c>
      <c r="G76" s="5">
        <v>1.0</v>
      </c>
      <c r="H76" s="5"/>
      <c r="I76" s="100">
        <f>IFERROR(__xludf.DUMMYFUNCTION("+G76-H76"),1.0)</f>
        <v>1</v>
      </c>
      <c r="J76" s="25"/>
      <c r="K76" s="25"/>
      <c r="L76" s="25"/>
      <c r="M76" s="25"/>
      <c r="N76" s="25"/>
      <c r="O76" s="102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5.75" customHeight="1">
      <c r="A77" s="5">
        <v>7.0</v>
      </c>
      <c r="B77" s="14" t="s">
        <v>496</v>
      </c>
      <c r="C77" s="5"/>
      <c r="D77" s="5" t="s">
        <v>497</v>
      </c>
      <c r="E77" s="5">
        <v>1.0</v>
      </c>
      <c r="F77" s="12">
        <v>0.75</v>
      </c>
      <c r="G77" s="5" t="s">
        <v>498</v>
      </c>
      <c r="H77" s="5"/>
      <c r="I77" s="100" t="str">
        <f>IFERROR(__xludf.DUMMYFUNCTION("+G77-H77"),"#VALUE!")</f>
        <v>#VALUE!</v>
      </c>
      <c r="J77" s="25"/>
      <c r="K77" s="25"/>
      <c r="L77" s="25"/>
      <c r="M77" s="25"/>
      <c r="N77" s="25"/>
      <c r="O77" s="102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5.75" customHeight="1">
      <c r="A78" s="5">
        <v>8.0</v>
      </c>
      <c r="B78" s="14" t="s">
        <v>499</v>
      </c>
      <c r="C78" s="5"/>
      <c r="D78" s="5" t="s">
        <v>500</v>
      </c>
      <c r="E78" s="5">
        <v>1.0</v>
      </c>
      <c r="F78" s="12">
        <v>0.75</v>
      </c>
      <c r="G78" s="5">
        <v>2.0</v>
      </c>
      <c r="H78" s="5"/>
      <c r="I78" s="100">
        <f>IFERROR(__xludf.DUMMYFUNCTION("+G78-H78"),2.0)</f>
        <v>2</v>
      </c>
      <c r="J78" s="25"/>
      <c r="K78" s="25"/>
      <c r="L78" s="25"/>
      <c r="M78" s="25"/>
      <c r="N78" s="25"/>
      <c r="O78" s="102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5.75" customHeight="1">
      <c r="A79" s="5"/>
      <c r="B79" s="14" t="s">
        <v>501</v>
      </c>
      <c r="C79" s="5">
        <v>2000.0</v>
      </c>
      <c r="D79" s="5"/>
      <c r="E79" s="5"/>
      <c r="F79" s="12">
        <v>0.1346153846153846</v>
      </c>
      <c r="G79" s="5">
        <v>12.0</v>
      </c>
      <c r="H79" s="5"/>
      <c r="I79" s="100">
        <f>IFERROR(__xludf.DUMMYFUNCTION("+G79-H79"),12.0)</f>
        <v>12</v>
      </c>
      <c r="J79" s="25"/>
      <c r="K79" s="25"/>
      <c r="L79" s="25"/>
      <c r="M79" s="25"/>
      <c r="N79" s="25"/>
      <c r="O79" s="102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5.75" customHeight="1">
      <c r="A80" s="5"/>
      <c r="B80" s="14"/>
      <c r="C80" s="5"/>
      <c r="D80" s="5"/>
      <c r="E80" s="5"/>
      <c r="F80" s="12"/>
      <c r="G80" s="5"/>
      <c r="H80" s="5"/>
      <c r="I80" s="100"/>
      <c r="J80" s="25"/>
      <c r="K80" s="25"/>
      <c r="L80" s="25"/>
      <c r="M80" s="25"/>
      <c r="N80" s="25"/>
      <c r="O80" s="102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102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5.75" customHeight="1">
      <c r="A82" s="16"/>
      <c r="B82" s="16"/>
      <c r="C82" s="16"/>
      <c r="D82" s="16"/>
      <c r="E82" s="16"/>
      <c r="F82" s="103"/>
      <c r="G82" s="16"/>
      <c r="H82" s="16"/>
      <c r="I82" s="101">
        <f>IFERROR(__xludf.DUMMYFUNCTION("+G82-H82"),0.0)</f>
        <v>0</v>
      </c>
      <c r="J82" s="25"/>
      <c r="K82" s="25"/>
      <c r="L82" s="25"/>
      <c r="M82" s="25"/>
      <c r="N82" s="25"/>
      <c r="O82" s="102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5.75" customHeight="1">
      <c r="A83" s="96"/>
      <c r="B83" s="97"/>
      <c r="C83" s="97"/>
      <c r="D83" s="97"/>
      <c r="E83" s="67" t="s">
        <v>502</v>
      </c>
      <c r="F83" s="104"/>
      <c r="G83" s="97"/>
      <c r="H83" s="97"/>
      <c r="I83" s="98">
        <f>IFERROR(__xludf.DUMMYFUNCTION("+G83-H83"),0.0)</f>
        <v>0</v>
      </c>
      <c r="J83" s="25"/>
      <c r="K83" s="25"/>
      <c r="L83" s="25"/>
      <c r="M83" s="25"/>
      <c r="N83" s="25"/>
      <c r="O83" s="102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5.75" customHeight="1">
      <c r="A84" s="52">
        <v>1.0</v>
      </c>
      <c r="B84" s="99" t="s">
        <v>503</v>
      </c>
      <c r="C84" s="52"/>
      <c r="D84" s="52"/>
      <c r="E84" s="52">
        <v>1.0</v>
      </c>
      <c r="F84" s="15" t="s">
        <v>504</v>
      </c>
      <c r="G84" s="52">
        <v>25.0</v>
      </c>
      <c r="H84" s="52"/>
      <c r="I84" s="100">
        <f>IFERROR(__xludf.DUMMYFUNCTION("+G84-H84"),25.0)</f>
        <v>25</v>
      </c>
      <c r="J84" s="25"/>
      <c r="K84" s="25"/>
      <c r="L84" s="25"/>
      <c r="M84" s="25"/>
      <c r="N84" s="25"/>
      <c r="O84" s="102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5.75" customHeight="1">
      <c r="A85" s="5">
        <v>2.0</v>
      </c>
      <c r="B85" s="99" t="s">
        <v>505</v>
      </c>
      <c r="C85" s="5"/>
      <c r="D85" s="5"/>
      <c r="E85" s="5">
        <v>1.0</v>
      </c>
      <c r="F85" s="12"/>
      <c r="G85" s="5">
        <v>4.0</v>
      </c>
      <c r="H85" s="5"/>
      <c r="I85" s="100">
        <f>IFERROR(__xludf.DUMMYFUNCTION("+G85-H85"),4.0)</f>
        <v>4</v>
      </c>
      <c r="J85" s="25"/>
      <c r="K85" s="25"/>
      <c r="L85" s="25"/>
      <c r="M85" s="25"/>
      <c r="N85" s="25"/>
      <c r="O85" s="102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5.75" customHeight="1">
      <c r="A86" s="23">
        <v>3.0</v>
      </c>
      <c r="B86" s="16"/>
      <c r="C86" s="16"/>
      <c r="D86" s="16"/>
      <c r="E86" s="16"/>
      <c r="F86" s="103"/>
      <c r="G86" s="16"/>
      <c r="H86" s="16"/>
      <c r="I86" s="101"/>
      <c r="J86" s="25"/>
      <c r="K86" s="25"/>
      <c r="L86" s="25"/>
      <c r="M86" s="25"/>
      <c r="N86" s="25"/>
      <c r="O86" s="102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5.75" customHeight="1">
      <c r="A87" s="96"/>
      <c r="B87" s="97"/>
      <c r="C87" s="97"/>
      <c r="D87" s="97"/>
      <c r="E87" s="67" t="s">
        <v>506</v>
      </c>
      <c r="F87" s="104"/>
      <c r="G87" s="97"/>
      <c r="H87" s="97"/>
      <c r="I87" s="98"/>
      <c r="J87" s="25"/>
      <c r="K87" s="25"/>
      <c r="L87" s="25"/>
      <c r="M87" s="25"/>
      <c r="N87" s="25"/>
      <c r="O87" s="102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5.75" customHeight="1">
      <c r="A88" s="52">
        <v>1.0</v>
      </c>
      <c r="B88" s="99" t="s">
        <v>507</v>
      </c>
      <c r="C88" s="52" t="s">
        <v>508</v>
      </c>
      <c r="D88" s="52"/>
      <c r="E88" s="52">
        <v>1.0</v>
      </c>
      <c r="F88" s="15" t="s">
        <v>509</v>
      </c>
      <c r="G88" s="52">
        <v>9.0</v>
      </c>
      <c r="H88" s="52"/>
      <c r="I88" s="100">
        <f>IFERROR(__xludf.DUMMYFUNCTION("+G88-H88"),9.0)</f>
        <v>9</v>
      </c>
      <c r="J88" s="25"/>
      <c r="K88" s="25"/>
      <c r="L88" s="25"/>
      <c r="M88" s="25"/>
      <c r="N88" s="25"/>
      <c r="O88" s="102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5.75" customHeight="1">
      <c r="A89" s="5">
        <v>2.0</v>
      </c>
      <c r="B89" s="14" t="s">
        <v>510</v>
      </c>
      <c r="C89" s="52" t="s">
        <v>508</v>
      </c>
      <c r="D89" s="5"/>
      <c r="E89" s="5">
        <v>1.0</v>
      </c>
      <c r="F89" s="15" t="s">
        <v>509</v>
      </c>
      <c r="G89" s="5">
        <v>13.0</v>
      </c>
      <c r="H89" s="5"/>
      <c r="I89" s="100">
        <f>IFERROR(__xludf.DUMMYFUNCTION("+G89-H89"),13.0)</f>
        <v>13</v>
      </c>
      <c r="J89" s="25"/>
      <c r="K89" s="25"/>
      <c r="L89" s="25"/>
      <c r="M89" s="25"/>
      <c r="N89" s="25"/>
      <c r="O89" s="102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5.75" customHeight="1">
      <c r="A90" s="5">
        <v>3.0</v>
      </c>
      <c r="B90" s="14" t="s">
        <v>510</v>
      </c>
      <c r="C90" s="5" t="s">
        <v>511</v>
      </c>
      <c r="D90" s="5"/>
      <c r="E90" s="5">
        <v>1.0</v>
      </c>
      <c r="F90" s="15" t="s">
        <v>509</v>
      </c>
      <c r="G90" s="5">
        <v>2.0</v>
      </c>
      <c r="H90" s="5"/>
      <c r="I90" s="100">
        <f>IFERROR(__xludf.DUMMYFUNCTION("+G90-H90"),2.0)</f>
        <v>2</v>
      </c>
      <c r="J90" s="25"/>
      <c r="K90" s="25"/>
      <c r="L90" s="25"/>
      <c r="M90" s="25"/>
      <c r="N90" s="25"/>
      <c r="O90" s="102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.75" customHeight="1">
      <c r="A91" s="52">
        <v>4.0</v>
      </c>
      <c r="B91" s="14" t="s">
        <v>512</v>
      </c>
      <c r="C91" s="5" t="s">
        <v>470</v>
      </c>
      <c r="D91" s="5"/>
      <c r="E91" s="5">
        <v>1.0</v>
      </c>
      <c r="F91" s="15" t="s">
        <v>513</v>
      </c>
      <c r="G91" s="5" t="s">
        <v>514</v>
      </c>
      <c r="H91" s="5"/>
      <c r="I91" s="100" t="str">
        <f>IFERROR(__xludf.DUMMYFUNCTION("+G91-H91"),"#VALUE!")</f>
        <v>#VALUE!</v>
      </c>
      <c r="J91" s="25"/>
      <c r="K91" s="25"/>
      <c r="L91" s="25"/>
      <c r="M91" s="25"/>
      <c r="N91" s="25"/>
      <c r="O91" s="102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5.75" customHeight="1">
      <c r="A92" s="52">
        <v>5.0</v>
      </c>
      <c r="B92" s="14" t="s">
        <v>512</v>
      </c>
      <c r="C92" s="5" t="s">
        <v>515</v>
      </c>
      <c r="D92" s="5"/>
      <c r="E92" s="52">
        <v>1.0</v>
      </c>
      <c r="F92" s="15" t="s">
        <v>513</v>
      </c>
      <c r="G92" s="5" t="s">
        <v>469</v>
      </c>
      <c r="H92" s="5"/>
      <c r="I92" s="100" t="str">
        <f>IFERROR(__xludf.DUMMYFUNCTION("+G92-H92"),"#VALUE!")</f>
        <v>#VALUE!</v>
      </c>
      <c r="J92" s="25"/>
      <c r="K92" s="25"/>
      <c r="L92" s="25"/>
      <c r="M92" s="25"/>
      <c r="N92" s="25"/>
      <c r="O92" s="102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5.75" customHeight="1">
      <c r="A93" s="5">
        <v>6.0</v>
      </c>
      <c r="B93" s="14" t="s">
        <v>516</v>
      </c>
      <c r="C93" s="5" t="s">
        <v>470</v>
      </c>
      <c r="D93" s="5"/>
      <c r="E93" s="5">
        <v>1.0</v>
      </c>
      <c r="F93" s="15" t="s">
        <v>513</v>
      </c>
      <c r="G93" s="5" t="s">
        <v>517</v>
      </c>
      <c r="H93" s="5"/>
      <c r="I93" s="100" t="str">
        <f>IFERROR(__xludf.DUMMYFUNCTION("+G93-H93"),"#VALUE!")</f>
        <v>#VALUE!</v>
      </c>
      <c r="J93" s="25"/>
      <c r="K93" s="25"/>
      <c r="L93" s="25"/>
      <c r="M93" s="25"/>
      <c r="N93" s="25"/>
      <c r="O93" s="102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5.75" customHeight="1">
      <c r="A94" s="5">
        <v>7.0</v>
      </c>
      <c r="B94" s="14" t="s">
        <v>518</v>
      </c>
      <c r="C94" s="5"/>
      <c r="D94" s="5"/>
      <c r="E94" s="5">
        <v>1.0</v>
      </c>
      <c r="F94" s="15" t="s">
        <v>513</v>
      </c>
      <c r="G94" s="5">
        <v>3.0</v>
      </c>
      <c r="H94" s="5"/>
      <c r="I94" s="100">
        <f>IFERROR(__xludf.DUMMYFUNCTION("+G94-H94"),3.0)</f>
        <v>3</v>
      </c>
      <c r="J94" s="25"/>
      <c r="K94" s="25"/>
      <c r="L94" s="25"/>
      <c r="M94" s="25"/>
      <c r="N94" s="25"/>
      <c r="O94" s="102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5.75" customHeight="1">
      <c r="A95" s="52">
        <v>8.0</v>
      </c>
      <c r="B95" s="14" t="s">
        <v>519</v>
      </c>
      <c r="C95" s="5"/>
      <c r="D95" s="5"/>
      <c r="E95" s="5">
        <v>1.0</v>
      </c>
      <c r="F95" s="15" t="s">
        <v>513</v>
      </c>
      <c r="G95" s="5">
        <v>2.0</v>
      </c>
      <c r="H95" s="5"/>
      <c r="I95" s="100">
        <f>IFERROR(__xludf.DUMMYFUNCTION("+G95-H95"),2.0)</f>
        <v>2</v>
      </c>
      <c r="J95" s="25"/>
      <c r="K95" s="25"/>
      <c r="L95" s="25"/>
      <c r="M95" s="25"/>
      <c r="N95" s="25"/>
      <c r="O95" s="102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5.75" customHeight="1">
      <c r="A96" s="52">
        <v>9.0</v>
      </c>
      <c r="B96" s="14" t="s">
        <v>520</v>
      </c>
      <c r="C96" s="5"/>
      <c r="D96" s="5"/>
      <c r="E96" s="52">
        <v>1.0</v>
      </c>
      <c r="F96" s="15" t="s">
        <v>513</v>
      </c>
      <c r="G96" s="5">
        <v>3.0</v>
      </c>
      <c r="H96" s="5"/>
      <c r="I96" s="100">
        <f>IFERROR(__xludf.DUMMYFUNCTION("+G96-H96"),3.0)</f>
        <v>3</v>
      </c>
      <c r="J96" s="25"/>
      <c r="K96" s="25"/>
      <c r="L96" s="25"/>
      <c r="M96" s="25"/>
      <c r="N96" s="25"/>
      <c r="O96" s="102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5.75" customHeight="1">
      <c r="A97" s="5">
        <v>10.0</v>
      </c>
      <c r="B97" s="14" t="s">
        <v>521</v>
      </c>
      <c r="C97" s="5"/>
      <c r="D97" s="5"/>
      <c r="E97" s="5">
        <v>1.0</v>
      </c>
      <c r="F97" s="15" t="s">
        <v>522</v>
      </c>
      <c r="G97" s="5">
        <v>210.0</v>
      </c>
      <c r="H97" s="5"/>
      <c r="I97" s="100">
        <f>IFERROR(__xludf.DUMMYFUNCTION("+G97-H97"),210.0)</f>
        <v>210</v>
      </c>
      <c r="J97" s="25"/>
      <c r="K97" s="25"/>
      <c r="L97" s="25"/>
      <c r="M97" s="25"/>
      <c r="N97" s="25"/>
      <c r="O97" s="102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5.75" customHeight="1">
      <c r="A98" s="5">
        <v>11.0</v>
      </c>
      <c r="B98" s="14" t="s">
        <v>523</v>
      </c>
      <c r="C98" s="15" t="s">
        <v>524</v>
      </c>
      <c r="D98" s="5"/>
      <c r="E98" s="5">
        <v>1.0</v>
      </c>
      <c r="F98" s="15" t="s">
        <v>525</v>
      </c>
      <c r="G98" s="5">
        <v>13.0</v>
      </c>
      <c r="H98" s="5"/>
      <c r="I98" s="100">
        <f>IFERROR(__xludf.DUMMYFUNCTION("+G98-H98"),13.0)</f>
        <v>13</v>
      </c>
      <c r="J98" s="25"/>
      <c r="K98" s="25"/>
      <c r="L98" s="25"/>
      <c r="M98" s="25"/>
      <c r="N98" s="25"/>
      <c r="O98" s="102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5.75" customHeight="1">
      <c r="A99" s="52">
        <v>12.0</v>
      </c>
      <c r="B99" s="5"/>
      <c r="C99" s="5"/>
      <c r="D99" s="5"/>
      <c r="E99" s="5">
        <v>1.0</v>
      </c>
      <c r="F99" s="15" t="s">
        <v>526</v>
      </c>
      <c r="G99" s="5"/>
      <c r="H99" s="5"/>
      <c r="I99" s="100">
        <f>IFERROR(__xludf.DUMMYFUNCTION("+G99-H99"),0.0)</f>
        <v>0</v>
      </c>
      <c r="J99" s="25"/>
      <c r="K99" s="25"/>
      <c r="L99" s="25"/>
      <c r="M99" s="25"/>
      <c r="N99" s="25"/>
      <c r="O99" s="102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5.75" customHeight="1">
      <c r="A100" s="52">
        <v>13.0</v>
      </c>
      <c r="B100" s="14" t="s">
        <v>523</v>
      </c>
      <c r="C100" s="5" t="s">
        <v>527</v>
      </c>
      <c r="D100" s="5"/>
      <c r="E100" s="52">
        <v>1.0</v>
      </c>
      <c r="F100" s="15" t="s">
        <v>528</v>
      </c>
      <c r="G100" s="5">
        <v>17.0</v>
      </c>
      <c r="H100" s="5"/>
      <c r="I100" s="100">
        <f>IFERROR(__xludf.DUMMYFUNCTION("+G100-H100"),17.0)</f>
        <v>17</v>
      </c>
      <c r="J100" s="25"/>
      <c r="K100" s="25"/>
      <c r="L100" s="25"/>
      <c r="M100" s="25"/>
      <c r="N100" s="25"/>
      <c r="O100" s="102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5">
        <v>14.0</v>
      </c>
      <c r="B101" s="14" t="s">
        <v>523</v>
      </c>
      <c r="C101" s="15" t="s">
        <v>529</v>
      </c>
      <c r="D101" s="5"/>
      <c r="E101" s="5">
        <v>1.0</v>
      </c>
      <c r="F101" s="15" t="s">
        <v>530</v>
      </c>
      <c r="G101" s="5">
        <v>39.0</v>
      </c>
      <c r="H101" s="5"/>
      <c r="I101" s="100">
        <f>IFERROR(__xludf.DUMMYFUNCTION("+G101-H101"),39.0)</f>
        <v>39</v>
      </c>
      <c r="J101" s="25"/>
      <c r="K101" s="25"/>
      <c r="L101" s="25"/>
      <c r="M101" s="25"/>
      <c r="N101" s="25"/>
      <c r="O101" s="102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5.75" customHeight="1">
      <c r="A102" s="5">
        <v>15.0</v>
      </c>
      <c r="B102" s="14" t="s">
        <v>523</v>
      </c>
      <c r="C102" s="5" t="s">
        <v>531</v>
      </c>
      <c r="D102" s="5"/>
      <c r="E102" s="5">
        <v>1.0</v>
      </c>
      <c r="F102" s="15" t="s">
        <v>532</v>
      </c>
      <c r="G102" s="5">
        <v>5.0</v>
      </c>
      <c r="H102" s="5"/>
      <c r="I102" s="100">
        <f>IFERROR(__xludf.DUMMYFUNCTION("+G102-H102"),5.0)</f>
        <v>5</v>
      </c>
      <c r="J102" s="25"/>
      <c r="K102" s="25"/>
      <c r="L102" s="25"/>
      <c r="M102" s="25"/>
      <c r="N102" s="25"/>
      <c r="O102" s="102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52">
        <v>16.0</v>
      </c>
      <c r="B103" s="14" t="s">
        <v>523</v>
      </c>
      <c r="C103" s="5" t="s">
        <v>533</v>
      </c>
      <c r="D103" s="5"/>
      <c r="E103" s="5">
        <v>1.0</v>
      </c>
      <c r="F103" s="15" t="s">
        <v>534</v>
      </c>
      <c r="G103" s="5">
        <v>44.0</v>
      </c>
      <c r="H103" s="5"/>
      <c r="I103" s="100">
        <f>IFERROR(__xludf.DUMMYFUNCTION("+G103-H103"),44.0)</f>
        <v>44</v>
      </c>
      <c r="J103" s="25"/>
      <c r="K103" s="25"/>
      <c r="L103" s="25"/>
      <c r="M103" s="25"/>
      <c r="N103" s="25"/>
      <c r="O103" s="102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5.75" customHeight="1">
      <c r="A104" s="52">
        <v>17.0</v>
      </c>
      <c r="B104" s="14" t="s">
        <v>523</v>
      </c>
      <c r="C104" s="5" t="s">
        <v>535</v>
      </c>
      <c r="D104" s="5"/>
      <c r="E104" s="52">
        <v>1.0</v>
      </c>
      <c r="F104" s="15" t="s">
        <v>536</v>
      </c>
      <c r="G104" s="5">
        <v>61.0</v>
      </c>
      <c r="H104" s="5"/>
      <c r="I104" s="100">
        <f>IFERROR(__xludf.DUMMYFUNCTION("+G104-H104"),61.0)</f>
        <v>61</v>
      </c>
      <c r="J104" s="25"/>
      <c r="K104" s="25"/>
      <c r="L104" s="25"/>
      <c r="M104" s="25"/>
      <c r="N104" s="25"/>
      <c r="O104" s="102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5">
        <v>18.0</v>
      </c>
      <c r="B105" s="14" t="s">
        <v>537</v>
      </c>
      <c r="C105" s="5" t="s">
        <v>475</v>
      </c>
      <c r="D105" s="5"/>
      <c r="E105" s="5">
        <v>1.0</v>
      </c>
      <c r="F105" s="15" t="s">
        <v>538</v>
      </c>
      <c r="G105" s="5">
        <v>199.0</v>
      </c>
      <c r="H105" s="5"/>
      <c r="I105" s="100">
        <f>IFERROR(__xludf.DUMMYFUNCTION("+G105-H105"),199.0)</f>
        <v>199</v>
      </c>
      <c r="J105" s="25"/>
      <c r="K105" s="25"/>
      <c r="L105" s="25"/>
      <c r="M105" s="25"/>
      <c r="N105" s="25"/>
      <c r="O105" s="102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5.75" customHeight="1">
      <c r="A106" s="5">
        <v>19.0</v>
      </c>
      <c r="B106" s="14" t="s">
        <v>539</v>
      </c>
      <c r="C106" s="5" t="s">
        <v>475</v>
      </c>
      <c r="D106" s="5"/>
      <c r="E106" s="5">
        <v>1.0</v>
      </c>
      <c r="F106" s="15" t="s">
        <v>540</v>
      </c>
      <c r="G106" s="5">
        <v>7.0</v>
      </c>
      <c r="H106" s="5"/>
      <c r="I106" s="100">
        <f>IFERROR(__xludf.DUMMYFUNCTION("+G106-H106"),7.0)</f>
        <v>7</v>
      </c>
      <c r="J106" s="25"/>
      <c r="K106" s="25"/>
      <c r="L106" s="25"/>
      <c r="M106" s="25"/>
      <c r="N106" s="25"/>
      <c r="O106" s="102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A107" s="52">
        <v>20.0</v>
      </c>
      <c r="B107" s="14" t="s">
        <v>541</v>
      </c>
      <c r="C107" s="5" t="s">
        <v>475</v>
      </c>
      <c r="D107" s="5"/>
      <c r="E107" s="5">
        <v>1.0</v>
      </c>
      <c r="F107" s="15" t="s">
        <v>540</v>
      </c>
      <c r="G107" s="5">
        <v>40.0</v>
      </c>
      <c r="H107" s="5"/>
      <c r="I107" s="100">
        <f>IFERROR(__xludf.DUMMYFUNCTION("+G107-H107"),40.0)</f>
        <v>40</v>
      </c>
      <c r="J107" s="25"/>
      <c r="K107" s="25"/>
      <c r="L107" s="25"/>
      <c r="M107" s="25"/>
      <c r="N107" s="25"/>
      <c r="O107" s="102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5.75" customHeight="1">
      <c r="A108" s="52">
        <v>21.0</v>
      </c>
      <c r="B108" s="14" t="s">
        <v>542</v>
      </c>
      <c r="C108" s="5" t="s">
        <v>475</v>
      </c>
      <c r="D108" s="5"/>
      <c r="E108" s="52">
        <v>1.0</v>
      </c>
      <c r="F108" s="15" t="s">
        <v>540</v>
      </c>
      <c r="G108" s="5">
        <v>5.0</v>
      </c>
      <c r="H108" s="5"/>
      <c r="I108" s="100">
        <f>IFERROR(__xludf.DUMMYFUNCTION("+G108-H108"),5.0)</f>
        <v>5</v>
      </c>
      <c r="J108" s="25"/>
      <c r="K108" s="25"/>
      <c r="L108" s="25"/>
      <c r="M108" s="25"/>
      <c r="N108" s="25"/>
      <c r="O108" s="102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5.75" customHeight="1">
      <c r="A109" s="5">
        <v>22.0</v>
      </c>
      <c r="B109" s="14" t="s">
        <v>543</v>
      </c>
      <c r="C109" s="5" t="s">
        <v>475</v>
      </c>
      <c r="D109" s="5"/>
      <c r="E109" s="5">
        <v>1.0</v>
      </c>
      <c r="F109" s="15" t="s">
        <v>544</v>
      </c>
      <c r="G109" s="5">
        <v>28.0</v>
      </c>
      <c r="H109" s="5"/>
      <c r="I109" s="100">
        <f>IFERROR(__xludf.DUMMYFUNCTION("+G109-H109"),28.0)</f>
        <v>28</v>
      </c>
      <c r="J109" s="25"/>
      <c r="K109" s="25"/>
      <c r="L109" s="25"/>
      <c r="M109" s="25"/>
      <c r="N109" s="25"/>
      <c r="O109" s="102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5.75" customHeight="1">
      <c r="A110" s="5">
        <v>23.0</v>
      </c>
      <c r="B110" s="14" t="s">
        <v>235</v>
      </c>
      <c r="C110" s="5" t="s">
        <v>17</v>
      </c>
      <c r="D110" s="5"/>
      <c r="E110" s="5">
        <v>1.0</v>
      </c>
      <c r="F110" s="15" t="s">
        <v>544</v>
      </c>
      <c r="G110" s="5">
        <v>4.0</v>
      </c>
      <c r="H110" s="5"/>
      <c r="I110" s="100">
        <f>IFERROR(__xludf.DUMMYFUNCTION("+G110-H110"),4.0)</f>
        <v>4</v>
      </c>
      <c r="J110" s="25"/>
      <c r="K110" s="25"/>
      <c r="L110" s="25"/>
      <c r="M110" s="25"/>
      <c r="N110" s="25"/>
      <c r="O110" s="102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5.75" customHeight="1">
      <c r="A111" s="52">
        <v>24.0</v>
      </c>
      <c r="B111" s="14" t="s">
        <v>545</v>
      </c>
      <c r="C111" s="5" t="s">
        <v>17</v>
      </c>
      <c r="D111" s="5"/>
      <c r="E111" s="5">
        <v>1.0</v>
      </c>
      <c r="F111" s="15" t="s">
        <v>546</v>
      </c>
      <c r="G111" s="5">
        <v>78.0</v>
      </c>
      <c r="H111" s="5"/>
      <c r="I111" s="100">
        <f>IFERROR(__xludf.DUMMYFUNCTION("+G111-H111"),78.0)</f>
        <v>78</v>
      </c>
      <c r="J111" s="25"/>
      <c r="K111" s="25"/>
      <c r="L111" s="25"/>
      <c r="M111" s="25"/>
      <c r="N111" s="25"/>
      <c r="O111" s="102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5.75" customHeight="1">
      <c r="A112" s="52">
        <v>25.0</v>
      </c>
      <c r="B112" s="14" t="s">
        <v>547</v>
      </c>
      <c r="C112" s="5" t="s">
        <v>548</v>
      </c>
      <c r="D112" s="5"/>
      <c r="E112" s="52">
        <v>1.0</v>
      </c>
      <c r="F112" s="15" t="s">
        <v>549</v>
      </c>
      <c r="G112" s="5">
        <v>35.0</v>
      </c>
      <c r="H112" s="5"/>
      <c r="I112" s="100">
        <f>IFERROR(__xludf.DUMMYFUNCTION("+G112-H112"),35.0)</f>
        <v>35</v>
      </c>
      <c r="J112" s="25"/>
      <c r="K112" s="25"/>
      <c r="L112" s="25"/>
      <c r="M112" s="25"/>
      <c r="N112" s="25"/>
      <c r="O112" s="102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5.75" customHeight="1">
      <c r="A113" s="5">
        <v>26.0</v>
      </c>
      <c r="B113" s="14" t="s">
        <v>547</v>
      </c>
      <c r="C113" s="5" t="s">
        <v>550</v>
      </c>
      <c r="D113" s="5"/>
      <c r="E113" s="5">
        <v>1.0</v>
      </c>
      <c r="F113" s="15" t="s">
        <v>549</v>
      </c>
      <c r="G113" s="5">
        <v>4.0</v>
      </c>
      <c r="H113" s="5"/>
      <c r="I113" s="100">
        <f>IFERROR(__xludf.DUMMYFUNCTION("+G113-H113"),4.0)</f>
        <v>4</v>
      </c>
      <c r="J113" s="25"/>
      <c r="K113" s="25"/>
      <c r="L113" s="25"/>
      <c r="M113" s="25"/>
      <c r="N113" s="25"/>
      <c r="O113" s="102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5.75" customHeight="1">
      <c r="A114" s="5">
        <v>27.0</v>
      </c>
      <c r="B114" s="14" t="s">
        <v>543</v>
      </c>
      <c r="C114" s="5" t="s">
        <v>533</v>
      </c>
      <c r="D114" s="5"/>
      <c r="E114" s="5">
        <v>1.0</v>
      </c>
      <c r="F114" s="15" t="s">
        <v>551</v>
      </c>
      <c r="G114" s="5">
        <v>6.0</v>
      </c>
      <c r="H114" s="5"/>
      <c r="I114" s="100">
        <f>IFERROR(__xludf.DUMMYFUNCTION("+G114-H114"),6.0)</f>
        <v>6</v>
      </c>
      <c r="J114" s="25"/>
      <c r="K114" s="25"/>
      <c r="L114" s="25"/>
      <c r="M114" s="25"/>
      <c r="N114" s="25"/>
      <c r="O114" s="102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5.75" customHeight="1">
      <c r="A115" s="52">
        <v>28.0</v>
      </c>
      <c r="B115" s="14" t="s">
        <v>552</v>
      </c>
      <c r="C115" s="5" t="s">
        <v>19</v>
      </c>
      <c r="D115" s="5"/>
      <c r="E115" s="5">
        <v>1.0</v>
      </c>
      <c r="F115" s="15" t="s">
        <v>551</v>
      </c>
      <c r="G115" s="5">
        <v>10.0</v>
      </c>
      <c r="H115" s="5"/>
      <c r="I115" s="100">
        <f>IFERROR(__xludf.DUMMYFUNCTION("+G115-H115"),10.0)</f>
        <v>10</v>
      </c>
      <c r="J115" s="25"/>
      <c r="K115" s="25"/>
      <c r="L115" s="25"/>
      <c r="M115" s="25"/>
      <c r="N115" s="25"/>
      <c r="O115" s="102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5.75" customHeight="1">
      <c r="A116" s="52">
        <v>29.0</v>
      </c>
      <c r="B116" s="14" t="s">
        <v>545</v>
      </c>
      <c r="C116" s="5" t="s">
        <v>19</v>
      </c>
      <c r="D116" s="5"/>
      <c r="E116" s="52">
        <v>1.0</v>
      </c>
      <c r="F116" s="15" t="s">
        <v>553</v>
      </c>
      <c r="G116" s="5">
        <v>14.0</v>
      </c>
      <c r="H116" s="5"/>
      <c r="I116" s="100">
        <f>IFERROR(__xludf.DUMMYFUNCTION("+G116-H116"),14.0)</f>
        <v>14</v>
      </c>
      <c r="J116" s="25"/>
      <c r="K116" s="25"/>
      <c r="L116" s="25"/>
      <c r="M116" s="25"/>
      <c r="N116" s="25"/>
      <c r="O116" s="102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5">
        <v>30.0</v>
      </c>
      <c r="B117" s="14" t="s">
        <v>539</v>
      </c>
      <c r="C117" s="5" t="s">
        <v>533</v>
      </c>
      <c r="D117" s="5"/>
      <c r="E117" s="5">
        <v>1.0</v>
      </c>
      <c r="F117" s="15" t="s">
        <v>553</v>
      </c>
      <c r="G117" s="5">
        <v>6.0</v>
      </c>
      <c r="H117" s="5"/>
      <c r="I117" s="100">
        <f>IFERROR(__xludf.DUMMYFUNCTION("+G117-H117"),6.0)</f>
        <v>6</v>
      </c>
      <c r="J117" s="25"/>
      <c r="K117" s="25"/>
      <c r="L117" s="25"/>
      <c r="M117" s="25"/>
      <c r="N117" s="25"/>
      <c r="O117" s="102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5.75" customHeight="1">
      <c r="A118" s="5">
        <v>31.0</v>
      </c>
      <c r="B118" s="14" t="s">
        <v>554</v>
      </c>
      <c r="C118" s="5" t="s">
        <v>533</v>
      </c>
      <c r="D118" s="5"/>
      <c r="E118" s="5">
        <v>1.0</v>
      </c>
      <c r="F118" s="15" t="s">
        <v>553</v>
      </c>
      <c r="G118" s="5">
        <v>3.0</v>
      </c>
      <c r="H118" s="5"/>
      <c r="I118" s="100">
        <f>IFERROR(__xludf.DUMMYFUNCTION("+G118-H118"),3.0)</f>
        <v>3</v>
      </c>
      <c r="J118" s="25"/>
      <c r="K118" s="25"/>
      <c r="L118" s="25"/>
      <c r="M118" s="25"/>
      <c r="N118" s="25"/>
      <c r="O118" s="102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5.75" customHeight="1">
      <c r="A119" s="52">
        <v>32.0</v>
      </c>
      <c r="B119" s="14" t="s">
        <v>555</v>
      </c>
      <c r="C119" s="5" t="s">
        <v>533</v>
      </c>
      <c r="D119" s="5"/>
      <c r="E119" s="5">
        <v>1.0</v>
      </c>
      <c r="F119" s="15" t="s">
        <v>556</v>
      </c>
      <c r="G119" s="5">
        <v>37.0</v>
      </c>
      <c r="H119" s="5"/>
      <c r="I119" s="100">
        <f>IFERROR(__xludf.DUMMYFUNCTION("+G119-H119"),37.0)</f>
        <v>37</v>
      </c>
      <c r="J119" s="25"/>
      <c r="K119" s="25"/>
      <c r="L119" s="25"/>
      <c r="M119" s="25"/>
      <c r="N119" s="25"/>
      <c r="O119" s="102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5.75" customHeight="1">
      <c r="A120" s="52">
        <v>33.0</v>
      </c>
      <c r="B120" s="14" t="s">
        <v>547</v>
      </c>
      <c r="C120" s="5" t="s">
        <v>557</v>
      </c>
      <c r="D120" s="5"/>
      <c r="E120" s="52">
        <v>1.0</v>
      </c>
      <c r="F120" s="15" t="s">
        <v>558</v>
      </c>
      <c r="G120" s="5">
        <v>9.0</v>
      </c>
      <c r="H120" s="5"/>
      <c r="I120" s="100">
        <f>IFERROR(__xludf.DUMMYFUNCTION("+G120-H120"),9.0)</f>
        <v>9</v>
      </c>
      <c r="J120" s="25"/>
      <c r="K120" s="25"/>
      <c r="L120" s="25"/>
      <c r="M120" s="25"/>
      <c r="N120" s="25"/>
      <c r="O120" s="102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5.75" customHeight="1">
      <c r="A121" s="5">
        <v>34.0</v>
      </c>
      <c r="B121" s="14" t="s">
        <v>547</v>
      </c>
      <c r="C121" s="5" t="s">
        <v>559</v>
      </c>
      <c r="D121" s="5"/>
      <c r="E121" s="5">
        <v>1.0</v>
      </c>
      <c r="F121" s="15" t="s">
        <v>558</v>
      </c>
      <c r="G121" s="5">
        <v>10.0</v>
      </c>
      <c r="H121" s="5"/>
      <c r="I121" s="100">
        <f>IFERROR(__xludf.DUMMYFUNCTION("+G121-H121"),10.0)</f>
        <v>10</v>
      </c>
      <c r="J121" s="25"/>
      <c r="K121" s="25"/>
      <c r="L121" s="25"/>
      <c r="M121" s="25"/>
      <c r="N121" s="25"/>
      <c r="O121" s="102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5.75" customHeight="1">
      <c r="A122" s="5"/>
      <c r="B122" s="14" t="s">
        <v>560</v>
      </c>
      <c r="C122" s="5" t="s">
        <v>529</v>
      </c>
      <c r="D122" s="5"/>
      <c r="E122" s="52">
        <v>1.0</v>
      </c>
      <c r="F122" s="15" t="s">
        <v>561</v>
      </c>
      <c r="G122" s="5">
        <v>46.0</v>
      </c>
      <c r="H122" s="5"/>
      <c r="I122" s="13">
        <f>IFERROR(__xludf.DUMMYFUNCTION("+G122-H122"),46.0)</f>
        <v>46</v>
      </c>
      <c r="J122" s="25"/>
      <c r="K122" s="25"/>
      <c r="L122" s="25"/>
      <c r="M122" s="25"/>
      <c r="N122" s="25"/>
      <c r="O122" s="102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5"/>
      <c r="B123" s="14" t="s">
        <v>560</v>
      </c>
      <c r="C123" s="5" t="s">
        <v>475</v>
      </c>
      <c r="D123" s="5"/>
      <c r="E123" s="5">
        <v>1.0</v>
      </c>
      <c r="F123" s="15" t="s">
        <v>562</v>
      </c>
      <c r="G123" s="5">
        <v>185.0</v>
      </c>
      <c r="H123" s="5"/>
      <c r="I123" s="13">
        <f>IFERROR(__xludf.DUMMYFUNCTION("+G123-H123"),185.0)</f>
        <v>185</v>
      </c>
      <c r="J123" s="25"/>
      <c r="K123" s="25"/>
      <c r="L123" s="25"/>
      <c r="M123" s="25"/>
      <c r="N123" s="25"/>
      <c r="O123" s="102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5.75" customHeight="1">
      <c r="A124" s="5"/>
      <c r="B124" s="14" t="s">
        <v>560</v>
      </c>
      <c r="C124" s="5" t="s">
        <v>533</v>
      </c>
      <c r="D124" s="5"/>
      <c r="E124" s="52">
        <v>1.0</v>
      </c>
      <c r="F124" s="15" t="s">
        <v>563</v>
      </c>
      <c r="G124" s="5">
        <v>47.0</v>
      </c>
      <c r="H124" s="5"/>
      <c r="I124" s="13">
        <f>IFERROR(__xludf.DUMMYFUNCTION("+G124-H124"),47.0)</f>
        <v>47</v>
      </c>
      <c r="J124" s="25"/>
      <c r="K124" s="25"/>
      <c r="L124" s="25"/>
      <c r="M124" s="25"/>
      <c r="N124" s="25"/>
      <c r="O124" s="102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5"/>
      <c r="B125" s="14" t="s">
        <v>564</v>
      </c>
      <c r="C125" s="5" t="s">
        <v>17</v>
      </c>
      <c r="D125" s="5"/>
      <c r="E125" s="5">
        <v>1.0</v>
      </c>
      <c r="F125" s="15" t="s">
        <v>565</v>
      </c>
      <c r="G125" s="5">
        <v>5.0</v>
      </c>
      <c r="H125" s="5"/>
      <c r="I125" s="13">
        <f>IFERROR(__xludf.DUMMYFUNCTION("+G125-H125"),5.0)</f>
        <v>5</v>
      </c>
      <c r="J125" s="25"/>
      <c r="K125" s="25"/>
      <c r="L125" s="25"/>
      <c r="M125" s="25"/>
      <c r="N125" s="25"/>
      <c r="O125" s="102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5.75" customHeight="1">
      <c r="A126" s="5"/>
      <c r="B126" s="14" t="s">
        <v>523</v>
      </c>
      <c r="C126" s="5" t="s">
        <v>566</v>
      </c>
      <c r="D126" s="5"/>
      <c r="E126" s="5">
        <v>1.0</v>
      </c>
      <c r="F126" s="15" t="s">
        <v>567</v>
      </c>
      <c r="G126" s="5"/>
      <c r="H126" s="5"/>
      <c r="I126" s="13">
        <f>IFERROR(__xludf.DUMMYFUNCTION("+G126-H126"),0.0)</f>
        <v>0</v>
      </c>
      <c r="J126" s="25"/>
      <c r="K126" s="25"/>
      <c r="L126" s="25"/>
      <c r="M126" s="25"/>
      <c r="N126" s="25"/>
      <c r="O126" s="102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5"/>
      <c r="B127" s="14" t="s">
        <v>507</v>
      </c>
      <c r="C127" s="5" t="s">
        <v>14</v>
      </c>
      <c r="D127" s="5"/>
      <c r="E127" s="5">
        <v>1.0</v>
      </c>
      <c r="F127" s="15" t="s">
        <v>568</v>
      </c>
      <c r="G127" s="5">
        <v>41.0</v>
      </c>
      <c r="H127" s="5"/>
      <c r="I127" s="13">
        <f>IFERROR(__xludf.DUMMYFUNCTION("+G127-H127"),41.0)</f>
        <v>41</v>
      </c>
      <c r="J127" s="25"/>
      <c r="K127" s="25"/>
      <c r="L127" s="25"/>
      <c r="M127" s="25"/>
      <c r="N127" s="25"/>
      <c r="O127" s="102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5.75" customHeight="1">
      <c r="A128" s="23"/>
      <c r="B128" s="23"/>
      <c r="C128" s="23"/>
      <c r="D128" s="23"/>
      <c r="E128" s="23"/>
      <c r="F128" s="105"/>
      <c r="G128" s="23"/>
      <c r="H128" s="23"/>
      <c r="I128" s="101"/>
      <c r="J128" s="25"/>
      <c r="K128" s="25"/>
      <c r="L128" s="25"/>
      <c r="M128" s="25"/>
      <c r="N128" s="25"/>
      <c r="O128" s="102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96"/>
      <c r="B129" s="97"/>
      <c r="C129" s="97"/>
      <c r="D129" s="67" t="s">
        <v>569</v>
      </c>
      <c r="E129" s="97"/>
      <c r="F129" s="106"/>
      <c r="G129" s="97"/>
      <c r="H129" s="97"/>
      <c r="I129" s="98"/>
      <c r="J129" s="25"/>
      <c r="K129" s="25"/>
      <c r="L129" s="25"/>
      <c r="M129" s="25"/>
      <c r="N129" s="25"/>
      <c r="O129" s="102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5.75" customHeight="1">
      <c r="A130" s="52">
        <v>1.0</v>
      </c>
      <c r="B130" s="99" t="s">
        <v>570</v>
      </c>
      <c r="C130" s="52"/>
      <c r="D130" s="52"/>
      <c r="E130" s="52">
        <v>1.0</v>
      </c>
      <c r="F130" s="107" t="s">
        <v>571</v>
      </c>
      <c r="G130" s="52">
        <v>38.0</v>
      </c>
      <c r="H130" s="52"/>
      <c r="I130" s="100">
        <f>IFERROR(__xludf.DUMMYFUNCTION("+G130-H130"),38.0)</f>
        <v>38</v>
      </c>
      <c r="J130" s="25"/>
      <c r="K130" s="25"/>
      <c r="L130" s="25"/>
      <c r="M130" s="25"/>
      <c r="N130" s="25"/>
      <c r="O130" s="102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5">
        <v>2.0</v>
      </c>
      <c r="B131" s="14" t="s">
        <v>572</v>
      </c>
      <c r="C131" s="5" t="s">
        <v>290</v>
      </c>
      <c r="D131" s="5"/>
      <c r="E131" s="5">
        <v>1.0</v>
      </c>
      <c r="F131" s="107" t="s">
        <v>571</v>
      </c>
      <c r="G131" s="5">
        <v>2.0</v>
      </c>
      <c r="H131" s="5"/>
      <c r="I131" s="100">
        <f>IFERROR(__xludf.DUMMYFUNCTION("+G131-H131"),2.0)</f>
        <v>2</v>
      </c>
      <c r="J131" s="25"/>
      <c r="K131" s="25"/>
      <c r="L131" s="25"/>
      <c r="M131" s="25"/>
      <c r="N131" s="25"/>
      <c r="O131" s="102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5.75" customHeight="1">
      <c r="A132" s="5">
        <v>3.0</v>
      </c>
      <c r="B132" s="14" t="s">
        <v>573</v>
      </c>
      <c r="C132" s="5"/>
      <c r="D132" s="5"/>
      <c r="E132" s="5">
        <v>1.0</v>
      </c>
      <c r="F132" s="107" t="s">
        <v>571</v>
      </c>
      <c r="G132" s="5">
        <v>8.0</v>
      </c>
      <c r="H132" s="5"/>
      <c r="I132" s="100">
        <f>IFERROR(__xludf.DUMMYFUNCTION("+G132-H132"),8.0)</f>
        <v>8</v>
      </c>
      <c r="J132" s="25"/>
      <c r="K132" s="25"/>
      <c r="L132" s="25"/>
      <c r="M132" s="25"/>
      <c r="N132" s="25"/>
      <c r="O132" s="102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52">
        <v>4.0</v>
      </c>
      <c r="B133" s="14" t="s">
        <v>574</v>
      </c>
      <c r="C133" s="5"/>
      <c r="D133" s="5"/>
      <c r="E133" s="5">
        <v>1.0</v>
      </c>
      <c r="F133" s="107" t="s">
        <v>571</v>
      </c>
      <c r="G133" s="5"/>
      <c r="H133" s="5"/>
      <c r="I133" s="100">
        <f>IFERROR(__xludf.DUMMYFUNCTION("+G133-H133"),0.0)</f>
        <v>0</v>
      </c>
      <c r="J133" s="25"/>
      <c r="K133" s="25"/>
      <c r="L133" s="25"/>
      <c r="M133" s="25"/>
      <c r="N133" s="25"/>
      <c r="O133" s="102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5.75" customHeight="1">
      <c r="A134" s="5">
        <v>5.0</v>
      </c>
      <c r="B134" s="14" t="s">
        <v>575</v>
      </c>
      <c r="C134" s="5"/>
      <c r="D134" s="5"/>
      <c r="E134" s="5">
        <v>1.0</v>
      </c>
      <c r="F134" s="107" t="s">
        <v>571</v>
      </c>
      <c r="G134" s="5">
        <v>2.0</v>
      </c>
      <c r="H134" s="5"/>
      <c r="I134" s="100">
        <f>IFERROR(__xludf.DUMMYFUNCTION("+G134-H134"),2.0)</f>
        <v>2</v>
      </c>
      <c r="J134" s="25"/>
      <c r="K134" s="25"/>
      <c r="L134" s="25"/>
      <c r="M134" s="25"/>
      <c r="N134" s="25"/>
      <c r="O134" s="102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5">
        <v>6.0</v>
      </c>
      <c r="B135" s="14" t="s">
        <v>576</v>
      </c>
      <c r="C135" s="5"/>
      <c r="D135" s="5" t="s">
        <v>577</v>
      </c>
      <c r="E135" s="5">
        <v>1.0</v>
      </c>
      <c r="F135" s="107" t="s">
        <v>571</v>
      </c>
      <c r="G135" s="5">
        <v>1.0</v>
      </c>
      <c r="H135" s="5"/>
      <c r="I135" s="100">
        <f>IFERROR(__xludf.DUMMYFUNCTION("+G135-H135"),1.0)</f>
        <v>1</v>
      </c>
      <c r="J135" s="25"/>
      <c r="K135" s="25"/>
      <c r="L135" s="25"/>
      <c r="M135" s="25"/>
      <c r="N135" s="25"/>
      <c r="O135" s="102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5.75" customHeight="1">
      <c r="A136" s="52">
        <v>7.0</v>
      </c>
      <c r="B136" s="14" t="s">
        <v>578</v>
      </c>
      <c r="C136" s="5" t="s">
        <v>579</v>
      </c>
      <c r="D136" s="5"/>
      <c r="E136" s="5">
        <v>1.0</v>
      </c>
      <c r="F136" s="107" t="s">
        <v>571</v>
      </c>
      <c r="G136" s="5">
        <v>100.0</v>
      </c>
      <c r="H136" s="5"/>
      <c r="I136" s="100">
        <f>IFERROR(__xludf.DUMMYFUNCTION("+G136-H136"),100.0)</f>
        <v>100</v>
      </c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22.5" customHeight="1">
      <c r="A137" s="96"/>
      <c r="B137" s="97"/>
      <c r="C137" s="97"/>
      <c r="D137" s="108" t="s">
        <v>580</v>
      </c>
      <c r="E137" s="97"/>
      <c r="F137" s="97"/>
      <c r="G137" s="97"/>
      <c r="H137" s="97"/>
      <c r="I137" s="109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5.75" customHeight="1">
      <c r="A138" s="5">
        <v>1.0</v>
      </c>
      <c r="B138" s="14" t="s">
        <v>581</v>
      </c>
      <c r="C138" s="5" t="s">
        <v>582</v>
      </c>
      <c r="D138" s="5"/>
      <c r="E138" s="5">
        <v>2.0</v>
      </c>
      <c r="F138" s="107" t="s">
        <v>66</v>
      </c>
      <c r="G138" s="5" t="s">
        <v>583</v>
      </c>
      <c r="H138" s="5"/>
      <c r="I138" s="100" t="str">
        <f>IFERROR(__xludf.DUMMYFUNCTION("+G138-H138"),"#VALUE!")</f>
        <v>#VALUE!</v>
      </c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5.75" customHeight="1">
      <c r="A139" s="5">
        <v>2.0</v>
      </c>
      <c r="B139" s="14" t="s">
        <v>581</v>
      </c>
      <c r="C139" s="5" t="s">
        <v>584</v>
      </c>
      <c r="D139" s="5"/>
      <c r="E139" s="5">
        <v>2.0</v>
      </c>
      <c r="F139" s="107" t="s">
        <v>71</v>
      </c>
      <c r="G139" s="5" t="s">
        <v>585</v>
      </c>
      <c r="H139" s="5"/>
      <c r="I139" s="100" t="str">
        <f>IFERROR(__xludf.DUMMYFUNCTION("+G139-H139"),"#VALUE!")</f>
        <v>#VALUE!</v>
      </c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5.75" customHeight="1">
      <c r="A140" s="5"/>
      <c r="B140" s="14" t="s">
        <v>581</v>
      </c>
      <c r="C140" s="5" t="s">
        <v>586</v>
      </c>
      <c r="D140" s="5"/>
      <c r="E140" s="5">
        <v>2.0</v>
      </c>
      <c r="F140" s="107" t="s">
        <v>37</v>
      </c>
      <c r="G140" s="5" t="s">
        <v>587</v>
      </c>
      <c r="H140" s="5"/>
      <c r="I140" s="100" t="str">
        <f>IFERROR(__xludf.DUMMYFUNCTION("+G140-H140"),"#VALUE!")</f>
        <v>#VALUE!</v>
      </c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5.75" customHeight="1">
      <c r="A141" s="5"/>
      <c r="B141" s="14" t="s">
        <v>581</v>
      </c>
      <c r="C141" s="5" t="s">
        <v>588</v>
      </c>
      <c r="D141" s="5"/>
      <c r="E141" s="5">
        <v>2.0</v>
      </c>
      <c r="F141" s="107" t="s">
        <v>589</v>
      </c>
      <c r="G141" s="5" t="s">
        <v>583</v>
      </c>
      <c r="H141" s="5"/>
      <c r="I141" s="100" t="str">
        <f>IFERROR(__xludf.DUMMYFUNCTION("+G141-H141"),"#VALUE!")</f>
        <v>#VALUE!</v>
      </c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5.75" customHeight="1">
      <c r="A142" s="5"/>
      <c r="B142" s="14" t="s">
        <v>590</v>
      </c>
      <c r="C142" s="5"/>
      <c r="D142" s="5" t="s">
        <v>591</v>
      </c>
      <c r="E142" s="5">
        <v>2.0</v>
      </c>
      <c r="F142" s="107" t="s">
        <v>32</v>
      </c>
      <c r="G142" s="5">
        <v>5500.0</v>
      </c>
      <c r="H142" s="5"/>
      <c r="I142" s="100">
        <f>IFERROR(__xludf.DUMMYFUNCTION("+G142-H142"),5500.0)</f>
        <v>5500</v>
      </c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5.75" customHeight="1">
      <c r="A143" s="5"/>
      <c r="B143" s="14" t="s">
        <v>592</v>
      </c>
      <c r="C143" s="5"/>
      <c r="D143" s="5" t="s">
        <v>591</v>
      </c>
      <c r="E143" s="5">
        <v>2.0</v>
      </c>
      <c r="F143" s="107" t="s">
        <v>58</v>
      </c>
      <c r="G143" s="5">
        <v>3000.0</v>
      </c>
      <c r="H143" s="5"/>
      <c r="I143" s="100">
        <f>IFERROR(__xludf.DUMMYFUNCTION("+G143-H143"),3000.0)</f>
        <v>3000</v>
      </c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5.75" customHeight="1">
      <c r="A144" s="5"/>
      <c r="B144" s="14" t="s">
        <v>593</v>
      </c>
      <c r="C144" s="5"/>
      <c r="D144" s="5" t="s">
        <v>594</v>
      </c>
      <c r="E144" s="5">
        <v>2.0</v>
      </c>
      <c r="F144" s="107" t="s">
        <v>71</v>
      </c>
      <c r="G144" s="5">
        <v>1.0</v>
      </c>
      <c r="H144" s="5"/>
      <c r="I144" s="100">
        <f>IFERROR(__xludf.DUMMYFUNCTION("+G144-H144"),1.0)</f>
        <v>1</v>
      </c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5.75" customHeight="1">
      <c r="A145" s="5"/>
      <c r="B145" s="14" t="s">
        <v>595</v>
      </c>
      <c r="C145" s="5"/>
      <c r="D145" s="5"/>
      <c r="E145" s="5">
        <v>2.0</v>
      </c>
      <c r="F145" s="107" t="s">
        <v>596</v>
      </c>
      <c r="G145" s="5">
        <v>50.0</v>
      </c>
      <c r="H145" s="5"/>
      <c r="I145" s="100">
        <f>IFERROR(__xludf.DUMMYFUNCTION("+G145-H145"),50.0)</f>
        <v>50</v>
      </c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5.75" customHeight="1">
      <c r="A146" s="5"/>
      <c r="B146" s="14" t="s">
        <v>597</v>
      </c>
      <c r="C146" s="5"/>
      <c r="D146" s="5"/>
      <c r="E146" s="5">
        <v>2.0</v>
      </c>
      <c r="F146" s="107" t="s">
        <v>596</v>
      </c>
      <c r="G146" s="5">
        <v>70.0</v>
      </c>
      <c r="H146" s="5"/>
      <c r="I146" s="100">
        <f>IFERROR(__xludf.DUMMYFUNCTION("+G146-H146"),70.0)</f>
        <v>70</v>
      </c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5.75" customHeight="1">
      <c r="A147" s="5"/>
      <c r="B147" s="14" t="s">
        <v>598</v>
      </c>
      <c r="C147" s="5"/>
      <c r="D147" s="5"/>
      <c r="E147" s="5">
        <v>2.0</v>
      </c>
      <c r="F147" s="107" t="s">
        <v>596</v>
      </c>
      <c r="G147" s="5">
        <v>20.0</v>
      </c>
      <c r="H147" s="5"/>
      <c r="I147" s="100">
        <f>IFERROR(__xludf.DUMMYFUNCTION("+G147-H147"),20.0)</f>
        <v>20</v>
      </c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5.75" customHeight="1">
      <c r="A148" s="5"/>
      <c r="B148" s="14" t="s">
        <v>599</v>
      </c>
      <c r="C148" s="5"/>
      <c r="D148" s="5"/>
      <c r="E148" s="5">
        <v>2.0</v>
      </c>
      <c r="F148" s="107" t="s">
        <v>596</v>
      </c>
      <c r="G148" s="5">
        <v>40.0</v>
      </c>
      <c r="H148" s="5"/>
      <c r="I148" s="100">
        <f>IFERROR(__xludf.DUMMYFUNCTION("+G148-H148"),40.0)</f>
        <v>40</v>
      </c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5.75" customHeight="1">
      <c r="A149" s="5"/>
      <c r="B149" s="14" t="s">
        <v>600</v>
      </c>
      <c r="C149" s="5"/>
      <c r="D149" s="5"/>
      <c r="E149" s="5">
        <v>2.0</v>
      </c>
      <c r="F149" s="107" t="s">
        <v>596</v>
      </c>
      <c r="G149" s="5">
        <v>50.0</v>
      </c>
      <c r="H149" s="5"/>
      <c r="I149" s="100">
        <f>IFERROR(__xludf.DUMMYFUNCTION("+G149-H149"),50.0)</f>
        <v>50</v>
      </c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5.75" customHeight="1">
      <c r="A150" s="5"/>
      <c r="B150" s="14" t="s">
        <v>601</v>
      </c>
      <c r="C150" s="5"/>
      <c r="D150" s="5"/>
      <c r="E150" s="5">
        <v>2.0</v>
      </c>
      <c r="F150" s="5"/>
      <c r="G150" s="5">
        <v>15.0</v>
      </c>
      <c r="H150" s="5"/>
      <c r="I150" s="5">
        <f>IFERROR(__xludf.DUMMYFUNCTION("+G150-H150"),15.0)</f>
        <v>15</v>
      </c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customHeight="1">
      <c r="A151" s="5"/>
      <c r="B151" s="14" t="s">
        <v>602</v>
      </c>
      <c r="C151" s="5" t="s">
        <v>603</v>
      </c>
      <c r="D151" s="5"/>
      <c r="E151" s="5">
        <v>2.0</v>
      </c>
      <c r="F151" s="107" t="s">
        <v>604</v>
      </c>
      <c r="G151" s="5" t="s">
        <v>605</v>
      </c>
      <c r="H151" s="5"/>
      <c r="I151" s="5" t="str">
        <f>IFERROR(__xludf.DUMMYFUNCTION("+G151-H151"),"#VALUE!")</f>
        <v>#VALUE!</v>
      </c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5.75" customHeight="1">
      <c r="A152" s="5"/>
      <c r="B152" s="14" t="s">
        <v>606</v>
      </c>
      <c r="C152" s="5" t="s">
        <v>603</v>
      </c>
      <c r="D152" s="5"/>
      <c r="E152" s="5">
        <v>2.0</v>
      </c>
      <c r="F152" s="107" t="s">
        <v>604</v>
      </c>
      <c r="G152" s="5" t="s">
        <v>607</v>
      </c>
      <c r="H152" s="5"/>
      <c r="I152" s="5" t="str">
        <f>IFERROR(__xludf.DUMMYFUNCTION("+G152-H152"),"#VALUE!")</f>
        <v>#VALUE!</v>
      </c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customHeight="1">
      <c r="A153" s="5"/>
      <c r="B153" s="14" t="s">
        <v>608</v>
      </c>
      <c r="C153" s="5"/>
      <c r="D153" s="5"/>
      <c r="E153" s="5">
        <v>2.0</v>
      </c>
      <c r="F153" s="5"/>
      <c r="G153" s="5">
        <v>50.0</v>
      </c>
      <c r="H153" s="5"/>
      <c r="I153" s="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5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5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5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5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5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5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5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5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1">
    <mergeCell ref="B2:I2"/>
  </mergeCells>
  <conditionalFormatting sqref="H5">
    <cfRule type="cellIs" dxfId="0" priority="1" operator="lessThan">
      <formula>150</formula>
    </cfRule>
  </conditionalFormatting>
  <conditionalFormatting sqref="H5">
    <cfRule type="cellIs" dxfId="1" priority="2" operator="greaterThan">
      <formula>150</formula>
    </cfRule>
  </conditionalFormatting>
  <conditionalFormatting sqref="H5">
    <cfRule type="cellIs" dxfId="2" priority="3" operator="greaterThan">
      <formula>100</formula>
    </cfRule>
  </conditionalFormatting>
  <conditionalFormatting sqref="H5">
    <cfRule type="cellIs" dxfId="3" priority="4" operator="lessThan">
      <formula>150</formula>
    </cfRule>
  </conditionalFormatting>
  <conditionalFormatting sqref="H5">
    <cfRule type="cellIs" dxfId="2" priority="5" operator="lessThan">
      <formula>200</formula>
    </cfRule>
  </conditionalFormatting>
  <conditionalFormatting sqref="H5">
    <cfRule type="cellIs" dxfId="0" priority="6" operator="lessThan">
      <formula>200</formula>
    </cfRule>
  </conditionalFormatting>
  <conditionalFormatting sqref="H6">
    <cfRule type="cellIs" dxfId="0" priority="7" operator="lessThan">
      <formula>56</formula>
    </cfRule>
  </conditionalFormatting>
  <conditionalFormatting sqref="H13">
    <cfRule type="cellIs" dxfId="0" priority="8" operator="lessThan">
      <formula>99</formula>
    </cfRule>
  </conditionalFormatting>
  <conditionalFormatting sqref="I1 I3:I80 I82:I136">
    <cfRule type="cellIs" dxfId="4" priority="9" operator="lessThanOrEqual">
      <formula>100</formula>
    </cfRule>
  </conditionalFormatting>
  <conditionalFormatting sqref="I1 I3:I80 I82:I136">
    <cfRule type="cellIs" dxfId="0" priority="10" operator="lessThan">
      <formula>99</formula>
    </cfRule>
  </conditionalFormatting>
  <conditionalFormatting sqref="I1 I3:I80 I82:I136">
    <cfRule type="cellIs" dxfId="5" priority="11" operator="between">
      <formula>100</formula>
      <formula>200</formula>
    </cfRule>
  </conditionalFormatting>
  <conditionalFormatting sqref="I1 I3:I80 I82:I136">
    <cfRule type="cellIs" dxfId="0" priority="12" operator="lessThan">
      <formula>51</formula>
    </cfRule>
  </conditionalFormatting>
  <conditionalFormatting sqref="I3:I80 I82:I136">
    <cfRule type="cellIs" dxfId="3" priority="13" operator="greaterThan">
      <formula>71</formula>
    </cfRule>
  </conditionalFormatting>
  <conditionalFormatting sqref="I3:I80 I82:I136">
    <cfRule type="cellIs" dxfId="1" priority="14" operator="greaterThan">
      <formula>70</formula>
    </cfRule>
  </conditionalFormatting>
  <conditionalFormatting sqref="I3:I80 I82:I136">
    <cfRule type="cellIs" dxfId="1" priority="15" operator="greaterThan">
      <formula>50</formula>
    </cfRule>
  </conditionalFormatting>
  <conditionalFormatting sqref="I5">
    <cfRule type="cellIs" dxfId="1" priority="16" operator="lessThan">
      <formula>50</formula>
    </cfRule>
  </conditionalFormatting>
  <conditionalFormatting sqref="I5">
    <cfRule type="cellIs" dxfId="2" priority="17" operator="lessThan">
      <formula>100</formula>
    </cfRule>
  </conditionalFormatting>
  <conditionalFormatting sqref="I5">
    <cfRule type="cellIs" dxfId="6" priority="18" operator="greaterThan">
      <formula>100</formula>
    </cfRule>
  </conditionalFormatting>
  <conditionalFormatting sqref="I138:I149">
    <cfRule type="cellIs" dxfId="3" priority="19" operator="greaterThan">
      <formula>71</formula>
    </cfRule>
  </conditionalFormatting>
  <conditionalFormatting sqref="I138:I149">
    <cfRule type="cellIs" dxfId="1" priority="20" operator="greaterThan">
      <formula>70</formula>
    </cfRule>
  </conditionalFormatting>
  <conditionalFormatting sqref="I138:I149">
    <cfRule type="cellIs" dxfId="1" priority="21" operator="greaterThan">
      <formula>50</formula>
    </cfRule>
  </conditionalFormatting>
  <conditionalFormatting sqref="I138:I149">
    <cfRule type="cellIs" dxfId="0" priority="22" operator="lessThan">
      <formula>99</formula>
    </cfRule>
  </conditionalFormatting>
  <conditionalFormatting sqref="I138:I149">
    <cfRule type="cellIs" dxfId="5" priority="23" operator="between">
      <formula>100</formula>
      <formula>200</formula>
    </cfRule>
  </conditionalFormatting>
  <conditionalFormatting sqref="I138:I149">
    <cfRule type="cellIs" dxfId="4" priority="24" operator="lessThanOrEqual">
      <formula>100</formula>
    </cfRule>
  </conditionalFormatting>
  <conditionalFormatting sqref="I138:I149">
    <cfRule type="cellIs" dxfId="0" priority="25" operator="lessThan">
      <formula>51</formula>
    </cfRule>
  </conditionalFormatting>
  <conditionalFormatting sqref="O71:O135">
    <cfRule type="cellIs" dxfId="3" priority="26" operator="greaterThan">
      <formula>71</formula>
    </cfRule>
  </conditionalFormatting>
  <conditionalFormatting sqref="O71:O135">
    <cfRule type="cellIs" dxfId="1" priority="27" operator="greaterThan">
      <formula>70</formula>
    </cfRule>
  </conditionalFormatting>
  <conditionalFormatting sqref="O71:O135">
    <cfRule type="cellIs" dxfId="1" priority="28" operator="greaterThan">
      <formula>50</formula>
    </cfRule>
  </conditionalFormatting>
  <conditionalFormatting sqref="O71:O135">
    <cfRule type="cellIs" dxfId="0" priority="29" operator="lessThan">
      <formula>99</formula>
    </cfRule>
  </conditionalFormatting>
  <conditionalFormatting sqref="O71:O135">
    <cfRule type="cellIs" dxfId="5" priority="30" operator="between">
      <formula>100</formula>
      <formula>200</formula>
    </cfRule>
  </conditionalFormatting>
  <conditionalFormatting sqref="O71:O135">
    <cfRule type="cellIs" dxfId="4" priority="31" operator="lessThanOrEqual">
      <formula>100</formula>
    </cfRule>
  </conditionalFormatting>
  <conditionalFormatting sqref="O71:O135">
    <cfRule type="cellIs" dxfId="0" priority="32" operator="lessThan">
      <formula>51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7.0"/>
    <col customWidth="1" min="3" max="3" width="32.14"/>
    <col customWidth="1" min="4" max="4" width="11.43"/>
    <col customWidth="1" min="5" max="5" width="17.0"/>
    <col customWidth="1" min="6" max="6" width="12.71"/>
    <col customWidth="1" min="7" max="7" width="11.71"/>
    <col customWidth="1" min="8" max="8" width="13.14"/>
    <col customWidth="1" min="9" max="9" width="14.29"/>
    <col customWidth="1" min="10" max="10" width="13.29"/>
    <col customWidth="1" min="11" max="26" width="9.14"/>
  </cols>
  <sheetData>
    <row r="1">
      <c r="A1" s="48" t="s">
        <v>4</v>
      </c>
      <c r="B1" s="48" t="s">
        <v>4</v>
      </c>
      <c r="C1" s="48" t="s">
        <v>5</v>
      </c>
      <c r="D1" s="48" t="s">
        <v>6</v>
      </c>
      <c r="E1" s="48" t="s">
        <v>7</v>
      </c>
      <c r="F1" s="48" t="s">
        <v>8</v>
      </c>
      <c r="G1" s="48" t="s">
        <v>9</v>
      </c>
      <c r="H1" s="48" t="s">
        <v>10</v>
      </c>
      <c r="I1" s="48" t="s">
        <v>11</v>
      </c>
      <c r="J1" s="92" t="s">
        <v>12</v>
      </c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>
      <c r="A2" s="96"/>
      <c r="B2" s="97"/>
      <c r="C2" s="97"/>
      <c r="D2" s="97"/>
      <c r="E2" s="97"/>
      <c r="F2" s="67" t="s">
        <v>502</v>
      </c>
      <c r="G2" s="104"/>
      <c r="H2" s="97"/>
      <c r="I2" s="97"/>
      <c r="J2" s="98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52">
        <v>1.0</v>
      </c>
      <c r="B3" s="52">
        <v>1.0</v>
      </c>
      <c r="C3" s="99" t="s">
        <v>609</v>
      </c>
      <c r="D3" s="52" t="s">
        <v>610</v>
      </c>
      <c r="E3" s="52"/>
      <c r="F3" s="52">
        <v>1.0</v>
      </c>
      <c r="G3" s="15" t="s">
        <v>150</v>
      </c>
      <c r="H3" s="52">
        <v>175.0</v>
      </c>
      <c r="I3" s="52"/>
      <c r="J3" s="100">
        <f>IFERROR(__xludf.DUMMYFUNCTION("+H3-I3"),175.0)</f>
        <v>175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5">
        <v>2.0</v>
      </c>
      <c r="B4" s="52">
        <v>2.0</v>
      </c>
      <c r="C4" s="99" t="s">
        <v>611</v>
      </c>
      <c r="D4" s="5"/>
      <c r="E4" s="5"/>
      <c r="F4" s="5">
        <v>1.0</v>
      </c>
      <c r="G4" s="12">
        <v>0.3</v>
      </c>
      <c r="H4" s="5">
        <v>21.0</v>
      </c>
      <c r="I4" s="5"/>
      <c r="J4" s="100">
        <f>IFERROR(__xludf.DUMMYFUNCTION("+H4-I4"),21.0)</f>
        <v>21</v>
      </c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3.5" customHeight="1">
      <c r="A5" s="52">
        <v>3.0</v>
      </c>
      <c r="B5" s="52">
        <v>3.0</v>
      </c>
      <c r="C5" s="99" t="s">
        <v>612</v>
      </c>
      <c r="D5" s="52"/>
      <c r="E5" s="52"/>
      <c r="F5" s="52">
        <v>1.0</v>
      </c>
      <c r="G5" s="15" t="s">
        <v>613</v>
      </c>
      <c r="H5" s="52">
        <v>2.0</v>
      </c>
      <c r="I5" s="52"/>
      <c r="J5" s="100">
        <f>IFERROR(__xludf.DUMMYFUNCTION("+H5-I5"),2.0)</f>
        <v>2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5.75" customHeight="1">
      <c r="A6" s="52"/>
      <c r="B6" s="52">
        <v>4.0</v>
      </c>
      <c r="C6" s="99" t="s">
        <v>614</v>
      </c>
      <c r="D6" s="52" t="s">
        <v>610</v>
      </c>
      <c r="E6" s="52"/>
      <c r="F6" s="52">
        <v>1.0</v>
      </c>
      <c r="G6" s="15" t="s">
        <v>153</v>
      </c>
      <c r="H6" s="52">
        <v>1256.0</v>
      </c>
      <c r="I6" s="52"/>
      <c r="J6" s="100">
        <f>IFERROR(__xludf.DUMMYFUNCTION("+H6-I6"),1256.0)</f>
        <v>1256</v>
      </c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5.75" customHeight="1">
      <c r="A7" s="52"/>
      <c r="B7" s="52">
        <v>5.0</v>
      </c>
      <c r="C7" s="99" t="s">
        <v>615</v>
      </c>
      <c r="D7" s="52" t="s">
        <v>529</v>
      </c>
      <c r="E7" s="52"/>
      <c r="F7" s="52">
        <v>1.0</v>
      </c>
      <c r="G7" s="15" t="s">
        <v>616</v>
      </c>
      <c r="H7" s="52">
        <v>28.0</v>
      </c>
      <c r="I7" s="52"/>
      <c r="J7" s="100">
        <f>IFERROR(__xludf.DUMMYFUNCTION("+H7-I7"),28.0)</f>
        <v>28</v>
      </c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5.75" customHeight="1">
      <c r="A8" s="52"/>
      <c r="B8" s="52">
        <v>6.0</v>
      </c>
      <c r="C8" s="99" t="s">
        <v>617</v>
      </c>
      <c r="D8" s="52" t="s">
        <v>529</v>
      </c>
      <c r="E8" s="52"/>
      <c r="F8" s="52">
        <v>1.0</v>
      </c>
      <c r="G8" s="15" t="s">
        <v>616</v>
      </c>
      <c r="H8" s="52">
        <v>19.0</v>
      </c>
      <c r="I8" s="52"/>
      <c r="J8" s="100">
        <f>IFERROR(__xludf.DUMMYFUNCTION("+H8-I8"),19.0)</f>
        <v>19</v>
      </c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5">
        <v>4.0</v>
      </c>
      <c r="B9" s="52">
        <v>7.0</v>
      </c>
      <c r="C9" s="99" t="s">
        <v>618</v>
      </c>
      <c r="D9" s="52" t="s">
        <v>619</v>
      </c>
      <c r="E9" s="52"/>
      <c r="F9" s="5">
        <v>1.0</v>
      </c>
      <c r="G9" s="15" t="s">
        <v>620</v>
      </c>
      <c r="H9" s="52">
        <v>55.0</v>
      </c>
      <c r="I9" s="52"/>
      <c r="J9" s="100">
        <f>IFERROR(__xludf.DUMMYFUNCTION("+H9-I9"),55.0)</f>
        <v>55</v>
      </c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52">
        <v>5.0</v>
      </c>
      <c r="B10" s="52">
        <v>8.0</v>
      </c>
      <c r="C10" s="99" t="s">
        <v>621</v>
      </c>
      <c r="D10" s="52" t="s">
        <v>622</v>
      </c>
      <c r="E10" s="52"/>
      <c r="F10" s="52">
        <v>1.0</v>
      </c>
      <c r="G10" s="15" t="s">
        <v>623</v>
      </c>
      <c r="H10" s="52">
        <v>59.0</v>
      </c>
      <c r="I10" s="52"/>
      <c r="J10" s="100">
        <f>IFERROR(__xludf.DUMMYFUNCTION("+H10-I10"),59.0)</f>
        <v>59</v>
      </c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5"/>
      <c r="B11" s="52">
        <v>9.0</v>
      </c>
      <c r="C11" s="14" t="s">
        <v>624</v>
      </c>
      <c r="D11" s="5"/>
      <c r="E11" s="5"/>
      <c r="F11" s="5">
        <v>1.0</v>
      </c>
      <c r="G11" s="15" t="s">
        <v>625</v>
      </c>
      <c r="H11" s="5"/>
      <c r="I11" s="5"/>
      <c r="J11" s="100">
        <f>IFERROR(__xludf.DUMMYFUNCTION("+H11-I11"),0.0)</f>
        <v>0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5"/>
      <c r="B12" s="52">
        <v>10.0</v>
      </c>
      <c r="C12" s="14" t="s">
        <v>626</v>
      </c>
      <c r="D12" s="5" t="s">
        <v>429</v>
      </c>
      <c r="E12" s="5"/>
      <c r="F12" s="5">
        <v>2.0</v>
      </c>
      <c r="G12" s="15" t="s">
        <v>627</v>
      </c>
      <c r="H12" s="5">
        <v>108.0</v>
      </c>
      <c r="I12" s="5"/>
      <c r="J12" s="100">
        <f>IFERROR(__xludf.DUMMYFUNCTION("+H12-I12"),108.0)</f>
        <v>108</v>
      </c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5"/>
      <c r="B13" s="52">
        <v>11.0</v>
      </c>
      <c r="C13" s="14" t="s">
        <v>626</v>
      </c>
      <c r="D13" s="5" t="s">
        <v>427</v>
      </c>
      <c r="E13" s="5"/>
      <c r="F13" s="5">
        <v>2.0</v>
      </c>
      <c r="G13" s="15" t="s">
        <v>627</v>
      </c>
      <c r="H13" s="5">
        <v>50.0</v>
      </c>
      <c r="I13" s="5"/>
      <c r="J13" s="100">
        <f>IFERROR(__xludf.DUMMYFUNCTION("+H13-I13"),50.0)</f>
        <v>50</v>
      </c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5"/>
      <c r="B14" s="23">
        <v>12.0</v>
      </c>
      <c r="C14" s="16"/>
      <c r="D14" s="16"/>
      <c r="E14" s="16"/>
      <c r="F14" s="16"/>
      <c r="G14" s="16"/>
      <c r="H14" s="16"/>
      <c r="I14" s="16"/>
      <c r="J14" s="101">
        <f>IFERROR(__xludf.DUMMYFUNCTION("+H14-I14"),0.0)</f>
        <v>0</v>
      </c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5"/>
      <c r="B15" s="96"/>
      <c r="C15" s="97"/>
      <c r="D15" s="97"/>
      <c r="E15" s="67" t="s">
        <v>628</v>
      </c>
      <c r="F15" s="97"/>
      <c r="G15" s="97"/>
      <c r="H15" s="97"/>
      <c r="I15" s="97"/>
      <c r="J15" s="109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5"/>
      <c r="B16" s="52"/>
      <c r="C16" s="99" t="s">
        <v>629</v>
      </c>
      <c r="D16" s="52" t="s">
        <v>630</v>
      </c>
      <c r="E16" s="52"/>
      <c r="F16" s="52">
        <v>2.0</v>
      </c>
      <c r="G16" s="15" t="s">
        <v>486</v>
      </c>
      <c r="H16" s="52">
        <v>3.0</v>
      </c>
      <c r="I16" s="52"/>
      <c r="J16" s="13">
        <f>IFERROR(__xludf.DUMMYFUNCTION("+H16-I16"),3.0)</f>
        <v>3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5"/>
      <c r="B17" s="5"/>
      <c r="C17" s="14" t="s">
        <v>629</v>
      </c>
      <c r="D17" s="52" t="s">
        <v>631</v>
      </c>
      <c r="E17" s="5"/>
      <c r="F17" s="5">
        <v>2.0</v>
      </c>
      <c r="G17" s="15" t="s">
        <v>632</v>
      </c>
      <c r="H17" s="5">
        <v>4.0</v>
      </c>
      <c r="I17" s="5"/>
      <c r="J17" s="13">
        <f>IFERROR(__xludf.DUMMYFUNCTION("+H17-I17"),4.0)</f>
        <v>4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5"/>
      <c r="B18" s="5"/>
      <c r="C18" s="14" t="s">
        <v>629</v>
      </c>
      <c r="D18" s="52" t="s">
        <v>468</v>
      </c>
      <c r="E18" s="5"/>
      <c r="F18" s="52">
        <v>2.0</v>
      </c>
      <c r="G18" s="15" t="s">
        <v>633</v>
      </c>
      <c r="H18" s="5">
        <v>8.0</v>
      </c>
      <c r="I18" s="5"/>
      <c r="J18" s="13">
        <f>IFERROR(__xludf.DUMMYFUNCTION("+H18-I18"),8.0)</f>
        <v>8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5"/>
      <c r="B19" s="5"/>
      <c r="C19" s="14" t="s">
        <v>629</v>
      </c>
      <c r="D19" s="52" t="s">
        <v>634</v>
      </c>
      <c r="E19" s="5"/>
      <c r="F19" s="5">
        <v>2.0</v>
      </c>
      <c r="G19" s="15" t="s">
        <v>635</v>
      </c>
      <c r="H19" s="5">
        <v>6.0</v>
      </c>
      <c r="I19" s="5"/>
      <c r="J19" s="13">
        <f>IFERROR(__xludf.DUMMYFUNCTION("+H19-I19"),6.0)</f>
        <v>6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5"/>
      <c r="B20" s="5"/>
      <c r="C20" s="14" t="s">
        <v>629</v>
      </c>
      <c r="D20" s="52" t="s">
        <v>470</v>
      </c>
      <c r="E20" s="5"/>
      <c r="F20" s="52">
        <v>2.0</v>
      </c>
      <c r="G20" s="15" t="s">
        <v>486</v>
      </c>
      <c r="H20" s="5">
        <v>3.0</v>
      </c>
      <c r="I20" s="5"/>
      <c r="J20" s="13">
        <f>IFERROR(__xludf.DUMMYFUNCTION("+H20-I20"),3.0)</f>
        <v>3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5.75" customHeight="1">
      <c r="A21" s="25"/>
      <c r="B21" s="5"/>
      <c r="C21" s="5" t="s">
        <v>636</v>
      </c>
      <c r="D21" s="5"/>
      <c r="E21" s="5"/>
      <c r="F21" s="5">
        <v>2.0</v>
      </c>
      <c r="G21" s="15" t="s">
        <v>476</v>
      </c>
      <c r="H21" s="5">
        <v>5.0</v>
      </c>
      <c r="I21" s="5"/>
      <c r="J21" s="5">
        <f>IFERROR(__xludf.DUMMYFUNCTION("+H21-I21"),5.0)</f>
        <v>5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5.75" customHeight="1">
      <c r="A22" s="25"/>
      <c r="B22" s="5"/>
      <c r="C22" s="5"/>
      <c r="D22" s="5"/>
      <c r="E22" s="5"/>
      <c r="F22" s="5"/>
      <c r="G22" s="5"/>
      <c r="H22" s="5"/>
      <c r="I22" s="5"/>
      <c r="J22" s="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5.75" customHeight="1">
      <c r="A23" s="25"/>
      <c r="B23" s="5"/>
      <c r="C23" s="5"/>
      <c r="D23" s="5"/>
      <c r="E23" s="5"/>
      <c r="F23" s="5"/>
      <c r="G23" s="5"/>
      <c r="H23" s="5"/>
      <c r="I23" s="5"/>
      <c r="J23" s="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5.75" customHeight="1">
      <c r="A24" s="25"/>
      <c r="B24" s="5"/>
      <c r="C24" s="5"/>
      <c r="D24" s="5"/>
      <c r="E24" s="5"/>
      <c r="F24" s="5"/>
      <c r="G24" s="5"/>
      <c r="H24" s="5"/>
      <c r="I24" s="5"/>
      <c r="J24" s="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5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5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5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5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5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5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5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5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conditionalFormatting sqref="J1 J3:J14">
    <cfRule type="cellIs" dxfId="4" priority="1" operator="lessThanOrEqual">
      <formula>100</formula>
    </cfRule>
  </conditionalFormatting>
  <conditionalFormatting sqref="J1">
    <cfRule type="cellIs" dxfId="0" priority="2" operator="lessThan">
      <formula>99</formula>
    </cfRule>
  </conditionalFormatting>
  <conditionalFormatting sqref="J1">
    <cfRule type="cellIs" dxfId="5" priority="3" operator="between">
      <formula>100</formula>
      <formula>200</formula>
    </cfRule>
  </conditionalFormatting>
  <conditionalFormatting sqref="J1">
    <cfRule type="cellIs" dxfId="0" priority="4" operator="lessThan">
      <formula>51</formula>
    </cfRule>
  </conditionalFormatting>
  <conditionalFormatting sqref="J3:J14">
    <cfRule type="cellIs" dxfId="3" priority="5" operator="greaterThan">
      <formula>71</formula>
    </cfRule>
  </conditionalFormatting>
  <conditionalFormatting sqref="J3:J14">
    <cfRule type="cellIs" dxfId="1" priority="6" operator="greaterThan">
      <formula>70</formula>
    </cfRule>
  </conditionalFormatting>
  <conditionalFormatting sqref="J3:J14">
    <cfRule type="cellIs" dxfId="1" priority="7" operator="greaterThan">
      <formula>50</formula>
    </cfRule>
  </conditionalFormatting>
  <conditionalFormatting sqref="J3:J14">
    <cfRule type="cellIs" dxfId="0" priority="8" operator="lessThan">
      <formula>99</formula>
    </cfRule>
  </conditionalFormatting>
  <conditionalFormatting sqref="J3:J14">
    <cfRule type="cellIs" dxfId="5" priority="9" operator="between">
      <formula>100</formula>
      <formula>200</formula>
    </cfRule>
  </conditionalFormatting>
  <conditionalFormatting sqref="J3:J14">
    <cfRule type="cellIs" dxfId="0" priority="10" operator="lessThan">
      <formula>51</formula>
    </cfRule>
  </conditionalFormatting>
  <printOptions/>
  <pageMargins bottom="0.75" footer="0.0" header="0.0" left="0.7" right="0.7" top="0.75"/>
  <pageSetup orientation="landscape"/>
  <drawing r:id="rId1"/>
</worksheet>
</file>