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8_{8D48C2ED-3A5A-4AE0-AA4D-874E1F2F7D70}" xr6:coauthVersionLast="47" xr6:coauthVersionMax="47" xr10:uidLastSave="{00000000-0000-0000-0000-000000000000}"/>
  <bookViews>
    <workbookView xWindow="-108" yWindow="-108" windowWidth="23256" windowHeight="12576" xr2:uid="{76F6E528-407B-4BBB-A061-0076237935AF}"/>
  </bookViews>
  <sheets>
    <sheet name="Assignment 1,Q3#1, Q4#1,a,b,c,d" sheetId="1" r:id="rId1"/>
    <sheet name="Assignment 1 Q4#1,e" sheetId="2" r:id="rId2"/>
  </sheets>
  <definedNames>
    <definedName name="solver_cvg" localSheetId="0" hidden="1">0.0001</definedName>
    <definedName name="solver_drv" localSheetId="0" hidden="1">1</definedName>
    <definedName name="solver_eng" localSheetId="1" hidden="1">0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'Assignment 1,Q3#1, Q4#1,a,b,c,d'!$B$2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'Assignment 1,Q3#1, Q4#1,a,b,c,d'!$H$6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5" i="2"/>
  <c r="K9" i="2"/>
  <c r="J9" i="2"/>
  <c r="I9" i="2"/>
  <c r="H9" i="2"/>
  <c r="F9" i="2"/>
  <c r="G7" i="2"/>
  <c r="F7" i="2"/>
  <c r="F6" i="2"/>
  <c r="G6" i="2" s="1"/>
  <c r="G4" i="2"/>
  <c r="H4" i="2" s="1"/>
  <c r="G3" i="2"/>
  <c r="G9" i="2" s="1"/>
  <c r="H2" i="2"/>
  <c r="I2" i="2" s="1"/>
  <c r="K18" i="1"/>
  <c r="XFD1048550" i="1"/>
  <c r="XFD1048551" i="1"/>
  <c r="XFD1048552" i="1"/>
  <c r="XFD1048553" i="1"/>
  <c r="XFD1048554" i="1"/>
  <c r="XFD1048555" i="1" a="1"/>
  <c r="XFD1048555" i="1"/>
  <c r="XFD1048556" i="1"/>
  <c r="XFD1048557" i="1"/>
  <c r="XFD1048558" i="1"/>
  <c r="XFD1048559" i="1"/>
  <c r="XFD1048560" i="1"/>
  <c r="XFD1048561" i="1"/>
  <c r="XFD1048562" i="1" a="1"/>
  <c r="XFD1048562" i="1"/>
  <c r="XFD1048563" i="1" a="1"/>
  <c r="XFD1048563" i="1"/>
  <c r="XFD1048564" i="1" a="1"/>
  <c r="XFD1048564" i="1" s="1"/>
  <c r="XFD1048565" i="1" a="1"/>
  <c r="XFD1048565" i="1" s="1"/>
  <c r="XFD1048566" i="1" a="1"/>
  <c r="XFD1048566" i="1"/>
  <c r="XFD1048567" i="1" a="1"/>
  <c r="XFD1048567" i="1"/>
  <c r="XFD1048568" i="1" a="1"/>
  <c r="XFD1048568" i="1" s="1"/>
  <c r="XFD1048569" i="1" a="1"/>
  <c r="XFD1048569" i="1" s="1"/>
  <c r="XFD1048570" i="1" a="1"/>
  <c r="XFD1048570" i="1"/>
  <c r="XFD1048571" i="1" a="1"/>
  <c r="XFD1048571" i="1"/>
  <c r="XFD1048572" i="1" a="1"/>
  <c r="XFD1048572" i="1" s="1"/>
  <c r="XFD1048573" i="1" a="1"/>
  <c r="XFD1048573" i="1" s="1"/>
  <c r="XFD1048574" i="1" a="1"/>
  <c r="XFD1048574" i="1" s="1"/>
  <c r="XFD1048575" i="1" a="1"/>
  <c r="XFD1048575" i="1"/>
  <c r="G28" i="1"/>
  <c r="G31" i="1" s="1"/>
  <c r="H28" i="1"/>
  <c r="E38" i="1" s="1"/>
  <c r="I28" i="1"/>
  <c r="J28" i="1"/>
  <c r="E40" i="1" s="1"/>
  <c r="K28" i="1"/>
  <c r="K31" i="1" s="1"/>
  <c r="F28" i="1"/>
  <c r="E36" i="1" s="1"/>
  <c r="G16" i="1"/>
  <c r="H16" i="1"/>
  <c r="I16" i="1"/>
  <c r="J16" i="1"/>
  <c r="K16" i="1"/>
  <c r="F16" i="1"/>
  <c r="I8" i="1"/>
  <c r="G5" i="1"/>
  <c r="H5" i="1"/>
  <c r="I5" i="1"/>
  <c r="J5" i="1"/>
  <c r="K5" i="1"/>
  <c r="F5" i="1"/>
  <c r="G32" i="1"/>
  <c r="H32" i="1"/>
  <c r="I32" i="1"/>
  <c r="J32" i="1"/>
  <c r="K32" i="1"/>
  <c r="F32" i="1"/>
  <c r="G19" i="1"/>
  <c r="H19" i="1"/>
  <c r="I19" i="1"/>
  <c r="J19" i="1"/>
  <c r="K19" i="1"/>
  <c r="F19" i="1"/>
  <c r="G9" i="1"/>
  <c r="H9" i="1"/>
  <c r="I9" i="1"/>
  <c r="J9" i="1"/>
  <c r="K9" i="1"/>
  <c r="F9" i="1"/>
  <c r="H29" i="1"/>
  <c r="I29" i="1" s="1"/>
  <c r="J29" i="1" s="1"/>
  <c r="K29" i="1" s="1"/>
  <c r="G29" i="1"/>
  <c r="H17" i="1"/>
  <c r="I17" i="1"/>
  <c r="J17" i="1" s="1"/>
  <c r="K17" i="1" s="1"/>
  <c r="G17" i="1"/>
  <c r="G6" i="1"/>
  <c r="F29" i="1"/>
  <c r="F17" i="1"/>
  <c r="F6" i="1"/>
  <c r="H6" i="1" s="1"/>
  <c r="I6" i="1" s="1"/>
  <c r="J6" i="1" s="1"/>
  <c r="K6" i="1" s="1"/>
  <c r="E41" i="1"/>
  <c r="E39" i="1"/>
  <c r="E37" i="1"/>
  <c r="J31" i="1"/>
  <c r="I31" i="1"/>
  <c r="H31" i="1"/>
  <c r="I26" i="1"/>
  <c r="J26" i="1"/>
  <c r="K26" i="1"/>
  <c r="H26" i="1"/>
  <c r="K25" i="1"/>
  <c r="J25" i="1"/>
  <c r="I25" i="1"/>
  <c r="H25" i="1"/>
  <c r="I30" i="1" s="1"/>
  <c r="H27" i="1"/>
  <c r="I27" i="1" s="1"/>
  <c r="J27" i="1" s="1"/>
  <c r="K27" i="1" s="1"/>
  <c r="G27" i="1"/>
  <c r="G30" i="1"/>
  <c r="F30" i="1"/>
  <c r="G26" i="1"/>
  <c r="H13" i="1"/>
  <c r="H18" i="1" s="1"/>
  <c r="H15" i="1"/>
  <c r="I15" i="1" s="1"/>
  <c r="J15" i="1" s="1"/>
  <c r="K15" i="1" s="1"/>
  <c r="G18" i="1"/>
  <c r="F18" i="1"/>
  <c r="H14" i="1"/>
  <c r="G14" i="1"/>
  <c r="K7" i="1"/>
  <c r="J7" i="1"/>
  <c r="I7" i="1"/>
  <c r="H7" i="1"/>
  <c r="G7" i="1"/>
  <c r="F7" i="1"/>
  <c r="H4" i="1"/>
  <c r="G4" i="1"/>
  <c r="G3" i="1"/>
  <c r="I2" i="1"/>
  <c r="J2" i="1" s="1"/>
  <c r="K2" i="1" s="1"/>
  <c r="H2" i="1"/>
  <c r="I4" i="2" l="1"/>
  <c r="H5" i="2"/>
  <c r="H8" i="2" s="1"/>
  <c r="H6" i="2"/>
  <c r="G5" i="2"/>
  <c r="G8" i="2" s="1"/>
  <c r="I6" i="2"/>
  <c r="J6" i="2" s="1"/>
  <c r="I7" i="2"/>
  <c r="J2" i="2"/>
  <c r="H7" i="2"/>
  <c r="F31" i="1"/>
  <c r="H30" i="1"/>
  <c r="I13" i="1"/>
  <c r="J13" i="1" s="1"/>
  <c r="K13" i="1" s="1"/>
  <c r="I4" i="1"/>
  <c r="J4" i="2" l="1"/>
  <c r="I5" i="2"/>
  <c r="I8" i="2" s="1"/>
  <c r="K2" i="2"/>
  <c r="K7" i="2" s="1"/>
  <c r="J7" i="2"/>
  <c r="J30" i="1"/>
  <c r="K30" i="1"/>
  <c r="I18" i="1"/>
  <c r="I14" i="1"/>
  <c r="J4" i="1"/>
  <c r="J5" i="2" l="1"/>
  <c r="J8" i="2" s="1"/>
  <c r="K4" i="2"/>
  <c r="K5" i="2" s="1"/>
  <c r="K8" i="2" s="1"/>
  <c r="K6" i="2"/>
  <c r="J18" i="1"/>
  <c r="J14" i="1"/>
  <c r="K4" i="1"/>
  <c r="K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 Agrawal</author>
  </authors>
  <commentList>
    <comment ref="I8" authorId="0" shapeId="0" xr:uid="{6BDB5945-56AB-480F-98BD-32960851CCC9}">
      <text>
        <r>
          <rPr>
            <b/>
            <sz val="9"/>
            <color indexed="81"/>
            <rFont val="Tahoma"/>
            <family val="2"/>
          </rPr>
          <t>Q4 #1.B</t>
        </r>
      </text>
    </comment>
    <comment ref="K8" authorId="0" shapeId="0" xr:uid="{FD5D7AB5-4D92-4E64-A4E7-18AD97A43B3C}">
      <text>
        <r>
          <rPr>
            <b/>
            <sz val="9"/>
            <color indexed="81"/>
            <rFont val="Tahoma"/>
            <family val="2"/>
          </rPr>
          <t>Q3#1</t>
        </r>
      </text>
    </comment>
    <comment ref="K18" authorId="0" shapeId="0" xr:uid="{7972526F-F987-491E-947D-116127AAA5F8}">
      <text>
        <r>
          <rPr>
            <b/>
            <sz val="9"/>
            <color indexed="81"/>
            <rFont val="Tahoma"/>
            <family val="2"/>
          </rPr>
          <t>Q4#1.c</t>
        </r>
      </text>
    </comment>
    <comment ref="K31" authorId="0" shapeId="0" xr:uid="{FACCAF31-1D46-478D-A75F-232FDE1C8F2A}">
      <text>
        <r>
          <rPr>
            <b/>
            <sz val="9"/>
            <color indexed="81"/>
            <rFont val="Tahoma"/>
            <family val="2"/>
          </rPr>
          <t>Q4 #1.D</t>
        </r>
      </text>
    </comment>
    <comment ref="E47" authorId="0" shapeId="0" xr:uid="{B31C3796-35E5-4808-9C89-55DC40CEA1E2}">
      <text>
        <r>
          <rPr>
            <b/>
            <sz val="9"/>
            <color indexed="81"/>
            <rFont val="Tahoma"/>
            <family val="2"/>
          </rPr>
          <t xml:space="preserve">Q4 #1.D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 Agrawal</author>
  </authors>
  <commentList>
    <comment ref="K8" authorId="0" shapeId="0" xr:uid="{80B7B421-703C-4708-A4E8-0C7EEDE25909}">
      <text>
        <r>
          <rPr>
            <b/>
            <sz val="9"/>
            <color indexed="81"/>
            <rFont val="Tahoma"/>
            <family val="2"/>
          </rPr>
          <t>Q4#1.e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<sst xmlns="http://schemas.openxmlformats.org/spreadsheetml/2006/main" count="77" uniqueCount="26">
  <si>
    <t>The XYZ company</t>
  </si>
  <si>
    <t>Production cost</t>
  </si>
  <si>
    <t>Selling price</t>
  </si>
  <si>
    <t>Profit</t>
  </si>
  <si>
    <t>Initial cash</t>
  </si>
  <si>
    <t>Initial inventory</t>
  </si>
  <si>
    <t>January</t>
  </si>
  <si>
    <t>February</t>
  </si>
  <si>
    <t>March</t>
  </si>
  <si>
    <t>April</t>
  </si>
  <si>
    <t>May</t>
  </si>
  <si>
    <t>June</t>
  </si>
  <si>
    <t>Production units</t>
  </si>
  <si>
    <t>Inventory</t>
  </si>
  <si>
    <t>Sold Units</t>
  </si>
  <si>
    <t>Cash in hand</t>
  </si>
  <si>
    <t xml:space="preserve"> </t>
  </si>
  <si>
    <t>Profit Percentage</t>
  </si>
  <si>
    <t>Jan</t>
  </si>
  <si>
    <t>Feb</t>
  </si>
  <si>
    <t>Mar</t>
  </si>
  <si>
    <t>Apr</t>
  </si>
  <si>
    <t>Jun</t>
  </si>
  <si>
    <t>Received cash from last month</t>
  </si>
  <si>
    <t>Initial cash from december</t>
  </si>
  <si>
    <t>Inventory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</si>
</sst>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3" borderId="1" applyNumberFormat="0" applyAlignment="0" applyProtection="0"/>
  </cellStyleXfs>
  <cellXfs count="34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44" fontId="0" fillId="0" borderId="0" xfId="0" applyNumberFormat="1" applyFill="1" applyBorder="1"/>
    <xf numFmtId="44" fontId="0" fillId="0" borderId="0" xfId="1" applyFont="1" applyFill="1" applyBorder="1"/>
    <xf numFmtId="9" fontId="0" fillId="0" borderId="0" xfId="2" applyFont="1" applyFill="1" applyBorder="1"/>
    <xf numFmtId="0" fontId="5" fillId="0" borderId="1" xfId="3" applyFill="1"/>
    <xf numFmtId="9" fontId="5" fillId="0" borderId="1" xfId="3" applyNumberFormat="1" applyFill="1"/>
    <xf numFmtId="0" fontId="0" fillId="0" borderId="3" xfId="0" applyFill="1" applyBorder="1"/>
    <xf numFmtId="44" fontId="0" fillId="0" borderId="3" xfId="0" applyNumberFormat="1" applyFill="1" applyBorder="1"/>
    <xf numFmtId="44" fontId="0" fillId="0" borderId="5" xfId="0" applyNumberFormat="1" applyFill="1" applyBorder="1"/>
    <xf numFmtId="44" fontId="0" fillId="0" borderId="6" xfId="0" applyNumberFormat="1" applyFill="1" applyBorder="1"/>
    <xf numFmtId="9" fontId="0" fillId="0" borderId="3" xfId="2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0" fillId="0" borderId="13" xfId="0" applyFill="1" applyBorder="1"/>
    <xf numFmtId="0" fontId="0" fillId="0" borderId="12" xfId="0" applyFill="1" applyBorder="1"/>
    <xf numFmtId="0" fontId="0" fillId="5" borderId="0" xfId="0" applyFill="1"/>
    <xf numFmtId="44" fontId="0" fillId="5" borderId="0" xfId="1" applyFont="1" applyFill="1"/>
    <xf numFmtId="44" fontId="0" fillId="5" borderId="0" xfId="0" applyNumberFormat="1" applyFill="1" applyBorder="1"/>
    <xf numFmtId="9" fontId="7" fillId="4" borderId="0" xfId="2" applyFont="1" applyFill="1" applyBorder="1"/>
    <xf numFmtId="0" fontId="0" fillId="0" borderId="2" xfId="0" applyFont="1" applyBorder="1"/>
    <xf numFmtId="44" fontId="1" fillId="0" borderId="3" xfId="1" applyFont="1" applyBorder="1"/>
    <xf numFmtId="0" fontId="0" fillId="0" borderId="4" xfId="0" applyFont="1" applyBorder="1"/>
    <xf numFmtId="44" fontId="1" fillId="0" borderId="6" xfId="1" applyFont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00481189851268E-2"/>
          <c:y val="0.15782407407407409"/>
          <c:w val="0.8849884076990376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'Assignment 1,Q3#1, Q4#1,a,b,c,d'!$E$35</c:f>
              <c:strCache>
                <c:ptCount val="1"/>
                <c:pt idx="0">
                  <c:v>Profit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 1,Q3#1, Q4#1,a,b,c,d'!$D$36:$D$41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'Assignment 1,Q3#1, Q4#1,a,b,c,d'!$E$36:$E$41</c:f>
              <c:numCache>
                <c:formatCode>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8-4F2B-83FE-3AE8DC3E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446000"/>
        <c:axId val="1685447248"/>
      </c:barChart>
      <c:catAx>
        <c:axId val="16854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447248"/>
        <c:crosses val="autoZero"/>
        <c:auto val="1"/>
        <c:lblAlgn val="ctr"/>
        <c:lblOffset val="100"/>
        <c:noMultiLvlLbl val="0"/>
      </c:catAx>
      <c:valAx>
        <c:axId val="16854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4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33</xdr:row>
      <xdr:rowOff>3810</xdr:rowOff>
    </xdr:from>
    <xdr:to>
      <xdr:col>11</xdr:col>
      <xdr:colOff>426720</xdr:colOff>
      <xdr:row>48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68D429-B0DF-4D90-8629-57F617B0A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</xdr:colOff>
      <xdr:row>11</xdr:row>
      <xdr:rowOff>7620</xdr:rowOff>
    </xdr:from>
    <xdr:to>
      <xdr:col>18</xdr:col>
      <xdr:colOff>502920</xdr:colOff>
      <xdr:row>15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101915-9631-4A7C-BC68-4C581E78B1B0}"/>
            </a:ext>
          </a:extLst>
        </xdr:cNvPr>
        <xdr:cNvSpPr/>
      </xdr:nvSpPr>
      <xdr:spPr>
        <a:xfrm>
          <a:off x="10500360" y="2042160"/>
          <a:ext cx="3543300" cy="723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c) The cash</a:t>
          </a:r>
          <a:r>
            <a:rPr lang="en-US" sz="1100" baseline="0"/>
            <a:t> flow falls below in the month of March.</a:t>
          </a:r>
        </a:p>
        <a:p>
          <a:pPr algn="l"/>
          <a:r>
            <a:rPr lang="en-US" sz="1100" baseline="0"/>
            <a:t>Also this affects a) as the cash becomes 0 in March and             not in April. 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23</xdr:row>
      <xdr:rowOff>7620</xdr:rowOff>
    </xdr:from>
    <xdr:to>
      <xdr:col>18</xdr:col>
      <xdr:colOff>480060</xdr:colOff>
      <xdr:row>26</xdr:row>
      <xdr:rowOff>175260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BCEAE5D-8B01-428A-B316-35AA4A591229}"/>
            </a:ext>
          </a:extLst>
        </xdr:cNvPr>
        <xdr:cNvSpPr/>
      </xdr:nvSpPr>
      <xdr:spPr>
        <a:xfrm>
          <a:off x="10500360" y="4251960"/>
          <a:ext cx="3520440" cy="7162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d.) This affects the part a) as the cash flow does not fall below 0  in any month.</a:t>
          </a:r>
        </a:p>
      </xdr:txBody>
    </xdr:sp>
    <xdr:clientData/>
  </xdr:twoCellAnchor>
  <xdr:twoCellAnchor>
    <xdr:from>
      <xdr:col>13</xdr:col>
      <xdr:colOff>15240</xdr:colOff>
      <xdr:row>33</xdr:row>
      <xdr:rowOff>15240</xdr:rowOff>
    </xdr:from>
    <xdr:to>
      <xdr:col>18</xdr:col>
      <xdr:colOff>472440</xdr:colOff>
      <xdr:row>37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C9F4908-D38C-4BD8-8D4C-2F2F508474CB}"/>
            </a:ext>
          </a:extLst>
        </xdr:cNvPr>
        <xdr:cNvSpPr/>
      </xdr:nvSpPr>
      <xdr:spPr>
        <a:xfrm>
          <a:off x="10507980" y="6096000"/>
          <a:ext cx="3505200" cy="7162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e.) If the production cost per unit increases to $0.80 from $0.75,  the cash amount  will run out by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end of March.</a:t>
          </a:r>
          <a:endParaRPr lang="en-US">
            <a:effectLst/>
          </a:endParaRPr>
        </a:p>
        <a:p>
          <a:pPr algn="l"/>
          <a:r>
            <a:rPr lang="en-US" sz="1100" b="1"/>
            <a:t>Refer to</a:t>
          </a:r>
          <a:r>
            <a:rPr lang="en-US" sz="1100" b="1" baseline="0"/>
            <a:t> next sheet for the solution</a:t>
          </a:r>
          <a:endParaRPr lang="en-US" sz="1100" b="1"/>
        </a:p>
      </xdr:txBody>
    </xdr:sp>
    <xdr:clientData/>
  </xdr:twoCellAnchor>
  <xdr:twoCellAnchor>
    <xdr:from>
      <xdr:col>13</xdr:col>
      <xdr:colOff>0</xdr:colOff>
      <xdr:row>0</xdr:row>
      <xdr:rowOff>22860</xdr:rowOff>
    </xdr:from>
    <xdr:to>
      <xdr:col>18</xdr:col>
      <xdr:colOff>525780</xdr:colOff>
      <xdr:row>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0BB852-779A-4AFD-8F61-6D5443B9BE3E}"/>
            </a:ext>
          </a:extLst>
        </xdr:cNvPr>
        <xdr:cNvSpPr/>
      </xdr:nvSpPr>
      <xdr:spPr>
        <a:xfrm>
          <a:off x="10492740" y="22860"/>
          <a:ext cx="3573780" cy="723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a) Though the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cash balance becomes 0 in April,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cash balance falls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below 0 in the month of May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Therefore there is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need to borrow money in May.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906780</xdr:colOff>
      <xdr:row>9</xdr:row>
      <xdr:rowOff>175260</xdr:rowOff>
    </xdr:from>
    <xdr:to>
      <xdr:col>9</xdr:col>
      <xdr:colOff>281940</xdr:colOff>
      <xdr:row>13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C9FC4D-859D-44D4-AF7F-BAF14302D387}"/>
            </a:ext>
          </a:extLst>
        </xdr:cNvPr>
        <xdr:cNvSpPr/>
      </xdr:nvSpPr>
      <xdr:spPr>
        <a:xfrm>
          <a:off x="4396740" y="1828800"/>
          <a:ext cx="3238500" cy="609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e.) If the production cost per unit increases to $0.80 from $0.75,  the cash amount  will run out by</a:t>
          </a:r>
          <a:r>
            <a:rPr lang="en-US" sz="1100" baseline="0"/>
            <a:t> the end of March.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3906596-A2B9-4561-9A6C-64CEC585CD5A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A31E91A-04C6-43C3-83F1-C93B7CFA811D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NTUwWQBbAzQjBXF5SztwV3dvEDYBTWBhEH0qSwlvEGcMUg0=" value="&quot;&quot;"/>
    <we:property name="NTUwWQBbAzQjBXF5SztwV3dvEDYBTWBhEH0qSwlvEGcOUR94Bz8=" value="&quot;RQ==&quot;"/>
    <we:property name="NTUwWQBbAzQjBXF5SztwV3dvEDYBTWBhEH0qSwlvEGcwXwtDCyMSASMt" value="&quot;RGhzAFcFXmA=&quot;"/>
    <we:property name="NTUwWQBbAzQjBXF5SztwV3dvEDYBTWBhEH0qSwlvEGcwXwtDCyMSAiIy" value="&quot;RXZz&quot;"/>
    <we:property name="NTUwWQBbAzQjBXF5SztwV3dvEDYBTWBhEH0qSwlvEGcwXwtDCyMSAiUp" value="&quot;RA==&quot;"/>
    <we:property name="NTUwWQBbAzQjBXF5SztwV3dvEDYBTWBhEH0qSwlvEGcwXwtDCyMSAj4r" value="&quot;RA==&quot;"/>
    <we:property name="NTUwWQBbAzQjBXF5SztwV3dvEDYBTWBhEH0qSwlvEGcwXwtDCyMSAjIk" value="&quot;RQ==&quot;"/>
    <we:property name="NTUwWQBbAzQjBXF5SztwV3dvEDYBTWBhEH0qSwlvEGcwXwtDCyMSAyIs" value="&quot;RA==&quot;"/>
    <we:property name="NTUwWQBbAzQjBXF5SztwV3dvEDYBTWBhEH0qSwlvEGcwXwtDCyMSAz0w" value="&quot;RQ==&quot;"/>
    <we:property name="NTUwWQBbAzQjBXF5SztwV3dvEDYBTWBhEH0qSwlvEGcwXwtDCyMSAzM+" value="&quot;RQ==&quot;"/>
    <we:property name="NTUwWQBbAzQjBXF5SztwV3dvEDYBTWBhEH0qSwlvEGcwXwtDCyMSAzQ7" value="&quot;QQ==&quot;"/>
    <we:property name="NTUwWQBbAzQjBXF5SztwV3dvEDYBTWBhEH0qSwlvEGcwXwtDCyMSBT4k" value="&quot;RGhzAFcE&quot;"/>
    <we:property name="NTUwWQBbAzQjBXF5SztwV3dvEDYBTWBhEH0qSwlvEGcwXwtDCyMSECM7" value="&quot;RQ==&quot;"/>
    <we:property name="NTUwWQBbAzQjBXF5SztwV3dvEDYBTWBhEH0qSwlvEGcwXwtDCyMSEDIr" value="&quot;RGhzAFY=&quot;"/>
    <we:property name="NTUwWQBbAzQjBXF5SztwV3dvEDYBTWBhEH0qSwlvEGcwXwtDCyMSEicv" value="&quot;RGhzAFcE&quot;"/>
    <we:property name="NTUwWQBbAzQjBXF5SztwV3dvEDYBTWBhEH0qSwlvEGcwXwtDCyMSFD8v" value="&quot;OBY=&quot;"/>
    <we:property name="NTUwWQBbAzQjBXF5SztwV3dvEDYBTWBhEH0qSwlvEGcwXwtDCyMSFjA4" value="&quot;RGhzAFcFXmA=&quot;"/>
    <we:property name="NTUwWQBbAzQjBXF5SztwV3dvEDYBTWBhEH0qSwlvEGcwXwtDCyMSFzQp" value="&quot;RGhzAFcFXmA=&quot;"/>
    <we:property name="NTUwWQBbAzQjBXF5SztwV3dvEDYBTWBhEH0qSwlvEGcwXwtDCyMSGCE7" value="&quot;RGh6CQ==&quot;"/>
    <we:property name="NTUwWQBbAzQjBXF5SztwV3dvEDYBTWBhEH0qSwlvEGcwXwtDCyMSGCEh" value="&quot;RQ==&quot;"/>
    <we:property name="NTUwWQBbAzQjBXF5SztwV3dvEDYBTWBhEH0qSwlvEGcwXwtDCyMSGCEs" value="&quot;Rw==&quot;"/>
    <we:property name="NTUwWQBbAzQjBXF5SztwV3dvEDYBTWBhEH0qSwlvEGcwXwtDCyMSHCIk" value="&quot;RA==&quot;"/>
    <we:property name="NTUwWQBbAzQjBXF5SztwV3dvEDYBTWBhEH0qSwlvEGcwXwtDCyMSHCM8" value="&quot;RGhzB1I=&quot;"/>
    <we:property name="NTUwWQBbAzQjBXF5SztwV3dvEDYBTWBhEH0qSwlvEGcwXwtDCyMSHD8h" value="&quot;R3Y=&quot;"/>
    <we:property name="NTUwWQBbAzQjBXF5SztwV3dvEDYBTWBhEH0qSwlvEGcwXwtDCyMSHDQ8" value="&quot;Rg==&quot;"/>
    <we:property name="NTUwWQBbAzQjBXF5SztwV3dvEDYBTWBhEH0qSwlvEGcwXwtDCyMSHSE4" value="&quot;RA==&quot;"/>
    <we:property name="NTUwWQBbAzQjBXF5SztwV3dvEDYBTWBhEH0qSwlvEGcwXwtDCyMSHSE8" value="&quot;RA==&quot;"/>
    <we:property name="NTUwWQBbAzQjBXF5SztwV3dvEDYBTWBhEH0qSwlvEGcwXwtDCyMSHyU6" value="&quot;Rg==&quot;"/>
    <we:property name="NTUwWQBbAzQjBXF5SztwV3dvEDYBTWBhEH0qSwlvEGcwXwtDCyMSHzQv" value="&quot;RQ==&quot;"/>
    <we:property name="UniqueID" value="&quot;2022191644382813905&quot;"/>
  </we:properties>
  <we:bindings>
    <we:binding id="refEdit" type="matrix" appref="{5AAD1717-CC37-4F78-BEBD-EB99CCF91C5F}"/>
    <we:binding id="Worker" type="matrix" appref="{BEBC7309-77D6-4AC4-91F5-8635346C179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1C57-159D-4DE6-8117-4170E5ABEC11}">
  <dimension ref="A1:XFD1048575"/>
  <sheetViews>
    <sheetView tabSelected="1" workbookViewId="0">
      <selection activeCell="A13" sqref="A13"/>
    </sheetView>
  </sheetViews>
  <sheetFormatPr defaultRowHeight="14.4" x14ac:dyDescent="0.3"/>
  <cols>
    <col min="1" max="1" width="26.44140625" bestFit="1" customWidth="1"/>
    <col min="2" max="2" width="12.6640625" customWidth="1"/>
    <col min="5" max="5" width="17.6640625" customWidth="1"/>
    <col min="6" max="11" width="10.109375" bestFit="1" customWidth="1"/>
  </cols>
  <sheetData>
    <row r="1" spans="1:11" ht="15" thickBot="1" x14ac:dyDescent="0.35">
      <c r="A1" s="32" t="s">
        <v>0</v>
      </c>
      <c r="B1" s="33"/>
      <c r="E1" s="21"/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20" t="s">
        <v>11</v>
      </c>
    </row>
    <row r="2" spans="1:11" x14ac:dyDescent="0.3">
      <c r="A2" s="28" t="s">
        <v>1</v>
      </c>
      <c r="B2" s="29">
        <v>0.75</v>
      </c>
      <c r="E2" s="16" t="s">
        <v>12</v>
      </c>
      <c r="F2" s="5">
        <v>1000</v>
      </c>
      <c r="G2" s="5">
        <v>2000</v>
      </c>
      <c r="H2" s="5">
        <f>G2+500</f>
        <v>2500</v>
      </c>
      <c r="I2" s="5">
        <f t="shared" ref="I2:K2" si="0">H2+500</f>
        <v>3000</v>
      </c>
      <c r="J2" s="5">
        <f t="shared" si="0"/>
        <v>3500</v>
      </c>
      <c r="K2" s="11">
        <f t="shared" si="0"/>
        <v>4000</v>
      </c>
    </row>
    <row r="3" spans="1:11" x14ac:dyDescent="0.3">
      <c r="A3" s="28" t="s">
        <v>2</v>
      </c>
      <c r="B3" s="29">
        <v>1</v>
      </c>
      <c r="E3" s="16" t="s">
        <v>13</v>
      </c>
      <c r="F3" s="5">
        <v>1000</v>
      </c>
      <c r="G3" s="5">
        <f>F4</f>
        <v>1000</v>
      </c>
      <c r="H3" s="5">
        <v>1500</v>
      </c>
      <c r="I3" s="5">
        <v>2000</v>
      </c>
      <c r="J3" s="5">
        <v>2500</v>
      </c>
      <c r="K3" s="11">
        <v>3000</v>
      </c>
    </row>
    <row r="4" spans="1:11" x14ac:dyDescent="0.3">
      <c r="A4" s="28" t="s">
        <v>3</v>
      </c>
      <c r="B4" s="29">
        <v>0.25</v>
      </c>
      <c r="E4" s="16" t="s">
        <v>14</v>
      </c>
      <c r="F4" s="5">
        <v>1000</v>
      </c>
      <c r="G4" s="5">
        <f>F4+500</f>
        <v>1500</v>
      </c>
      <c r="H4" s="5">
        <f t="shared" ref="H4:K4" si="1">G4+500</f>
        <v>2000</v>
      </c>
      <c r="I4" s="5">
        <f t="shared" si="1"/>
        <v>2500</v>
      </c>
      <c r="J4" s="5">
        <f t="shared" si="1"/>
        <v>3000</v>
      </c>
      <c r="K4" s="11">
        <f t="shared" si="1"/>
        <v>3500</v>
      </c>
    </row>
    <row r="5" spans="1:11" x14ac:dyDescent="0.3">
      <c r="A5" s="28" t="s">
        <v>4</v>
      </c>
      <c r="B5" s="29">
        <v>875</v>
      </c>
      <c r="E5" s="16" t="s">
        <v>3</v>
      </c>
      <c r="F5" s="6">
        <f>F4*$B$3-F4*$B$2</f>
        <v>250</v>
      </c>
      <c r="G5" s="6">
        <f t="shared" ref="G5:K5" si="2">G4*$B$3-G4*$B$2</f>
        <v>375</v>
      </c>
      <c r="H5" s="6">
        <f t="shared" si="2"/>
        <v>500</v>
      </c>
      <c r="I5" s="6">
        <f t="shared" si="2"/>
        <v>625</v>
      </c>
      <c r="J5" s="6">
        <f t="shared" si="2"/>
        <v>750</v>
      </c>
      <c r="K5" s="12">
        <f t="shared" si="2"/>
        <v>875</v>
      </c>
    </row>
    <row r="6" spans="1:11" x14ac:dyDescent="0.3">
      <c r="A6" s="28" t="s">
        <v>5</v>
      </c>
      <c r="B6" s="29">
        <v>1000</v>
      </c>
      <c r="E6" s="16" t="s">
        <v>15</v>
      </c>
      <c r="F6" s="7">
        <f>B6+B5-(F2*B2)</f>
        <v>1125</v>
      </c>
      <c r="G6" s="6">
        <f>F4*$B$3+F6-(G2*$B$2)</f>
        <v>625</v>
      </c>
      <c r="H6" s="6">
        <f t="shared" ref="H6:K6" si="3">G4*$B$3+G6-(H2*$B$2)</f>
        <v>250</v>
      </c>
      <c r="I6" s="6">
        <f t="shared" si="3"/>
        <v>0</v>
      </c>
      <c r="J6" s="6">
        <f t="shared" si="3"/>
        <v>-125</v>
      </c>
      <c r="K6" s="12">
        <f t="shared" si="3"/>
        <v>-125</v>
      </c>
    </row>
    <row r="7" spans="1:11" ht="15" thickBot="1" x14ac:dyDescent="0.35">
      <c r="A7" s="30" t="s">
        <v>23</v>
      </c>
      <c r="B7" s="31">
        <v>1000</v>
      </c>
      <c r="E7" s="16" t="s">
        <v>1</v>
      </c>
      <c r="F7" s="6">
        <f t="shared" ref="F7:K7" si="4">F2*$B$2</f>
        <v>750</v>
      </c>
      <c r="G7" s="6">
        <f t="shared" si="4"/>
        <v>1500</v>
      </c>
      <c r="H7" s="6">
        <f t="shared" si="4"/>
        <v>1875</v>
      </c>
      <c r="I7" s="6">
        <f t="shared" si="4"/>
        <v>2250</v>
      </c>
      <c r="J7" s="6">
        <f t="shared" si="4"/>
        <v>2625</v>
      </c>
      <c r="K7" s="12">
        <f t="shared" si="4"/>
        <v>3000</v>
      </c>
    </row>
    <row r="8" spans="1:11" x14ac:dyDescent="0.3">
      <c r="E8" s="16" t="s">
        <v>17</v>
      </c>
      <c r="F8" s="8"/>
      <c r="G8" s="8"/>
      <c r="H8" s="8"/>
      <c r="I8" s="27">
        <f t="shared" ref="I8" si="5">(I5/I4*$B$3)</f>
        <v>0.25</v>
      </c>
      <c r="J8" s="8"/>
      <c r="K8" s="15"/>
    </row>
    <row r="9" spans="1:11" ht="15" thickBot="1" x14ac:dyDescent="0.35">
      <c r="E9" s="17" t="s">
        <v>25</v>
      </c>
      <c r="F9" s="13">
        <f>F3*$B$2</f>
        <v>750</v>
      </c>
      <c r="G9" s="13">
        <f t="shared" ref="G9:K9" si="6">G3*$B$2</f>
        <v>750</v>
      </c>
      <c r="H9" s="13">
        <f t="shared" si="6"/>
        <v>1125</v>
      </c>
      <c r="I9" s="13">
        <f t="shared" si="6"/>
        <v>1500</v>
      </c>
      <c r="J9" s="13">
        <f t="shared" si="6"/>
        <v>1875</v>
      </c>
      <c r="K9" s="14">
        <f t="shared" si="6"/>
        <v>2250</v>
      </c>
    </row>
    <row r="10" spans="1:11" x14ac:dyDescent="0.3">
      <c r="E10" s="4"/>
      <c r="F10" s="4"/>
      <c r="G10" s="4"/>
      <c r="H10" s="4"/>
      <c r="I10" s="4"/>
      <c r="J10" s="4"/>
      <c r="K10" s="4"/>
    </row>
    <row r="11" spans="1:11" ht="15" thickBot="1" x14ac:dyDescent="0.35">
      <c r="E11" s="4"/>
      <c r="F11" s="4"/>
      <c r="G11" s="4"/>
      <c r="H11" s="4"/>
      <c r="I11" s="4"/>
      <c r="J11" s="4"/>
      <c r="K11" s="4"/>
    </row>
    <row r="12" spans="1:11" x14ac:dyDescent="0.3">
      <c r="E12" s="22"/>
      <c r="F12" s="19" t="s">
        <v>6</v>
      </c>
      <c r="G12" s="19" t="s">
        <v>7</v>
      </c>
      <c r="H12" s="19" t="s">
        <v>8</v>
      </c>
      <c r="I12" s="19" t="s">
        <v>9</v>
      </c>
      <c r="J12" s="19" t="s">
        <v>10</v>
      </c>
      <c r="K12" s="20" t="s">
        <v>11</v>
      </c>
    </row>
    <row r="13" spans="1:11" x14ac:dyDescent="0.3">
      <c r="A13" t="s">
        <v>16</v>
      </c>
      <c r="E13" s="16" t="s">
        <v>12</v>
      </c>
      <c r="F13" s="5">
        <v>1000</v>
      </c>
      <c r="G13" s="5">
        <v>2200</v>
      </c>
      <c r="H13" s="5">
        <f>G13+600</f>
        <v>2800</v>
      </c>
      <c r="I13" s="5">
        <f>H13+600</f>
        <v>3400</v>
      </c>
      <c r="J13" s="5">
        <f>I13+600</f>
        <v>4000</v>
      </c>
      <c r="K13" s="11">
        <f>J13+600</f>
        <v>4600</v>
      </c>
    </row>
    <row r="14" spans="1:11" x14ac:dyDescent="0.3">
      <c r="E14" s="16" t="s">
        <v>13</v>
      </c>
      <c r="F14" s="5">
        <v>1000</v>
      </c>
      <c r="G14" s="5">
        <f>F15</f>
        <v>1000</v>
      </c>
      <c r="H14" s="5">
        <f t="shared" ref="H14:K14" si="7">G15</f>
        <v>1600</v>
      </c>
      <c r="I14" s="5">
        <f t="shared" si="7"/>
        <v>2200</v>
      </c>
      <c r="J14" s="5">
        <f t="shared" si="7"/>
        <v>2800</v>
      </c>
      <c r="K14" s="11">
        <f t="shared" si="7"/>
        <v>3400</v>
      </c>
    </row>
    <row r="15" spans="1:11" x14ac:dyDescent="0.3">
      <c r="E15" s="16" t="s">
        <v>14</v>
      </c>
      <c r="F15" s="5">
        <v>1000</v>
      </c>
      <c r="G15" s="5">
        <v>1600</v>
      </c>
      <c r="H15" s="5">
        <f>G15+600</f>
        <v>2200</v>
      </c>
      <c r="I15" s="5">
        <f>H15+600</f>
        <v>2800</v>
      </c>
      <c r="J15" s="5">
        <f>I15+600</f>
        <v>3400</v>
      </c>
      <c r="K15" s="11">
        <f>J15+600</f>
        <v>4000</v>
      </c>
    </row>
    <row r="16" spans="1:11" x14ac:dyDescent="0.3">
      <c r="E16" s="16" t="s">
        <v>3</v>
      </c>
      <c r="F16" s="6">
        <f>F15*$B$3-F15*$B$2</f>
        <v>250</v>
      </c>
      <c r="G16" s="6">
        <f t="shared" ref="G16:K16" si="8">G15*$B$3-G15*$B$2</f>
        <v>400</v>
      </c>
      <c r="H16" s="6">
        <f t="shared" si="8"/>
        <v>550</v>
      </c>
      <c r="I16" s="6">
        <f t="shared" si="8"/>
        <v>700</v>
      </c>
      <c r="J16" s="6">
        <f t="shared" si="8"/>
        <v>850</v>
      </c>
      <c r="K16" s="12">
        <f t="shared" si="8"/>
        <v>1000</v>
      </c>
    </row>
    <row r="17" spans="5:11" x14ac:dyDescent="0.3">
      <c r="E17" s="16" t="s">
        <v>15</v>
      </c>
      <c r="F17" s="7">
        <f>B6+B5-(F13*B2)</f>
        <v>1125</v>
      </c>
      <c r="G17" s="6">
        <f>F15*$B$3+F17-(G13*$B$2)</f>
        <v>475</v>
      </c>
      <c r="H17" s="6">
        <f t="shared" ref="H17:K17" si="9">G15*$B$3+G17-(H13*$B$2)</f>
        <v>-25</v>
      </c>
      <c r="I17" s="6">
        <f t="shared" si="9"/>
        <v>-375</v>
      </c>
      <c r="J17" s="6">
        <f t="shared" si="9"/>
        <v>-575</v>
      </c>
      <c r="K17" s="12">
        <f t="shared" si="9"/>
        <v>-625</v>
      </c>
    </row>
    <row r="18" spans="5:11" x14ac:dyDescent="0.3">
      <c r="E18" s="16" t="s">
        <v>1</v>
      </c>
      <c r="F18" s="6">
        <f t="shared" ref="F18:J18" si="10">F13*$B$2</f>
        <v>750</v>
      </c>
      <c r="G18" s="6">
        <f t="shared" si="10"/>
        <v>1650</v>
      </c>
      <c r="H18" s="6">
        <f t="shared" si="10"/>
        <v>2100</v>
      </c>
      <c r="I18" s="6">
        <f t="shared" si="10"/>
        <v>2550</v>
      </c>
      <c r="J18" s="6">
        <f t="shared" si="10"/>
        <v>3000</v>
      </c>
      <c r="K18" s="12">
        <f>K13*$B$2</f>
        <v>3450</v>
      </c>
    </row>
    <row r="19" spans="5:11" ht="15" thickBot="1" x14ac:dyDescent="0.35">
      <c r="E19" s="17" t="s">
        <v>25</v>
      </c>
      <c r="F19" s="13">
        <f>F14*$B$2</f>
        <v>750</v>
      </c>
      <c r="G19" s="13">
        <f>G14*$B$2</f>
        <v>750</v>
      </c>
      <c r="H19" s="13">
        <f>H14*$B$2</f>
        <v>1200</v>
      </c>
      <c r="I19" s="13">
        <f>I14*$B$2</f>
        <v>1650</v>
      </c>
      <c r="J19" s="13">
        <f>J14*$B$2</f>
        <v>2100</v>
      </c>
      <c r="K19" s="14">
        <f>K14*$B$2</f>
        <v>2550</v>
      </c>
    </row>
    <row r="20" spans="5:11" x14ac:dyDescent="0.3">
      <c r="E20" s="4"/>
      <c r="F20" s="4"/>
      <c r="G20" s="4"/>
      <c r="H20" s="4"/>
      <c r="I20" s="4"/>
      <c r="J20" s="4"/>
      <c r="K20" s="4"/>
    </row>
    <row r="21" spans="5:11" x14ac:dyDescent="0.3">
      <c r="E21" s="4"/>
      <c r="F21" s="4"/>
      <c r="G21" s="4"/>
      <c r="H21" s="4"/>
      <c r="I21" s="4"/>
      <c r="J21" s="4"/>
      <c r="K21" s="4"/>
    </row>
    <row r="22" spans="5:11" x14ac:dyDescent="0.3">
      <c r="E22" s="4"/>
      <c r="F22" s="4"/>
      <c r="G22" s="4"/>
      <c r="H22" s="4"/>
      <c r="I22" s="4"/>
      <c r="J22" s="4"/>
      <c r="K22" s="4"/>
    </row>
    <row r="23" spans="5:11" ht="15" thickBot="1" x14ac:dyDescent="0.35">
      <c r="E23" s="4"/>
      <c r="F23" s="4"/>
      <c r="G23" s="4"/>
      <c r="H23" s="4"/>
      <c r="I23" s="4"/>
      <c r="J23" s="4"/>
      <c r="K23" s="4"/>
    </row>
    <row r="24" spans="5:11" x14ac:dyDescent="0.3">
      <c r="E24" s="23"/>
      <c r="F24" s="19" t="s">
        <v>6</v>
      </c>
      <c r="G24" s="19" t="s">
        <v>7</v>
      </c>
      <c r="H24" s="19" t="s">
        <v>8</v>
      </c>
      <c r="I24" s="19" t="s">
        <v>9</v>
      </c>
      <c r="J24" s="19" t="s">
        <v>10</v>
      </c>
      <c r="K24" s="20" t="s">
        <v>11</v>
      </c>
    </row>
    <row r="25" spans="5:11" x14ac:dyDescent="0.3">
      <c r="E25" s="16" t="s">
        <v>12</v>
      </c>
      <c r="F25" s="5">
        <v>1000</v>
      </c>
      <c r="G25" s="5">
        <v>1600</v>
      </c>
      <c r="H25" s="5">
        <f>G25+300</f>
        <v>1900</v>
      </c>
      <c r="I25" s="5">
        <f>H25+300</f>
        <v>2200</v>
      </c>
      <c r="J25" s="5">
        <f>I25+300</f>
        <v>2500</v>
      </c>
      <c r="K25" s="11">
        <f>J25+300</f>
        <v>2800</v>
      </c>
    </row>
    <row r="26" spans="5:11" x14ac:dyDescent="0.3">
      <c r="E26" s="16" t="s">
        <v>13</v>
      </c>
      <c r="F26" s="5">
        <v>1000</v>
      </c>
      <c r="G26" s="5">
        <f>F27</f>
        <v>1000</v>
      </c>
      <c r="H26" s="5">
        <f t="shared" ref="H26:K26" si="11">G27</f>
        <v>1300</v>
      </c>
      <c r="I26" s="5">
        <f t="shared" si="11"/>
        <v>1600</v>
      </c>
      <c r="J26" s="5">
        <f t="shared" si="11"/>
        <v>1900</v>
      </c>
      <c r="K26" s="11">
        <f t="shared" si="11"/>
        <v>2200</v>
      </c>
    </row>
    <row r="27" spans="5:11" x14ac:dyDescent="0.3">
      <c r="E27" s="16" t="s">
        <v>14</v>
      </c>
      <c r="F27" s="5">
        <v>1000</v>
      </c>
      <c r="G27" s="5">
        <f>F27+300</f>
        <v>1300</v>
      </c>
      <c r="H27" s="5">
        <f t="shared" ref="H27:K27" si="12">G27+300</f>
        <v>1600</v>
      </c>
      <c r="I27" s="5">
        <f t="shared" si="12"/>
        <v>1900</v>
      </c>
      <c r="J27" s="5">
        <f t="shared" si="12"/>
        <v>2200</v>
      </c>
      <c r="K27" s="11">
        <f t="shared" si="12"/>
        <v>2500</v>
      </c>
    </row>
    <row r="28" spans="5:11" x14ac:dyDescent="0.3">
      <c r="E28" s="16" t="s">
        <v>3</v>
      </c>
      <c r="F28" s="6">
        <f>F27*$B$3-F27*$B$2</f>
        <v>250</v>
      </c>
      <c r="G28" s="6">
        <f t="shared" ref="G28:K28" si="13">G27*$B$3-G27*$B$2</f>
        <v>325</v>
      </c>
      <c r="H28" s="6">
        <f t="shared" si="13"/>
        <v>400</v>
      </c>
      <c r="I28" s="6">
        <f t="shared" si="13"/>
        <v>475</v>
      </c>
      <c r="J28" s="6">
        <f t="shared" si="13"/>
        <v>550</v>
      </c>
      <c r="K28" s="12">
        <f t="shared" si="13"/>
        <v>625</v>
      </c>
    </row>
    <row r="29" spans="5:11" x14ac:dyDescent="0.3">
      <c r="E29" s="16" t="s">
        <v>15</v>
      </c>
      <c r="F29" s="7">
        <f>B6+B5-(F25*B2)</f>
        <v>1125</v>
      </c>
      <c r="G29" s="6">
        <f>F27*$B$3+F29-(G25*$B$2)</f>
        <v>925</v>
      </c>
      <c r="H29" s="6">
        <f t="shared" ref="H29:K29" si="14">G27*$B$3+G29-(H25*$B$2)</f>
        <v>800</v>
      </c>
      <c r="I29" s="6">
        <f t="shared" si="14"/>
        <v>750</v>
      </c>
      <c r="J29" s="6">
        <f t="shared" si="14"/>
        <v>775</v>
      </c>
      <c r="K29" s="12">
        <f t="shared" si="14"/>
        <v>875</v>
      </c>
    </row>
    <row r="30" spans="5:11" x14ac:dyDescent="0.3">
      <c r="E30" s="16" t="s">
        <v>1</v>
      </c>
      <c r="F30" s="6">
        <f t="shared" ref="F30:K30" si="15">F25*$B$2</f>
        <v>750</v>
      </c>
      <c r="G30" s="6">
        <f t="shared" si="15"/>
        <v>1200</v>
      </c>
      <c r="H30" s="6">
        <f t="shared" si="15"/>
        <v>1425</v>
      </c>
      <c r="I30" s="6">
        <f t="shared" si="15"/>
        <v>1650</v>
      </c>
      <c r="J30" s="6">
        <f t="shared" si="15"/>
        <v>1875</v>
      </c>
      <c r="K30" s="12">
        <f t="shared" si="15"/>
        <v>2100</v>
      </c>
    </row>
    <row r="31" spans="5:11" x14ac:dyDescent="0.3">
      <c r="E31" s="16" t="s">
        <v>17</v>
      </c>
      <c r="F31" s="8">
        <f>$F$28/$F$27</f>
        <v>0.25</v>
      </c>
      <c r="G31" s="8">
        <f>($G$28/$G$27*$B$3)</f>
        <v>0.25</v>
      </c>
      <c r="H31" s="8">
        <f>($H$28/$H$27*$B$3)</f>
        <v>0.25</v>
      </c>
      <c r="I31" s="8">
        <f>($I$28/$I$27*$B$3)</f>
        <v>0.25</v>
      </c>
      <c r="J31" s="8">
        <f>($J$28/$J$27*$B$3)</f>
        <v>0.25</v>
      </c>
      <c r="K31" s="15">
        <f>($K$28/$K$27*$B$3)</f>
        <v>0.25</v>
      </c>
    </row>
    <row r="32" spans="5:11" ht="15" thickBot="1" x14ac:dyDescent="0.35">
      <c r="E32" s="17" t="s">
        <v>25</v>
      </c>
      <c r="F32" s="13">
        <f>F25*$B$2</f>
        <v>750</v>
      </c>
      <c r="G32" s="13">
        <f t="shared" ref="G32:K32" si="16">G25*$B$2</f>
        <v>1200</v>
      </c>
      <c r="H32" s="13">
        <f t="shared" si="16"/>
        <v>1425</v>
      </c>
      <c r="I32" s="13">
        <f t="shared" si="16"/>
        <v>1650</v>
      </c>
      <c r="J32" s="13">
        <f t="shared" si="16"/>
        <v>1875</v>
      </c>
      <c r="K32" s="14">
        <f t="shared" si="16"/>
        <v>2100</v>
      </c>
    </row>
    <row r="35" spans="4:5" x14ac:dyDescent="0.3">
      <c r="D35" s="9"/>
      <c r="E35" s="9" t="s">
        <v>17</v>
      </c>
    </row>
    <row r="36" spans="4:5" x14ac:dyDescent="0.3">
      <c r="D36" s="9" t="s">
        <v>18</v>
      </c>
      <c r="E36" s="10">
        <f>$F$28/$F$27</f>
        <v>0.25</v>
      </c>
    </row>
    <row r="37" spans="4:5" x14ac:dyDescent="0.3">
      <c r="D37" s="9" t="s">
        <v>19</v>
      </c>
      <c r="E37" s="10">
        <f>($G$28/$G$27*$B$3)</f>
        <v>0.25</v>
      </c>
    </row>
    <row r="38" spans="4:5" x14ac:dyDescent="0.3">
      <c r="D38" s="9" t="s">
        <v>20</v>
      </c>
      <c r="E38" s="10">
        <f>($H$28/$H$27*$B$3)</f>
        <v>0.25</v>
      </c>
    </row>
    <row r="39" spans="4:5" x14ac:dyDescent="0.3">
      <c r="D39" s="9" t="s">
        <v>21</v>
      </c>
      <c r="E39" s="10">
        <f>($I$28/$I$27*$B$3)</f>
        <v>0.25</v>
      </c>
    </row>
    <row r="40" spans="4:5" x14ac:dyDescent="0.3">
      <c r="D40" s="9" t="s">
        <v>10</v>
      </c>
      <c r="E40" s="10">
        <f>($J$28/$J$27*$B$3)</f>
        <v>0.25</v>
      </c>
    </row>
    <row r="41" spans="4:5" x14ac:dyDescent="0.3">
      <c r="D41" s="9" t="s">
        <v>22</v>
      </c>
      <c r="E41" s="10">
        <f>($K$28/$K$27*$B$3)</f>
        <v>0.25</v>
      </c>
    </row>
    <row r="47" spans="4:5" x14ac:dyDescent="0.3"/>
    <row r="52" spans="16:16" x14ac:dyDescent="0.3">
      <c r="P52">
        <v>3</v>
      </c>
    </row>
    <row r="1048550" spans="16384:16384" x14ac:dyDescent="0.3">
      <c r="XFD1048550">
        <f>solver_pre</f>
        <v>9.9999999999999995E-7</v>
      </c>
    </row>
    <row r="1048551" spans="16384:16384" x14ac:dyDescent="0.3">
      <c r="XFD1048551">
        <f>solver_scl</f>
        <v>1</v>
      </c>
    </row>
    <row r="1048552" spans="16384:16384" x14ac:dyDescent="0.3">
      <c r="XFD1048552">
        <f>solver_rlx</f>
        <v>2</v>
      </c>
    </row>
    <row r="1048553" spans="16384:16384" x14ac:dyDescent="0.3">
      <c r="XFD1048553">
        <f>solver_tol</f>
        <v>0.01</v>
      </c>
    </row>
    <row r="1048554" spans="16384:16384" x14ac:dyDescent="0.3">
      <c r="XFD1048554">
        <f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>
        <f>solver_ssz</f>
        <v>100</v>
      </c>
    </row>
    <row r="1048557" spans="16384:16384" x14ac:dyDescent="0.3">
      <c r="XFD1048557">
        <f>solver_rsd</f>
        <v>0</v>
      </c>
    </row>
    <row r="1048558" spans="16384:16384" x14ac:dyDescent="0.3">
      <c r="XFD1048558">
        <f>solver_mrt</f>
        <v>7.4999999999999997E-2</v>
      </c>
    </row>
    <row r="1048559" spans="16384:16384" x14ac:dyDescent="0.3">
      <c r="XFD1048559">
        <f>solver_mni</f>
        <v>30</v>
      </c>
    </row>
    <row r="1048560" spans="16384:16384" x14ac:dyDescent="0.3">
      <c r="XFD1048560">
        <f>solver_rbv</f>
        <v>1</v>
      </c>
    </row>
    <row r="1048561" spans="16384:16384" x14ac:dyDescent="0.3">
      <c r="XFD1048561">
        <f>solver_neg</f>
        <v>1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r:id="rId1"/>
  <ignoredErrors>
    <ignoredError sqref="H14:K14 H26:K26" formula="1"/>
  </ignoredErrors>
  <drawing r:id="rId2"/>
  <legacyDrawing r:id="rId3"/>
  <extLst>
    <ext xmlns:x15="http://schemas.microsoft.com/office/spreadsheetml/2010/11/main" uri="{F7C9EE02-42E1-4005-9D12-6889AFFD525C}">
      <x15:webExtensions xmlns:xm="http://schemas.microsoft.com/office/excel/2006/main">
        <x15:webExtension appRef="{5AAD1717-CC37-4F78-BEBD-EB99CCF91C5F}">
          <xm:f>'Assignment 1,Q3#1, Q4#1,a,b,c,d'!1:1048576</xm:f>
        </x15:webExtension>
        <x15:webExtension appRef="{BEBC7309-77D6-4AC4-91F5-8635346C179F}">
          <xm:f>'Assignment 1,Q3#1, Q4#1,a,b,c,d'!XFD1048550:XFD1048575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95F0-B446-4A10-A727-77CFB2042236}">
  <dimension ref="A1:K9"/>
  <sheetViews>
    <sheetView workbookViewId="0">
      <selection activeCell="F15" sqref="F15"/>
    </sheetView>
  </sheetViews>
  <sheetFormatPr defaultRowHeight="14.4" x14ac:dyDescent="0.3"/>
  <cols>
    <col min="1" max="1" width="23" bestFit="1" customWidth="1"/>
    <col min="2" max="2" width="10.109375" bestFit="1" customWidth="1"/>
    <col min="5" max="5" width="15.88671875" customWidth="1"/>
    <col min="6" max="11" width="10.109375" bestFit="1" customWidth="1"/>
  </cols>
  <sheetData>
    <row r="1" spans="1:11" x14ac:dyDescent="0.3">
      <c r="A1" s="1" t="s">
        <v>0</v>
      </c>
      <c r="E1" s="21"/>
      <c r="F1" s="18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20" t="s">
        <v>11</v>
      </c>
    </row>
    <row r="2" spans="1:11" x14ac:dyDescent="0.3">
      <c r="A2" s="24" t="s">
        <v>1</v>
      </c>
      <c r="B2" s="25">
        <v>0.79545454545454541</v>
      </c>
      <c r="E2" s="16" t="s">
        <v>12</v>
      </c>
      <c r="F2" s="5">
        <v>1000</v>
      </c>
      <c r="G2" s="5">
        <v>2000</v>
      </c>
      <c r="H2" s="5">
        <f>G2+500</f>
        <v>2500</v>
      </c>
      <c r="I2" s="5">
        <f t="shared" ref="I2:K2" si="0">H2+500</f>
        <v>3000</v>
      </c>
      <c r="J2" s="5">
        <f t="shared" si="0"/>
        <v>3500</v>
      </c>
      <c r="K2" s="11">
        <f t="shared" si="0"/>
        <v>4000</v>
      </c>
    </row>
    <row r="3" spans="1:11" x14ac:dyDescent="0.3">
      <c r="A3" t="s">
        <v>2</v>
      </c>
      <c r="B3" s="2">
        <v>1</v>
      </c>
      <c r="E3" s="16" t="s">
        <v>13</v>
      </c>
      <c r="F3" s="5">
        <v>1000</v>
      </c>
      <c r="G3" s="5">
        <f>F4</f>
        <v>1000</v>
      </c>
      <c r="H3" s="5">
        <v>1500</v>
      </c>
      <c r="I3" s="5">
        <v>2000</v>
      </c>
      <c r="J3" s="5">
        <v>2500</v>
      </c>
      <c r="K3" s="11">
        <v>3000</v>
      </c>
    </row>
    <row r="4" spans="1:11" x14ac:dyDescent="0.3">
      <c r="A4" t="s">
        <v>3</v>
      </c>
      <c r="B4" s="2">
        <v>0.25</v>
      </c>
      <c r="E4" s="16" t="s">
        <v>14</v>
      </c>
      <c r="F4" s="5">
        <v>1000</v>
      </c>
      <c r="G4" s="5">
        <f>F4+500</f>
        <v>1500</v>
      </c>
      <c r="H4" s="5">
        <f t="shared" ref="H4:K4" si="1">G4+500</f>
        <v>2000</v>
      </c>
      <c r="I4" s="5">
        <f t="shared" si="1"/>
        <v>2500</v>
      </c>
      <c r="J4" s="5">
        <f t="shared" si="1"/>
        <v>3000</v>
      </c>
      <c r="K4" s="11">
        <f t="shared" si="1"/>
        <v>3500</v>
      </c>
    </row>
    <row r="5" spans="1:11" x14ac:dyDescent="0.3">
      <c r="A5" t="s">
        <v>4</v>
      </c>
      <c r="B5" s="2">
        <v>875</v>
      </c>
      <c r="E5" s="16" t="s">
        <v>3</v>
      </c>
      <c r="F5" s="6">
        <f>F4*$B$3-F4*$B$2</f>
        <v>204.54545454545462</v>
      </c>
      <c r="G5" s="6">
        <f t="shared" ref="G5:K5" si="2">G4*$B$3-G4*$B$2</f>
        <v>306.81818181818198</v>
      </c>
      <c r="H5" s="6">
        <f t="shared" si="2"/>
        <v>409.09090909090924</v>
      </c>
      <c r="I5" s="6">
        <f t="shared" si="2"/>
        <v>511.36363636363649</v>
      </c>
      <c r="J5" s="6">
        <f t="shared" si="2"/>
        <v>613.63636363636397</v>
      </c>
      <c r="K5" s="12">
        <f t="shared" si="2"/>
        <v>715.90909090909099</v>
      </c>
    </row>
    <row r="6" spans="1:11" x14ac:dyDescent="0.3">
      <c r="A6" t="s">
        <v>5</v>
      </c>
      <c r="B6" s="3">
        <v>1000</v>
      </c>
      <c r="E6" s="16" t="s">
        <v>15</v>
      </c>
      <c r="F6" s="7">
        <f>B6+B5-(F2*B2)</f>
        <v>1079.5454545454545</v>
      </c>
      <c r="G6" s="6">
        <f>F4*$B$3+F6-(G2*$B$2)</f>
        <v>488.63636363636374</v>
      </c>
      <c r="H6" s="26">
        <f>G4*$B$3+G6-(H2*$B$2)</f>
        <v>0</v>
      </c>
      <c r="I6" s="6">
        <f t="shared" ref="I6:K6" si="3">H4*$B$3+H6-(I2*$B$2)</f>
        <v>-386.36363636363603</v>
      </c>
      <c r="J6" s="6">
        <f t="shared" si="3"/>
        <v>-670.45454545454504</v>
      </c>
      <c r="K6" s="12">
        <f t="shared" si="3"/>
        <v>-852.27272727272657</v>
      </c>
    </row>
    <row r="7" spans="1:11" x14ac:dyDescent="0.3">
      <c r="A7" t="s">
        <v>24</v>
      </c>
      <c r="B7" s="2">
        <v>1000</v>
      </c>
      <c r="E7" s="16" t="s">
        <v>1</v>
      </c>
      <c r="F7" s="6">
        <f t="shared" ref="F7:K7" si="4">F2*$B$2</f>
        <v>795.45454545454538</v>
      </c>
      <c r="G7" s="6">
        <f t="shared" si="4"/>
        <v>1590.9090909090908</v>
      </c>
      <c r="H7" s="6">
        <f t="shared" si="4"/>
        <v>1988.6363636363635</v>
      </c>
      <c r="I7" s="6">
        <f t="shared" si="4"/>
        <v>2386.363636363636</v>
      </c>
      <c r="J7" s="6">
        <f t="shared" si="4"/>
        <v>2784.090909090909</v>
      </c>
      <c r="K7" s="12">
        <f t="shared" si="4"/>
        <v>3181.8181818181815</v>
      </c>
    </row>
    <row r="8" spans="1:11" x14ac:dyDescent="0.3">
      <c r="E8" s="16" t="s">
        <v>17</v>
      </c>
      <c r="F8" s="8">
        <f t="shared" ref="F8:H8" si="5">(F5/F4*$B$3)</f>
        <v>0.20454545454545461</v>
      </c>
      <c r="G8" s="8">
        <f t="shared" si="5"/>
        <v>0.20454545454545467</v>
      </c>
      <c r="H8" s="8">
        <f t="shared" si="5"/>
        <v>0.20454545454545461</v>
      </c>
      <c r="I8" s="8">
        <f t="shared" ref="I8:K8" si="6">(I5/I4*$B$3)</f>
        <v>0.20454545454545459</v>
      </c>
      <c r="J8" s="8">
        <f t="shared" si="6"/>
        <v>0.20454545454545467</v>
      </c>
      <c r="K8" s="8">
        <f t="shared" si="6"/>
        <v>0.20454545454545456</v>
      </c>
    </row>
    <row r="9" spans="1:11" ht="15" thickBot="1" x14ac:dyDescent="0.35">
      <c r="E9" s="17" t="s">
        <v>25</v>
      </c>
      <c r="F9" s="13">
        <f t="shared" ref="F9:K9" si="7">F3*$B$2</f>
        <v>795.45454545454538</v>
      </c>
      <c r="G9" s="13">
        <f t="shared" si="7"/>
        <v>795.45454545454538</v>
      </c>
      <c r="H9" s="13">
        <f t="shared" si="7"/>
        <v>1193.181818181818</v>
      </c>
      <c r="I9" s="13">
        <f t="shared" si="7"/>
        <v>1590.9090909090908</v>
      </c>
      <c r="J9" s="13">
        <f t="shared" si="7"/>
        <v>1988.6363636363635</v>
      </c>
      <c r="K9" s="14">
        <f t="shared" si="7"/>
        <v>2386.363636363636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1,Q3#1, Q4#1,a,b,c,d</vt:lpstr>
      <vt:lpstr>Assignment 1 Q4#1,e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2022-02-07T00:01:07Z</dcterms:created>
  <dcterms:modified xsi:type="dcterms:W3CDTF">2022-02-09T07:50:33Z</dcterms:modified>
</cp:coreProperties>
</file>