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MU SEM 1\OR 531 001\"/>
    </mc:Choice>
  </mc:AlternateContent>
  <xr:revisionPtr revIDLastSave="0" documentId="13_ncr:1_{A9B69299-019B-41C3-9017-3E1D749D61AE}" xr6:coauthVersionLast="47" xr6:coauthVersionMax="47" xr10:uidLastSave="{00000000-0000-0000-0000-000000000000}"/>
  <bookViews>
    <workbookView xWindow="-108" yWindow="-108" windowWidth="23256" windowHeight="12576" xr2:uid="{FDDB8A85-3C46-4494-800A-7F198CAC2551}"/>
  </bookViews>
  <sheets>
    <sheet name="Chap 11 Q.2." sheetId="1" r:id="rId1"/>
    <sheet name="Chap 11 Q.4." sheetId="2" r:id="rId2"/>
  </sheets>
  <definedNames>
    <definedName name="solver_adj" localSheetId="0" hidden="1">'Chap 11 Q.2.'!$M$4:$O$4</definedName>
    <definedName name="solver_adj" localSheetId="1" hidden="1">'Chap 11 Q.4.'!$E$6:$J$6</definedName>
    <definedName name="solver_chc1" localSheetId="1" hidden="1">0</definedName>
    <definedName name="solver_chc2" localSheetId="1" hidden="1">0</definedName>
    <definedName name="solver_chp1" localSheetId="1" hidden="1">0</definedName>
    <definedName name="solver_chp2" localSheetId="1" hidden="1">0</definedName>
    <definedName name="solver_cir1" localSheetId="1" hidden="1">1</definedName>
    <definedName name="solver_cir2" localSheetId="1" hidden="1">1</definedName>
    <definedName name="solver_con" localSheetId="0" hidden="1">" "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eng" localSheetId="0" hidden="1">0</definedName>
    <definedName name="solver_lhs1" localSheetId="1" hidden="1">'Chap 11 Q.4.'!$K$11:$K$13</definedName>
    <definedName name="solver_lhs2" localSheetId="1" hidden="1">'Chap 11 Q.4.'!$E$6:$J$6</definedName>
    <definedName name="solver_neg" localSheetId="0" hidden="1">1</definedName>
    <definedName name="solver_num" localSheetId="0" hidden="1">0</definedName>
    <definedName name="solver_num" localSheetId="1" hidden="1">2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'Chap 11 Q.2.'!$Q$6</definedName>
    <definedName name="solver_opt" localSheetId="1" hidden="1">'Chap 11 Q.4.'!$K$8</definedName>
    <definedName name="solver_rel1" localSheetId="1" hidden="1">1</definedName>
    <definedName name="solver_rel2" localSheetId="1" hidden="1">5</definedName>
    <definedName name="solver_rhs1" localSheetId="1" hidden="1">'Chap 11 Q.4.'!$M$11:$M$13</definedName>
    <definedName name="solver_rhs2" localSheetId="1" hidden="1">" "</definedName>
    <definedName name="solver_rxv" localSheetId="1" hidden="1">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" "</definedName>
    <definedName name="solver_var" localSheetId="1" hidden="1">" "</definedName>
    <definedName name="solver_ver" localSheetId="0" hidden="1">3</definedName>
    <definedName name="solver_vir" localSheetId="1" hidden="1">1</definedName>
    <definedName name="solver_vst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36" i="1"/>
  <c r="Q21" i="1"/>
  <c r="N43" i="1"/>
  <c r="M43" i="1"/>
  <c r="P41" i="1"/>
  <c r="P42" i="1"/>
  <c r="P40" i="1"/>
  <c r="O43" i="1"/>
  <c r="O44" i="1"/>
  <c r="N44" i="1"/>
  <c r="M44" i="1"/>
  <c r="R42" i="1"/>
  <c r="R40" i="1"/>
  <c r="P26" i="1"/>
  <c r="P27" i="1"/>
  <c r="P25" i="1"/>
  <c r="O29" i="1"/>
  <c r="N29" i="1"/>
  <c r="M29" i="1"/>
  <c r="O28" i="1"/>
  <c r="N28" i="1"/>
  <c r="M28" i="1"/>
  <c r="R27" i="1"/>
  <c r="R25" i="1"/>
  <c r="R12" i="1"/>
  <c r="R10" i="1"/>
  <c r="O14" i="1"/>
  <c r="N14" i="1"/>
  <c r="M14" i="1"/>
  <c r="N13" i="1"/>
  <c r="O13" i="1"/>
  <c r="M13" i="1"/>
  <c r="P12" i="1"/>
  <c r="P11" i="1"/>
  <c r="P10" i="1"/>
  <c r="K11" i="2"/>
  <c r="XFD1048550" i="1" a="1"/>
  <c r="XFD1048550" i="1" s="1"/>
  <c r="XFD1048551" i="1" a="1"/>
  <c r="XFD1048551" i="1" s="1"/>
  <c r="XFD1048552" i="1" a="1"/>
  <c r="XFD1048552" i="1" s="1"/>
  <c r="XFD1048553" i="1" a="1"/>
  <c r="XFD1048553" i="1" s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 s="1"/>
  <c r="XFD1048559" i="1" a="1"/>
  <c r="XFD1048559" i="1" s="1"/>
  <c r="XFD1048560" i="1" a="1"/>
  <c r="XFD1048560" i="1" s="1"/>
  <c r="XFD1048561" i="1" a="1"/>
  <c r="XFD1048561" i="1" s="1"/>
  <c r="XFD1048562" i="1" a="1"/>
  <c r="XFD1048562" i="1" s="1"/>
  <c r="XFD1048563" i="1" a="1"/>
  <c r="XFD1048563" i="1" s="1"/>
  <c r="XFD1048564" i="1" a="1"/>
  <c r="XFD1048564" i="1" s="1"/>
  <c r="XFD1048565" i="1" a="1"/>
  <c r="XFD1048565" i="1" s="1"/>
  <c r="XFD1048566" i="1" a="1"/>
  <c r="XFD1048566" i="1" s="1"/>
  <c r="XFD1048567" i="1" a="1"/>
  <c r="XFD1048567" i="1" s="1"/>
  <c r="XFD1048568" i="1" a="1"/>
  <c r="XFD1048568" i="1" s="1"/>
  <c r="XFD1048569" i="1" a="1"/>
  <c r="XFD1048569" i="1" s="1"/>
  <c r="XFD1048570" i="1" a="1"/>
  <c r="XFD1048570" i="1" s="1"/>
  <c r="XFD1048571" i="1" a="1"/>
  <c r="XFD1048571" i="1" s="1"/>
  <c r="XFD1048572" i="1" a="1"/>
  <c r="XFD1048572" i="1" s="1"/>
  <c r="XFD1048573" i="1" a="1"/>
  <c r="XFD1048573" i="1" s="1"/>
  <c r="XFD1048574" i="1" a="1"/>
  <c r="XFD1048574" i="1" s="1"/>
  <c r="XFD1048575" i="1" a="1"/>
  <c r="XFD1048575" i="1" s="1"/>
  <c r="K12" i="2"/>
  <c r="K13" i="2"/>
  <c r="K14" i="2"/>
  <c r="K8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<sst xmlns="http://schemas.openxmlformats.org/spreadsheetml/2006/main" count="74" uniqueCount="35">
  <si>
    <t>B797</t>
  </si>
  <si>
    <t>A450</t>
  </si>
  <si>
    <t>L120</t>
  </si>
  <si>
    <t>Profit</t>
  </si>
  <si>
    <t>&lt;=</t>
  </si>
  <si>
    <t>B</t>
  </si>
  <si>
    <t>A</t>
  </si>
  <si>
    <t>Objective</t>
  </si>
  <si>
    <t>Constraints</t>
  </si>
  <si>
    <t>Additional investment</t>
  </si>
  <si>
    <t>&gt;=</t>
  </si>
  <si>
    <t>C</t>
  </si>
  <si>
    <t>Bin values</t>
  </si>
  <si>
    <t>Expansion(binary)</t>
  </si>
  <si>
    <t>Threshold values</t>
  </si>
  <si>
    <t>Linking values</t>
  </si>
  <si>
    <t>Threhsold values</t>
  </si>
  <si>
    <t>Airplane No.</t>
  </si>
  <si>
    <t>Max profit</t>
  </si>
  <si>
    <t>Note: All price is in millions.</t>
  </si>
  <si>
    <t>Chap 11 #2. Oriental Airlines</t>
  </si>
  <si>
    <t>Max NPV</t>
  </si>
  <si>
    <t>Chap 11 #4. Perry Enterprise</t>
  </si>
  <si>
    <t>Investment types</t>
  </si>
  <si>
    <t>One phase</t>
  </si>
  <si>
    <t>Two phase</t>
  </si>
  <si>
    <t>Test marketing</t>
  </si>
  <si>
    <t>Advertising</t>
  </si>
  <si>
    <t>Basic research</t>
  </si>
  <si>
    <t>Purchase equipments</t>
  </si>
  <si>
    <t>Binary</t>
  </si>
  <si>
    <t>Capital for 1st year</t>
  </si>
  <si>
    <t>Capital for 2nd year</t>
  </si>
  <si>
    <t>Capital for 3rd year</t>
  </si>
  <si>
    <t>Note: All figures are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</si>
</sst>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1" fillId="2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0" fillId="5" borderId="1" xfId="0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/>
    <xf numFmtId="0" fontId="0" fillId="0" borderId="3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2" fillId="3" borderId="1" xfId="0" applyFont="1" applyFill="1" applyBorder="1"/>
    <xf numFmtId="3" fontId="2" fillId="3" borderId="1" xfId="0" applyNumberFormat="1" applyFont="1" applyFill="1" applyBorder="1"/>
    <xf numFmtId="0" fontId="0" fillId="0" borderId="4" xfId="0" applyFont="1" applyFill="1" applyBorder="1"/>
    <xf numFmtId="0" fontId="3" fillId="0" borderId="0" xfId="0" applyFont="1" applyFill="1" applyBorder="1"/>
    <xf numFmtId="0" fontId="1" fillId="0" borderId="4" xfId="0" applyFont="1" applyFill="1" applyBorder="1"/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175260</xdr:rowOff>
    </xdr:from>
    <xdr:to>
      <xdr:col>7</xdr:col>
      <xdr:colOff>121920</xdr:colOff>
      <xdr:row>8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F57AE7-77D9-45BA-BB47-F5357162C5B8}"/>
            </a:ext>
          </a:extLst>
        </xdr:cNvPr>
        <xdr:cNvSpPr/>
      </xdr:nvSpPr>
      <xdr:spPr>
        <a:xfrm>
          <a:off x="0" y="906780"/>
          <a:ext cx="4739640" cy="5715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A. The optimal plan of purchasing the airplanes is that that company should but 26 L120 planes to maximize profit of $60 million.</a:t>
          </a:r>
        </a:p>
      </xdr:txBody>
    </xdr:sp>
    <xdr:clientData/>
  </xdr:twoCellAnchor>
  <xdr:twoCellAnchor>
    <xdr:from>
      <xdr:col>0</xdr:col>
      <xdr:colOff>0</xdr:colOff>
      <xdr:row>19</xdr:row>
      <xdr:rowOff>121920</xdr:rowOff>
    </xdr:from>
    <xdr:to>
      <xdr:col>7</xdr:col>
      <xdr:colOff>0</xdr:colOff>
      <xdr:row>23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AC890A0-FCEA-44F5-812E-357943C439C4}"/>
            </a:ext>
          </a:extLst>
        </xdr:cNvPr>
        <xdr:cNvSpPr/>
      </xdr:nvSpPr>
      <xdr:spPr>
        <a:xfrm>
          <a:off x="0" y="3596640"/>
          <a:ext cx="4617720" cy="6096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B. If the maintainance</a:t>
          </a:r>
          <a:r>
            <a:rPr lang="en-US" sz="1100" baseline="0"/>
            <a:t> cost</a:t>
          </a:r>
          <a:r>
            <a:rPr lang="en-US" sz="1100"/>
            <a:t> changes</a:t>
          </a:r>
          <a:r>
            <a:rPr lang="en-US" sz="1100" baseline="0"/>
            <a:t> to $18 million from $24 million , the company should buy 17 B797 to maximize the profit of $59.5 million.</a:t>
          </a:r>
          <a:endParaRPr lang="en-US" sz="1100"/>
        </a:p>
      </xdr:txBody>
    </xdr:sp>
    <xdr:clientData/>
  </xdr:twoCellAnchor>
  <xdr:twoCellAnchor>
    <xdr:from>
      <xdr:col>0</xdr:col>
      <xdr:colOff>22860</xdr:colOff>
      <xdr:row>33</xdr:row>
      <xdr:rowOff>15240</xdr:rowOff>
    </xdr:from>
    <xdr:to>
      <xdr:col>7</xdr:col>
      <xdr:colOff>15240</xdr:colOff>
      <xdr:row>37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A943F2-A49F-4BC2-B398-C80775494FF1}"/>
            </a:ext>
          </a:extLst>
        </xdr:cNvPr>
        <xdr:cNvSpPr/>
      </xdr:nvSpPr>
      <xdr:spPr>
        <a:xfrm>
          <a:off x="22860" y="6050280"/>
          <a:ext cx="4610100" cy="7162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C. If the augmented</a:t>
          </a:r>
          <a:r>
            <a:rPr lang="en-US" sz="1100" baseline="0"/>
            <a:t> maintainance cost goes to $24 million and the threshold limit of each airplane is 8, then the cmpany should buy 11 B797 and 8 A450 in order to maximize the profit to $60.9 million.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175260</xdr:rowOff>
    </xdr:from>
    <xdr:to>
      <xdr:col>3</xdr:col>
      <xdr:colOff>601980</xdr:colOff>
      <xdr:row>18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0411D4-21C2-409A-B490-DB98D317048C}"/>
            </a:ext>
          </a:extLst>
        </xdr:cNvPr>
        <xdr:cNvSpPr/>
      </xdr:nvSpPr>
      <xdr:spPr>
        <a:xfrm>
          <a:off x="15240" y="2887980"/>
          <a:ext cx="3688080" cy="55626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A. The combination that allows the maximum NPV is Two phase, Basic research and purchase equipment.</a:t>
          </a:r>
        </a:p>
      </xdr:txBody>
    </xdr:sp>
    <xdr:clientData/>
  </xdr:twoCellAnchor>
  <xdr:twoCellAnchor>
    <xdr:from>
      <xdr:col>5</xdr:col>
      <xdr:colOff>22860</xdr:colOff>
      <xdr:row>14</xdr:row>
      <xdr:rowOff>175260</xdr:rowOff>
    </xdr:from>
    <xdr:to>
      <xdr:col>9</xdr:col>
      <xdr:colOff>7620</xdr:colOff>
      <xdr:row>18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7DF8D8-F958-4062-A6D6-8593F40D219D}"/>
            </a:ext>
          </a:extLst>
        </xdr:cNvPr>
        <xdr:cNvSpPr/>
      </xdr:nvSpPr>
      <xdr:spPr>
        <a:xfrm>
          <a:off x="4556760" y="2887980"/>
          <a:ext cx="4130040" cy="5638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11.B The optimal NPV by the above combination is $19</a:t>
          </a:r>
          <a:r>
            <a:rPr lang="en-US" sz="1100" baseline="0"/>
            <a:t> million or $190,00,000.</a:t>
          </a:r>
          <a:endParaRPr lang="en-US" sz="1100"/>
        </a:p>
      </xdr:txBody>
    </xdr:sp>
    <xdr:clientData/>
  </xdr:twoCellAnchor>
  <xdr:twoCellAnchor>
    <xdr:from>
      <xdr:col>0</xdr:col>
      <xdr:colOff>22860</xdr:colOff>
      <xdr:row>19</xdr:row>
      <xdr:rowOff>167640</xdr:rowOff>
    </xdr:from>
    <xdr:to>
      <xdr:col>4</xdr:col>
      <xdr:colOff>15240</xdr:colOff>
      <xdr:row>24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23BF529-53FD-4BBD-88F3-777E9DDE7221}"/>
            </a:ext>
          </a:extLst>
        </xdr:cNvPr>
        <xdr:cNvSpPr/>
      </xdr:nvSpPr>
      <xdr:spPr>
        <a:xfrm>
          <a:off x="22860" y="3794760"/>
          <a:ext cx="3703320" cy="74676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C.</a:t>
          </a:r>
          <a:r>
            <a:rPr lang="en-US" sz="1100" baseline="0"/>
            <a:t> The company should invest in the test marketing type of investment, if the condition is mutually exclusive and we get a result of NPV of $96,00,000 or $9.6 million.</a:t>
          </a:r>
          <a:endParaRPr lang="en-US" sz="1100"/>
        </a:p>
      </xdr:txBody>
    </xdr:sp>
    <xdr:clientData/>
  </xdr:twoCellAnchor>
  <xdr:twoCellAnchor>
    <xdr:from>
      <xdr:col>5</xdr:col>
      <xdr:colOff>7620</xdr:colOff>
      <xdr:row>20</xdr:row>
      <xdr:rowOff>7620</xdr:rowOff>
    </xdr:from>
    <xdr:to>
      <xdr:col>9</xdr:col>
      <xdr:colOff>15240</xdr:colOff>
      <xdr:row>24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CDD8AFC-E2A4-4993-87AC-0452124233E9}"/>
            </a:ext>
          </a:extLst>
        </xdr:cNvPr>
        <xdr:cNvSpPr/>
      </xdr:nvSpPr>
      <xdr:spPr>
        <a:xfrm>
          <a:off x="4541520" y="3817620"/>
          <a:ext cx="4152900" cy="723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D. As per the above result, as advertising is not a parameter</a:t>
          </a:r>
          <a:r>
            <a:rPr lang="en-US" sz="1100" baseline="0"/>
            <a:t> for the NPV, it doesnt change the solution.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CB75D79-E606-4E26-B8F8-F6E2BC73AA87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CS5SDC1VEQcOGjMdKjsBAjY=" value="&quot;amgHWA==&quot;"/>
    <we:property name="CS5SDC1VEQcOGjMdKjsDDDY=" value="&quot;ag==&quot;"/>
    <we:property name="CS5SDC1VEQcOGjMdKjsFHz8=" value="&quot;amgHWWlUAEU=&quot;"/>
    <we:property name="CS5SDC1VEQcOGjMdKjsGAjk=" value="&quot;ag==&quot;"/>
    <we:property name="CS5SDC1VEQcOGjMdKjsGDjY=" value="&quot;aw==&quot;"/>
    <we:property name="CS5SDC1VEQcOGjMdKjsGGTs=" value="&quot;ag==&quot;"/>
    <we:property name="CS5SDC1VEQcOGjMdKjsGHiA=" value="&quot;a3YH&quot;"/>
    <we:property name="CS5SDC1VEQcOGjMdKjsHASI=" value="&quot;ag==&quot;"/>
    <we:property name="CS5SDC1VEQcOGjMdKjsHBSl+" value="&quot;ag==&quot;"/>
    <we:property name="CS5SDC1VEQcOGjMdKjsHBSl/" value="&quot;&quot;"/>
    <we:property name="CS5SDC1VEQcOGjMdKjsHBSl0" value="&quot;ag==&quot;"/>
    <we:property name="CS5SDC1VEQcOGjMdKjsHBSl1" value="&quot;fhQTXWleFCZFQnc=&quot;"/>
    <we:property name="CS5SDC1VEQcOGjMdKjsHBSl3" value="&quot;ag==&quot;"/>
    <we:property name="CS5SDC1VEQcOGjMdKjsHBSlw" value="&quot;&quot;"/>
    <we:property name="CS5SDC1VEQcOGjMdKjsHBSlx" value="&quot;ag==&quot;"/>
    <we:property name="CS5SDC1VEQcOGjMdKjsHBSly" value="&quot;&quot;"/>
    <we:property name="CS5SDC1VEQcOGjMdKjsHBSlz" value="&quot;&quot;"/>
    <we:property name="CS5SDC1VEQcOGjMdKjsHCCk=" value="&quot;bw==&quot;"/>
    <we:property name="CS5SDC1VEQcOGjMdKjsHCDZ+" value="&quot;engKSQ==&quot;"/>
    <we:property name="CS5SDC1VEQcOGjMdKjsHCDZ/" value="&quot;enoKSQ==&quot;"/>
    <we:property name="CS5SDC1VEQcOGjMdKjsHCDZ0" value="&quot;enoKSQ==&quot;"/>
    <we:property name="CS5SDC1VEQcOGjMdKjsHCDZ1" value="&quot;enoKSQ==&quot;"/>
    <we:property name="CS5SDC1VEQcOGjMdKjsHCDZ3" value="&quot;engKSQ==&quot;"/>
    <we:property name="CS5SDC1VEQcOGjMdKjsHCDZw" value="&quot;ensXCzAKUQYY&quot;"/>
    <we:property name="CS5SDC1VEQcOGjMdKjsHCDZx" value="&quot;engKSQ==&quot;"/>
    <we:property name="CS5SDC1VEQcOGjMdKjsHCDZy" value="&quot;ensXCzAKUQYY&quot;"/>
    <we:property name="CS5SDC1VEQcOGjMdKjsHCDZz" value="&quot;ensXADcQVRMEBA==&quot;"/>
    <we:property name="CS5SDC1VEQcOGjMdKjsHDyw=" value="&quot;aw==&quot;"/>
    <we:property name="CS5SDC1VEQcOGjMdKjsHHj4=" value="&quot;ag==&quot;"/>
    <we:property name="CS5SDC1VEQcOGjMdKjsQAz0=" value="&quot;ag==&quot;"/>
    <we:property name="CS5SDC1VEQcOGjMdKjsSDCo=" value="&quot;amgHWWlUAEU=&quot;"/>
    <we:property name="CS5SDC1VEQcOGjMdKjsTCDs=" value="&quot;amgHWWlUAEU=&quot;"/>
    <we:property name="CS5SDC1VEQcOGjMdKjsUDjk=" value="&quot;amgHWWg=&quot;"/>
    <we:property name="CS5SDC1VEQcOGjMdKjsUHyk=" value="&quot;aw==&quot;"/>
    <we:property name="CS5SDC1VEQcOGjMdKjsWGz0=" value="&quot;amgHWWlV&quot;"/>
    <we:property name="CS5SDC1VEQcOGjMdKjsYAzM=" value="&quot;aXY=&quot;"/>
    <we:property name="CS5SDC1VEQcOGjMdKjsYCC4=" value="&quot;aw==&quot;"/>
    <we:property name="CS5SDC1VEQcOGjMdKjsYHjY=" value="&quot;ag==&quot;"/>
    <we:property name="CS5SDC1VEQcOGjMdKjsYHy4=" value="&quot;amgHXmw=&quot;"/>
    <we:property name="CS5SDC1VEQcOGjMdKjsZBSl+" value="&quot;fgMTWG4=&quot;"/>
    <we:property name="CS5SDC1VEQcOGjMdKjsZBSl/" value="&quot;&quot;"/>
    <we:property name="CS5SDC1VEQcOGjMdKjsZBSl0" value="&quot;fgsTXW1eFDtFQnE=&quot;"/>
    <we:property name="CS5SDC1VEQcOGjMdKjsZBSl1" value="&quot;fhYTXWleFCRFQnc=&quot;"/>
    <we:property name="CS5SDC1VEQcOGjMdKjsZBSl3" value="&quot;fgsTXWpeFDtFQnY=&quot;"/>
    <we:property name="CS5SDC1VEQcOGjMdKjsZBSlw" value="&quot;fgsTWmw=&quot;"/>
    <we:property name="CS5SDC1VEQcOGjMdKjsZBSlx" value="&quot;fgMTWG4=&quot;"/>
    <we:property name="CS5SDC1VEQcOGjMdKjsZBSly" value="&quot;fgsTWm1eFDtFRXE=&quot;"/>
    <we:property name="CS5SDC1VEQcOGjMdKjsZBSlz" value="&quot;fgsTWmpeFDtFRXY=&quot;"/>
    <we:property name="CS5SDC1VEQcOGjMdKjsZHS4=" value="&quot;ag==&quot;"/>
    <we:property name="CS5SDC1VEQcOGjMdKjsZHSo=" value="&quot;ag==&quot;"/>
    <we:property name="CS5SDC1VEQcOGjMdKjsbCD0=" value="&quot;aw==&quot;"/>
    <we:property name="CS5SDC1VEQcOGjMdKjsbGDc=" value="&quot;bA==&quot;"/>
    <we:property name="CS5SDC1VEQcOGjMdKjscHSk=" value="&quot;amgOUA==&quot;"/>
    <we:property name="CS5SDC1VEQcOGjMdKjscHT4=" value="&quot;aQ==&quot;"/>
    <we:property name="CS5SDC1VEQcOGjMdKjscHTM=" value="&quot;aw==&quot;"/>
    <we:property name="CS5SDC1VESIABCwZOggQHg==" value="&quot;fgsTWmpeFDtFRXY=&quot;"/>
    <we:property name="CS5SDC1VESIABCwZOggQHmo=" value="&quot;&quot;"/>
    <we:property name="CS5SDC1VESIABCwZOggQHms=" value="&quot;fgsTWm1eFDtFRXE=&quot;"/>
    <we:property name="CS5SDC1VETkADggRNg==" value="&quot;aw==&quot;"/>
    <we:property name="CS5SDC1VETsDHA==" value="&quot;fhcTWm8=&quot;"/>
    <we:property name="CS5SDC1WEQcOGjMdKjsBAjY=" value="&quot;amgHWA==&quot;"/>
    <we:property name="CS5SDC1WEQcOGjMdKjsFHz8=" value="&quot;amgHWWlUAEU=&quot;"/>
    <we:property name="CS5SDC1WEQcOGjMdKjsGAjk=" value="&quot;ag==&quot;"/>
    <we:property name="CS5SDC1WEQcOGjMdKjsGDjY=" value="&quot;aw==&quot;"/>
    <we:property name="CS5SDC1WEQcOGjMdKjsGGTs=" value="&quot;ag==&quot;"/>
    <we:property name="CS5SDC1WEQcOGjMdKjsGHiA=" value="&quot;a3YH&quot;"/>
    <we:property name="CS5SDC1WEQcOGjMdKjsHASI=" value="&quot;ag==&quot;"/>
    <we:property name="CS5SDC1WEQcOGjMdKjsHBSl0" value="&quot;&quot;"/>
    <we:property name="CS5SDC1WEQcOGjMdKjsHBSl1" value="&quot;&quot;"/>
    <we:property name="CS5SDC1WEQcOGjMdKjsHBSl3" value="&quot;fgsTWGheFDlFR3Y=&quot;"/>
    <we:property name="CS5SDC1WEQcOGjMdKjsHBSly" value="&quot;&quot;"/>
    <we:property name="CS5SDC1WEQcOGjMdKjsHCCk=" value="&quot;bw==&quot;"/>
    <we:property name="CS5SDC1WEQcOGjMdKjsHCDZ0" value="&quot;ensXCzAKUQYY&quot;"/>
    <we:property name="CS5SDC1WEQcOGjMdKjsHCDZ1" value="&quot;enoKSQ==&quot;"/>
    <we:property name="CS5SDC1WEQcOGjMdKjsHCDZ3" value="&quot;enoKSQ==&quot;"/>
    <we:property name="CS5SDC1WEQcOGjMdKjsHCDZy" value="&quot;enoKSQ==&quot;"/>
    <we:property name="CS5SDC1WEQcOGjMdKjsHDyw=" value="&quot;aw==&quot;"/>
    <we:property name="CS5SDC1WEQcOGjMdKjsHHj4=" value="&quot;ag==&quot;"/>
    <we:property name="CS5SDC1WEQcOGjMdKjsQAz0=" value="&quot;ag==&quot;"/>
    <we:property name="CS5SDC1WEQcOGjMdKjsSDCo=" value="&quot;amgHWWlUAEU=&quot;"/>
    <we:property name="CS5SDC1WEQcOGjMdKjsTCDs=" value="&quot;amgHWWlUAEU=&quot;"/>
    <we:property name="CS5SDC1WEQcOGjMdKjsUDjk=" value="&quot;amgHWWg=&quot;"/>
    <we:property name="CS5SDC1WEQcOGjMdKjsUHyk=" value="&quot;aw==&quot;"/>
    <we:property name="CS5SDC1WEQcOGjMdKjsWGz0=" value="&quot;amgHWWlV&quot;"/>
    <we:property name="CS5SDC1WEQcOGjMdKjsYAzM=" value="&quot;aXY=&quot;"/>
    <we:property name="CS5SDC1WEQcOGjMdKjsYCC4=" value="&quot;aA==&quot;"/>
    <we:property name="CS5SDC1WEQcOGjMdKjsYHjY=" value="&quot;ag==&quot;"/>
    <we:property name="CS5SDC1WEQcOGjMdKjsYHy4=" value="&quot;amgHXmw=&quot;"/>
    <we:property name="CS5SDC1WEQcOGjMdKjsZBSl0" value="&quot;fgMTX2NAelBX&quot;"/>
    <we:property name="CS5SDC1WEQcOGjMdKjsZBSl1" value="&quot;&quot;"/>
    <we:property name="CS5SDC1WEQcOGjMdKjsZBSl3" value="&quot;fg0TWGheFD9FR3Y=&quot;"/>
    <we:property name="CS5SDC1WEQcOGjMdKjsZBSly" value="&quot;&quot;"/>
    <we:property name="CS5SDC1WEQcOGjMdKjsZHS4=" value="&quot;ag==&quot;"/>
    <we:property name="CS5SDC1WEQcOGjMdKjsZHSo=" value="&quot;ag==&quot;"/>
    <we:property name="CS5SDC1WEQcOGjMdKjsbCD0=" value="&quot;aw==&quot;"/>
    <we:property name="CS5SDC1WEQcOGjMdKjsbGDc=" value="&quot;aA==&quot;"/>
    <we:property name="CS5SDC1WEQcOGjMdKjsbGSg=" value="&quot;aA==&quot;"/>
    <we:property name="CS5SDC1WEQcOGjMdKjscHSk=" value="&quot;amgOUA==&quot;"/>
    <we:property name="CS5SDC1WEQcOGjMdKjscHT4=" value="&quot;aQ==&quot;"/>
    <we:property name="CS5SDC1WEQcOGjMdKjscHTM=" value="&quot;aw==&quot;"/>
    <we:property name="CS5SDC1WESIABCwZOggQHg==" value="&quot;fgMTX2NAelBX&quot;"/>
    <we:property name="CS5SDC1WETkADggRNg==" value="&quot;aw==&quot;"/>
    <we:property name="CS5SDC1WETsDHA==" value="&quot;fg0TUQ==&quot;"/>
    <we:property name="FSRd" value="&quot;&quot;"/>
    <we:property name="UniqueID" value="&quot;20222291648591932601&quot;"/>
    <we:property name="CS5SDC1VESIABCwZOggQHmg=" value="&quot;fgsTWmw=&quot;"/>
    <we:property name="CS5SDC1VESIABCwZOggQHmk=" value="&quot;&quot;"/>
    <we:property name="CS5SDC1VESIABCwZOggQHm4=" value="&quot;&quot;"/>
  </we:properties>
  <we:bindings>
    <we:binding id="Var$C$3:$E$3" type="matrix" appref="{9897B7E3-CC96-48D5-8B04-6CFC33299010}"/>
    <we:binding id="Var$C$17:$E$17" type="matrix" appref="{C3EC62B6-1900-40CA-99E9-A5316FDE8508}"/>
    <we:binding id="Sheet2refEdit" type="matrix" appref="{C2DE4E00-30E0-45D5-847A-8F2D36C26527}"/>
    <we:binding id="Sheet2Worker" type="matrix" appref="{7BFE8D74-E783-408C-9321-1023C452B54B}"/>
    <we:binding id="Var0" type="matrix" appref="{20CFF216-A3B5-46F8-8F31-5B129A1315B3}"/>
    <we:binding id="Var$E$6:$J$6" type="matrix" appref="{1693D892-9930-4CA8-B0B3-633B4E05F3E4}"/>
    <we:binding id="Sheet1refEdit" type="matrix" appref="{FF16C427-AFD8-4BA4-B8BF-FB07A6071244}"/>
    <we:binding id="Sheet1Worker" type="matrix" appref="{D9270BA2-4F05-4046-94D0-8848AFF4A685}"/>
    <we:binding id="refEdit" type="matrix" appref="{0841ADE6-3888-47D9-B839-8A2DA7679320}"/>
    <we:binding id="Worker" type="matrix" appref="{CDF925AC-6A02-44A0-A992-13B2467BDB71}"/>
    <we:binding id="Var$M$4:$O$4" type="matrix" appref="{F7315778-E957-4508-8649-BD55E62966BF}"/>
    <we:binding id="Var$M$3:$O$3" type="matrix" appref="{E1670850-F30D-4CCE-96AD-0640AAA187CB}"/>
    <we:binding id="Var$M$5" type="matrix" appref="{91E02213-0252-42DD-93F3-549458B3BEA5}"/>
    <we:binding id="Var$M$18:$O$18" type="matrix" appref="{7646F871-5BE6-4D50-B483-DC9A8E39E46C}"/>
    <we:binding id="Var$M$19:$O$19" type="matrix" appref="{BB4FE441-6917-4C44-A897-CBA188880F11}"/>
    <we:binding id="Var$M$20" type="matrix" appref="{0D9BC195-B7BD-4E7F-8A91-9BA740C4B6F2}"/>
    <we:binding id="Obj" type="matrix" appref="{92B2F31F-C675-42ED-A057-12D4BAE207BD}"/>
    <we:binding id="Var$M$33:$O$33" type="matrix" appref="{67EA1048-4A32-477E-9EBF-A2E8284924BE}"/>
    <we:binding id="Var$M$34:$O$34" type="matrix" appref="{384DE021-8B25-4ADB-8D90-D9FF6520C0CA}"/>
    <we:binding id="Var$M$35" type="matrix" appref="{63A60673-D915-4E5C-B8DF-191229163195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C1F2513-45BD-48FA-8950-F6D39A9FE25A}">
  <we:reference id="0986d9dd-94f1-4b67-978d-c4cf6e6142a8" version="21.5.1.1" store="EXCatalog" storeType="EXCatalog"/>
  <we:alternateReferences>
    <we:reference id="WA200000018" version="21.5.1.1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A93E-258F-4271-AC1A-AA5C95E2E60F}">
  <dimension ref="A1:XFD1048575"/>
  <sheetViews>
    <sheetView tabSelected="1" workbookViewId="0">
      <selection activeCell="F27" sqref="F27"/>
    </sheetView>
  </sheetViews>
  <sheetFormatPr defaultRowHeight="14.4" x14ac:dyDescent="0.3"/>
  <cols>
    <col min="1" max="1" width="14" bestFit="1" customWidth="1"/>
    <col min="12" max="12" width="16.33203125" bestFit="1" customWidth="1"/>
    <col min="18" max="18" width="9.5546875" bestFit="1" customWidth="1"/>
  </cols>
  <sheetData>
    <row r="1" spans="1:18" x14ac:dyDescent="0.3">
      <c r="A1" s="9" t="s">
        <v>20</v>
      </c>
      <c r="B1" s="8"/>
      <c r="C1" s="8"/>
      <c r="K1" s="2"/>
      <c r="L1" s="2"/>
      <c r="M1" s="2"/>
      <c r="N1" s="2"/>
      <c r="O1" s="2"/>
      <c r="P1" s="2"/>
      <c r="Q1" s="2"/>
      <c r="R1" s="2"/>
    </row>
    <row r="2" spans="1:18" x14ac:dyDescent="0.3">
      <c r="A2" s="8" t="s">
        <v>19</v>
      </c>
      <c r="B2" s="10"/>
      <c r="K2" s="4" t="s">
        <v>6</v>
      </c>
      <c r="L2" s="3"/>
      <c r="M2" s="4" t="s">
        <v>0</v>
      </c>
      <c r="N2" s="4" t="s">
        <v>1</v>
      </c>
      <c r="O2" s="4" t="s">
        <v>2</v>
      </c>
      <c r="P2" s="3"/>
      <c r="Q2" s="3"/>
      <c r="R2" s="3"/>
    </row>
    <row r="3" spans="1:18" x14ac:dyDescent="0.3">
      <c r="K3" s="3"/>
      <c r="L3" s="4" t="s">
        <v>17</v>
      </c>
      <c r="M3" s="5">
        <v>0</v>
      </c>
      <c r="N3" s="5">
        <v>0</v>
      </c>
      <c r="O3" s="5">
        <v>26</v>
      </c>
      <c r="P3" s="3"/>
      <c r="Q3" s="3"/>
      <c r="R3" s="3"/>
    </row>
    <row r="4" spans="1:18" x14ac:dyDescent="0.3">
      <c r="K4" s="3"/>
      <c r="L4" s="4" t="s">
        <v>12</v>
      </c>
      <c r="M4" s="3">
        <v>0</v>
      </c>
      <c r="N4" s="3">
        <v>0</v>
      </c>
      <c r="O4" s="3">
        <v>1</v>
      </c>
      <c r="P4" s="3"/>
      <c r="Q4" s="3"/>
      <c r="R4" s="3"/>
    </row>
    <row r="5" spans="1:18" x14ac:dyDescent="0.3">
      <c r="K5" s="3"/>
      <c r="L5" s="4" t="s">
        <v>13</v>
      </c>
      <c r="M5" s="5">
        <v>1</v>
      </c>
      <c r="N5" s="3"/>
      <c r="O5" s="3"/>
      <c r="P5" s="3"/>
      <c r="Q5" s="3"/>
      <c r="R5" s="3"/>
    </row>
    <row r="6" spans="1:18" x14ac:dyDescent="0.3">
      <c r="K6" s="3"/>
      <c r="L6" s="4" t="s">
        <v>3</v>
      </c>
      <c r="M6" s="3">
        <v>3.5</v>
      </c>
      <c r="N6" s="3">
        <v>2.8</v>
      </c>
      <c r="O6" s="3">
        <v>3</v>
      </c>
      <c r="P6" s="12">
        <v>-18</v>
      </c>
      <c r="Q6" s="11">
        <f>SUMPRODUCT(M3:O3,M6:O6)+(M5*P6)</f>
        <v>60</v>
      </c>
      <c r="R6" s="11" t="s">
        <v>18</v>
      </c>
    </row>
    <row r="7" spans="1:18" x14ac:dyDescent="0.3">
      <c r="K7" s="3"/>
      <c r="L7" s="3"/>
      <c r="M7" s="3"/>
      <c r="N7" s="3"/>
      <c r="O7" s="3"/>
      <c r="P7" s="3"/>
      <c r="Q7" s="3"/>
      <c r="R7" s="3"/>
    </row>
    <row r="8" spans="1:18" x14ac:dyDescent="0.3">
      <c r="K8" s="3"/>
      <c r="L8" s="3"/>
      <c r="M8" s="3"/>
      <c r="N8" s="3"/>
      <c r="O8" s="3"/>
      <c r="P8" s="3"/>
      <c r="Q8" s="3"/>
      <c r="R8" s="3"/>
    </row>
    <row r="9" spans="1:18" x14ac:dyDescent="0.3">
      <c r="K9" s="3"/>
      <c r="L9" s="4" t="s">
        <v>8</v>
      </c>
      <c r="M9" s="3"/>
      <c r="N9" s="3"/>
      <c r="O9" s="3"/>
      <c r="P9" s="3"/>
      <c r="Q9" s="3"/>
      <c r="R9" s="3"/>
    </row>
    <row r="10" spans="1:18" x14ac:dyDescent="0.3">
      <c r="K10" s="3"/>
      <c r="L10" s="3"/>
      <c r="M10" s="3">
        <v>42</v>
      </c>
      <c r="N10" s="3">
        <v>30</v>
      </c>
      <c r="O10" s="3">
        <v>27.5</v>
      </c>
      <c r="P10" s="3">
        <f>SUMPRODUCT(M10:O10,$M$3:$O$3)</f>
        <v>715</v>
      </c>
      <c r="Q10" s="3" t="s">
        <v>4</v>
      </c>
      <c r="R10" s="3">
        <f>750-(M5*16)</f>
        <v>734</v>
      </c>
    </row>
    <row r="11" spans="1:18" x14ac:dyDescent="0.3">
      <c r="K11" s="3"/>
      <c r="L11" s="3"/>
      <c r="M11" s="3">
        <v>0.2</v>
      </c>
      <c r="N11" s="3">
        <v>0.18</v>
      </c>
      <c r="O11" s="3">
        <v>0.19</v>
      </c>
      <c r="P11" s="3">
        <f>SUMPRODUCT(M11:O11,$M$3:$O$3)</f>
        <v>4.9400000000000004</v>
      </c>
      <c r="Q11" s="3" t="s">
        <v>4</v>
      </c>
      <c r="R11" s="3">
        <v>10</v>
      </c>
    </row>
    <row r="12" spans="1:18" x14ac:dyDescent="0.3">
      <c r="K12" s="3"/>
      <c r="L12" s="3"/>
      <c r="M12" s="3">
        <v>45</v>
      </c>
      <c r="N12" s="3">
        <v>38</v>
      </c>
      <c r="O12" s="3">
        <v>42</v>
      </c>
      <c r="P12" s="3">
        <f>SUMPRODUCT(M12:O12,$M$3:$O$3)</f>
        <v>1092</v>
      </c>
      <c r="Q12" s="3" t="s">
        <v>4</v>
      </c>
      <c r="R12" s="3">
        <f>800+(M5*450)</f>
        <v>1250</v>
      </c>
    </row>
    <row r="13" spans="1:18" x14ac:dyDescent="0.3">
      <c r="K13" s="3"/>
      <c r="L13" s="4" t="s">
        <v>14</v>
      </c>
      <c r="M13" s="3">
        <f>M3-10*M4</f>
        <v>0</v>
      </c>
      <c r="N13" s="3">
        <f t="shared" ref="N13:O13" si="0">N3-10*N4</f>
        <v>0</v>
      </c>
      <c r="O13" s="3">
        <f t="shared" si="0"/>
        <v>16</v>
      </c>
      <c r="P13" s="3"/>
      <c r="Q13" s="3" t="s">
        <v>10</v>
      </c>
      <c r="R13" s="3">
        <v>0</v>
      </c>
    </row>
    <row r="14" spans="1:18" x14ac:dyDescent="0.3">
      <c r="K14" s="3"/>
      <c r="L14" s="4" t="s">
        <v>15</v>
      </c>
      <c r="M14" s="3">
        <f>M3-1000*M4</f>
        <v>0</v>
      </c>
      <c r="N14" s="3">
        <f>N3-1000*N4</f>
        <v>0</v>
      </c>
      <c r="O14" s="3">
        <f>O3-1000*O4</f>
        <v>-974</v>
      </c>
      <c r="P14" s="3"/>
      <c r="Q14" s="3" t="s">
        <v>4</v>
      </c>
      <c r="R14" s="3">
        <v>0</v>
      </c>
    </row>
    <row r="17" spans="8:18" x14ac:dyDescent="0.3">
      <c r="K17" s="4" t="s">
        <v>5</v>
      </c>
      <c r="L17" s="3"/>
      <c r="M17" s="4" t="s">
        <v>0</v>
      </c>
      <c r="N17" s="4" t="s">
        <v>1</v>
      </c>
      <c r="O17" s="4" t="s">
        <v>2</v>
      </c>
      <c r="P17" s="3"/>
      <c r="Q17" s="3"/>
      <c r="R17" s="3"/>
    </row>
    <row r="18" spans="8:18" x14ac:dyDescent="0.3">
      <c r="K18" s="3"/>
      <c r="L18" s="4" t="s">
        <v>17</v>
      </c>
      <c r="M18" s="5">
        <v>17</v>
      </c>
      <c r="N18" s="5">
        <v>0</v>
      </c>
      <c r="O18" s="5">
        <v>0</v>
      </c>
      <c r="P18" s="3"/>
      <c r="Q18" s="3"/>
      <c r="R18" s="3"/>
    </row>
    <row r="19" spans="8:18" x14ac:dyDescent="0.3">
      <c r="K19" s="3"/>
      <c r="L19" s="4" t="s">
        <v>12</v>
      </c>
      <c r="M19" s="3">
        <v>1</v>
      </c>
      <c r="N19" s="3">
        <v>0</v>
      </c>
      <c r="O19" s="3">
        <v>0</v>
      </c>
      <c r="P19" s="3"/>
      <c r="Q19" s="3"/>
      <c r="R19" s="3"/>
    </row>
    <row r="20" spans="8:18" x14ac:dyDescent="0.3">
      <c r="K20" s="3"/>
      <c r="L20" s="4" t="s">
        <v>13</v>
      </c>
      <c r="M20" s="5">
        <v>0</v>
      </c>
      <c r="N20" s="3"/>
      <c r="O20" s="3"/>
      <c r="P20" s="3"/>
      <c r="Q20" s="3"/>
      <c r="R20" s="3"/>
    </row>
    <row r="21" spans="8:18" x14ac:dyDescent="0.3">
      <c r="K21" s="3"/>
      <c r="L21" s="4" t="s">
        <v>3</v>
      </c>
      <c r="M21" s="3">
        <v>3.5</v>
      </c>
      <c r="N21" s="3">
        <v>2.8</v>
      </c>
      <c r="O21" s="3">
        <v>3</v>
      </c>
      <c r="P21" s="12">
        <v>-24</v>
      </c>
      <c r="Q21" s="11">
        <f>SUMPRODUCT(M18:O18,M21:O21)+(M20*P21)</f>
        <v>59.5</v>
      </c>
      <c r="R21" s="11" t="s">
        <v>18</v>
      </c>
    </row>
    <row r="22" spans="8:18" x14ac:dyDescent="0.3">
      <c r="H22" s="1"/>
      <c r="K22" s="3"/>
      <c r="L22" s="3"/>
      <c r="M22" s="3"/>
      <c r="N22" s="3"/>
      <c r="O22" s="3"/>
      <c r="P22" s="3"/>
      <c r="Q22" s="3"/>
      <c r="R22" s="3"/>
    </row>
    <row r="23" spans="8:18" x14ac:dyDescent="0.3">
      <c r="K23" s="3"/>
      <c r="L23" s="3"/>
      <c r="M23" s="3"/>
      <c r="N23" s="3"/>
      <c r="O23" s="3"/>
      <c r="P23" s="3"/>
      <c r="Q23" s="3"/>
      <c r="R23" s="3"/>
    </row>
    <row r="24" spans="8:18" x14ac:dyDescent="0.3">
      <c r="K24" s="3"/>
      <c r="L24" s="4" t="s">
        <v>8</v>
      </c>
      <c r="M24" s="3"/>
      <c r="N24" s="3"/>
      <c r="O24" s="3"/>
      <c r="P24" s="3"/>
      <c r="Q24" s="3"/>
      <c r="R24" s="3"/>
    </row>
    <row r="25" spans="8:18" x14ac:dyDescent="0.3">
      <c r="K25" s="3"/>
      <c r="L25" s="3"/>
      <c r="M25" s="3">
        <v>42</v>
      </c>
      <c r="N25" s="3">
        <v>30</v>
      </c>
      <c r="O25" s="3">
        <v>27.5</v>
      </c>
      <c r="P25" s="3">
        <f>SUMPRODUCT(M25:O25,$M$18:$O$18)</f>
        <v>714</v>
      </c>
      <c r="Q25" s="3" t="s">
        <v>4</v>
      </c>
      <c r="R25" s="3">
        <f>750-(M20*16)</f>
        <v>750</v>
      </c>
    </row>
    <row r="26" spans="8:18" x14ac:dyDescent="0.3">
      <c r="K26" s="3"/>
      <c r="L26" s="3"/>
      <c r="M26" s="3">
        <v>0.2</v>
      </c>
      <c r="N26" s="3">
        <v>0.18</v>
      </c>
      <c r="O26" s="3">
        <v>0.19</v>
      </c>
      <c r="P26" s="3">
        <f t="shared" ref="P26:P27" si="1">SUMPRODUCT(M26:O26,$M$18:$O$18)</f>
        <v>3.4000000000000004</v>
      </c>
      <c r="Q26" s="3" t="s">
        <v>4</v>
      </c>
      <c r="R26" s="3">
        <v>10</v>
      </c>
    </row>
    <row r="27" spans="8:18" x14ac:dyDescent="0.3">
      <c r="K27" s="3"/>
      <c r="L27" s="3"/>
      <c r="M27" s="3">
        <v>45</v>
      </c>
      <c r="N27" s="3">
        <v>38</v>
      </c>
      <c r="O27" s="3">
        <v>42</v>
      </c>
      <c r="P27" s="3">
        <f t="shared" si="1"/>
        <v>765</v>
      </c>
      <c r="Q27" s="3" t="s">
        <v>4</v>
      </c>
      <c r="R27" s="3">
        <f>800+(M20*450)</f>
        <v>800</v>
      </c>
    </row>
    <row r="28" spans="8:18" x14ac:dyDescent="0.3">
      <c r="K28" s="3"/>
      <c r="L28" s="4" t="s">
        <v>16</v>
      </c>
      <c r="M28" s="3">
        <f>M18-10*M19</f>
        <v>7</v>
      </c>
      <c r="N28" s="3">
        <f t="shared" ref="N28:O28" si="2">N18-10*N19</f>
        <v>0</v>
      </c>
      <c r="O28" s="3">
        <f t="shared" si="2"/>
        <v>0</v>
      </c>
      <c r="P28" s="3"/>
      <c r="Q28" s="3" t="s">
        <v>10</v>
      </c>
      <c r="R28" s="3">
        <v>0</v>
      </c>
    </row>
    <row r="29" spans="8:18" x14ac:dyDescent="0.3">
      <c r="K29" s="3"/>
      <c r="L29" s="4" t="s">
        <v>15</v>
      </c>
      <c r="M29" s="3">
        <f>M18-1000*M19</f>
        <v>-983</v>
      </c>
      <c r="N29" s="3">
        <f>N18-1000*N19</f>
        <v>0</v>
      </c>
      <c r="O29" s="3">
        <f>O18-1000*O19</f>
        <v>0</v>
      </c>
      <c r="P29" s="3"/>
      <c r="Q29" s="3" t="s">
        <v>4</v>
      </c>
      <c r="R29" s="3">
        <v>0</v>
      </c>
    </row>
    <row r="32" spans="8:18" x14ac:dyDescent="0.3">
      <c r="K32" s="4" t="s">
        <v>11</v>
      </c>
      <c r="L32" s="3"/>
      <c r="M32" s="4" t="s">
        <v>0</v>
      </c>
      <c r="N32" s="4" t="s">
        <v>1</v>
      </c>
      <c r="O32" s="4" t="s">
        <v>2</v>
      </c>
      <c r="P32" s="3"/>
      <c r="Q32" s="3"/>
      <c r="R32" s="3"/>
    </row>
    <row r="33" spans="11:18" x14ac:dyDescent="0.3">
      <c r="K33" s="3"/>
      <c r="L33" s="4" t="s">
        <v>17</v>
      </c>
      <c r="M33" s="5">
        <v>11</v>
      </c>
      <c r="N33" s="5">
        <v>8</v>
      </c>
      <c r="O33" s="5">
        <v>0</v>
      </c>
      <c r="P33" s="3"/>
      <c r="Q33" s="3"/>
      <c r="R33" s="3"/>
    </row>
    <row r="34" spans="11:18" x14ac:dyDescent="0.3">
      <c r="K34" s="3"/>
      <c r="L34" s="4" t="s">
        <v>12</v>
      </c>
      <c r="M34" s="3">
        <v>1</v>
      </c>
      <c r="N34" s="3">
        <v>1</v>
      </c>
      <c r="O34" s="3">
        <v>0</v>
      </c>
      <c r="P34" s="3"/>
      <c r="Q34" s="3"/>
      <c r="R34" s="3"/>
    </row>
    <row r="35" spans="11:18" x14ac:dyDescent="0.3">
      <c r="K35" s="3"/>
      <c r="L35" s="4" t="s">
        <v>13</v>
      </c>
      <c r="M35" s="5">
        <v>0</v>
      </c>
      <c r="N35" s="3"/>
      <c r="O35" s="3"/>
      <c r="P35" s="3"/>
      <c r="Q35" s="3"/>
      <c r="R35" s="3"/>
    </row>
    <row r="36" spans="11:18" x14ac:dyDescent="0.3">
      <c r="K36" s="3"/>
      <c r="L36" s="4" t="s">
        <v>3</v>
      </c>
      <c r="M36" s="3">
        <v>3.5</v>
      </c>
      <c r="N36" s="3">
        <v>2.8</v>
      </c>
      <c r="O36" s="3">
        <v>3</v>
      </c>
      <c r="P36" s="12">
        <v>-24</v>
      </c>
      <c r="Q36" s="11">
        <f>SUMPRODUCT(M33:O33,M36:O36)+(M35*P36)</f>
        <v>60.9</v>
      </c>
      <c r="R36" s="11" t="s">
        <v>18</v>
      </c>
    </row>
    <row r="37" spans="11:18" x14ac:dyDescent="0.3">
      <c r="K37" s="3"/>
      <c r="L37" s="4"/>
      <c r="M37" s="3"/>
      <c r="N37" s="3"/>
      <c r="O37" s="3"/>
      <c r="P37" s="3"/>
      <c r="Q37" s="3"/>
      <c r="R37" s="3"/>
    </row>
    <row r="38" spans="11:18" x14ac:dyDescent="0.3">
      <c r="K38" s="3"/>
      <c r="L38" s="4"/>
      <c r="M38" s="3"/>
      <c r="N38" s="3"/>
      <c r="O38" s="3"/>
      <c r="P38" s="3"/>
      <c r="Q38" s="3"/>
      <c r="R38" s="3"/>
    </row>
    <row r="39" spans="11:18" x14ac:dyDescent="0.3">
      <c r="K39" s="3"/>
      <c r="L39" s="4" t="s">
        <v>8</v>
      </c>
      <c r="M39" s="3"/>
      <c r="N39" s="3"/>
      <c r="O39" s="3"/>
      <c r="P39" s="3"/>
      <c r="Q39" s="3"/>
      <c r="R39" s="3"/>
    </row>
    <row r="40" spans="11:18" x14ac:dyDescent="0.3">
      <c r="K40" s="3"/>
      <c r="L40" s="3"/>
      <c r="M40" s="3">
        <v>42</v>
      </c>
      <c r="N40" s="3">
        <v>30</v>
      </c>
      <c r="O40" s="3">
        <v>27.5</v>
      </c>
      <c r="P40" s="3">
        <f>SUMPRODUCT(M40:O40,$M$33:$O$33)</f>
        <v>702</v>
      </c>
      <c r="Q40" s="3" t="s">
        <v>4</v>
      </c>
      <c r="R40" s="3">
        <f>750-(M35*16)</f>
        <v>750</v>
      </c>
    </row>
    <row r="41" spans="11:18" x14ac:dyDescent="0.3">
      <c r="K41" s="3"/>
      <c r="L41" s="3"/>
      <c r="M41" s="3">
        <v>0.2</v>
      </c>
      <c r="N41" s="3">
        <v>0.18</v>
      </c>
      <c r="O41" s="3">
        <v>0.19</v>
      </c>
      <c r="P41" s="3">
        <f t="shared" ref="P41:P42" si="3">SUMPRODUCT(M41:O41,$M$33:$O$33)</f>
        <v>3.64</v>
      </c>
      <c r="Q41" s="3" t="s">
        <v>4</v>
      </c>
      <c r="R41" s="3">
        <v>10</v>
      </c>
    </row>
    <row r="42" spans="11:18" x14ac:dyDescent="0.3">
      <c r="K42" s="3"/>
      <c r="L42" s="3"/>
      <c r="M42" s="3">
        <v>45</v>
      </c>
      <c r="N42" s="3">
        <v>38</v>
      </c>
      <c r="O42" s="3">
        <v>42</v>
      </c>
      <c r="P42" s="3">
        <f t="shared" si="3"/>
        <v>799</v>
      </c>
      <c r="Q42" s="3" t="s">
        <v>4</v>
      </c>
      <c r="R42" s="3">
        <f>800+(M35*450)</f>
        <v>800</v>
      </c>
    </row>
    <row r="43" spans="11:18" x14ac:dyDescent="0.3">
      <c r="K43" s="3"/>
      <c r="L43" s="4" t="s">
        <v>14</v>
      </c>
      <c r="M43" s="3">
        <f>M33-8*M34</f>
        <v>3</v>
      </c>
      <c r="N43" s="3">
        <f>N33-8*N34</f>
        <v>0</v>
      </c>
      <c r="O43" s="3">
        <f>O33-8*O34</f>
        <v>0</v>
      </c>
      <c r="P43" s="3"/>
      <c r="Q43" s="3" t="s">
        <v>10</v>
      </c>
      <c r="R43" s="3">
        <v>0</v>
      </c>
    </row>
    <row r="44" spans="11:18" x14ac:dyDescent="0.3">
      <c r="K44" s="3"/>
      <c r="L44" s="4" t="s">
        <v>15</v>
      </c>
      <c r="M44" s="3">
        <f>M33-1000*M34</f>
        <v>-989</v>
      </c>
      <c r="N44" s="3">
        <f>N33-1000*N34</f>
        <v>-992</v>
      </c>
      <c r="O44" s="3">
        <f>O33-1000*O34</f>
        <v>0</v>
      </c>
      <c r="P44" s="3"/>
      <c r="Q44" s="3" t="s">
        <v>4</v>
      </c>
      <c r="R44" s="3">
        <v>0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cm="1">
        <f t="array" ref="XFD1048561">solver_neg</f>
        <v>1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9897B7E3-CC96-48D5-8B04-6CFC33299010}">
          <xm:f>'Chap 11 Q.2.'!$C$3:$E$3</xm:f>
        </x15:webExtension>
        <x15:webExtension appRef="{C3EC62B6-1900-40CA-99E9-A5316FDE8508}">
          <xm:f>'Chap 11 Q.2.'!$C$17:$E$17</xm:f>
        </x15:webExtension>
        <x15:webExtension appRef="{FF16C427-AFD8-4BA4-B8BF-FB07A6071244}">
          <xm:f>'Chap 11 Q.2.'!1:1048576</xm:f>
        </x15:webExtension>
        <x15:webExtension appRef="{D9270BA2-4F05-4046-94D0-8848AFF4A685}">
          <xm:f>'Chap 11 Q.2.'!XFD1048550:XFD1048575</xm:f>
        </x15:webExtension>
        <x15:webExtension appRef="{0841ADE6-3888-47D9-B839-8A2DA7679320}">
          <xm:f>'Chap 11 Q.2.'!1:1048576</xm:f>
        </x15:webExtension>
        <x15:webExtension appRef="{CDF925AC-6A02-44A0-A992-13B2467BDB71}">
          <xm:f>'Chap 11 Q.2.'!XFD1048550:XFD1048575</xm:f>
        </x15:webExtension>
        <x15:webExtension appRef="{F7315778-E957-4508-8649-BD55E62966BF}">
          <xm:f>'Chap 11 Q.2.'!$M$4:$O$4</xm:f>
        </x15:webExtension>
        <x15:webExtension appRef="{E1670850-F30D-4CCE-96AD-0640AAA187CB}">
          <xm:f>'Chap 11 Q.2.'!$M$3:$O$3</xm:f>
        </x15:webExtension>
        <x15:webExtension appRef="{91E02213-0252-42DD-93F3-549458B3BEA5}">
          <xm:f>'Chap 11 Q.2.'!$M$5</xm:f>
        </x15:webExtension>
        <x15:webExtension appRef="{7646F871-5BE6-4D50-B483-DC9A8E39E46C}">
          <xm:f>'Chap 11 Q.2.'!$M$18:$O$18</xm:f>
        </x15:webExtension>
        <x15:webExtension appRef="{BB4FE441-6917-4C44-A897-CBA188880F11}">
          <xm:f>'Chap 11 Q.2.'!$M$19:$O$19</xm:f>
        </x15:webExtension>
        <x15:webExtension appRef="{0D9BC195-B7BD-4E7F-8A91-9BA740C4B6F2}">
          <xm:f>'Chap 11 Q.2.'!$M$20</xm:f>
        </x15:webExtension>
        <x15:webExtension appRef="{92B2F31F-C675-42ED-A057-12D4BAE207BD}">
          <xm:f>'Chap 11 Q.2.'!$Q$36</xm:f>
        </x15:webExtension>
        <x15:webExtension appRef="{67EA1048-4A32-477E-9EBF-A2E8284924BE}">
          <xm:f>'Chap 11 Q.2.'!$M$33:$O$33</xm:f>
        </x15:webExtension>
        <x15:webExtension appRef="{384DE021-8B25-4ADB-8D90-D9FF6520C0CA}">
          <xm:f>'Chap 11 Q.2.'!$M$34:$O$34</xm:f>
        </x15:webExtension>
        <x15:webExtension appRef="{63A60673-D915-4E5C-B8DF-191229163195}">
          <xm:f>'Chap 11 Q.2.'!$M$35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CBA5-3073-4898-AF44-2EFDD51975AB}">
  <dimension ref="A1:M14"/>
  <sheetViews>
    <sheetView workbookViewId="0">
      <selection activeCell="B6" sqref="B6"/>
    </sheetView>
  </sheetViews>
  <sheetFormatPr defaultRowHeight="14.4" x14ac:dyDescent="0.3"/>
  <cols>
    <col min="3" max="3" width="27.44140625" bestFit="1" customWidth="1"/>
    <col min="5" max="5" width="12" bestFit="1" customWidth="1"/>
    <col min="6" max="6" width="12.5546875" bestFit="1" customWidth="1"/>
    <col min="7" max="7" width="17.33203125" bestFit="1" customWidth="1"/>
    <col min="8" max="8" width="14" bestFit="1" customWidth="1"/>
    <col min="9" max="9" width="16.5546875" bestFit="1" customWidth="1"/>
    <col min="10" max="10" width="22.88671875" bestFit="1" customWidth="1"/>
  </cols>
  <sheetData>
    <row r="1" spans="1:13" x14ac:dyDescent="0.3">
      <c r="A1" s="6" t="s">
        <v>22</v>
      </c>
      <c r="B1" s="6"/>
      <c r="C1" s="7"/>
    </row>
    <row r="2" spans="1:13" x14ac:dyDescent="0.3">
      <c r="A2" s="31" t="s">
        <v>34</v>
      </c>
      <c r="B2" s="31"/>
      <c r="C2" s="31"/>
    </row>
    <row r="4" spans="1:13" ht="15.6" x14ac:dyDescent="0.3"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5.6" x14ac:dyDescent="0.3">
      <c r="C5" s="20" t="s">
        <v>23</v>
      </c>
      <c r="D5" s="21"/>
      <c r="E5" s="20" t="s">
        <v>24</v>
      </c>
      <c r="F5" s="20" t="s">
        <v>25</v>
      </c>
      <c r="G5" s="20" t="s">
        <v>26</v>
      </c>
      <c r="H5" s="20" t="s">
        <v>27</v>
      </c>
      <c r="I5" s="20" t="s">
        <v>28</v>
      </c>
      <c r="J5" s="20" t="s">
        <v>29</v>
      </c>
      <c r="K5" s="16"/>
      <c r="L5" s="16"/>
      <c r="M5" s="16"/>
    </row>
    <row r="6" spans="1:13" ht="15.6" x14ac:dyDescent="0.3">
      <c r="C6" s="21" t="s">
        <v>30</v>
      </c>
      <c r="D6" s="16"/>
      <c r="E6" s="15">
        <v>0</v>
      </c>
      <c r="F6" s="24">
        <v>1</v>
      </c>
      <c r="G6" s="15">
        <v>0</v>
      </c>
      <c r="H6" s="15">
        <v>0</v>
      </c>
      <c r="I6" s="24">
        <v>1</v>
      </c>
      <c r="J6" s="24">
        <v>1</v>
      </c>
      <c r="K6" s="16"/>
      <c r="L6" s="16"/>
      <c r="M6" s="16"/>
    </row>
    <row r="7" spans="1:13" x14ac:dyDescent="0.3"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ht="15.6" x14ac:dyDescent="0.3">
      <c r="C8" s="22" t="s">
        <v>7</v>
      </c>
      <c r="D8" s="16"/>
      <c r="E8" s="15">
        <v>4200</v>
      </c>
      <c r="F8" s="15">
        <v>6800</v>
      </c>
      <c r="G8" s="15">
        <v>9600</v>
      </c>
      <c r="H8" s="15">
        <v>4400</v>
      </c>
      <c r="I8" s="15">
        <v>8700</v>
      </c>
      <c r="J8" s="15">
        <v>3500</v>
      </c>
      <c r="K8" s="25">
        <f>SUMPRODUCT(E8:J8,E6:J6)</f>
        <v>19000</v>
      </c>
      <c r="L8" s="11" t="s">
        <v>21</v>
      </c>
      <c r="M8" s="16"/>
    </row>
    <row r="9" spans="1:13" ht="15.6" x14ac:dyDescent="0.3">
      <c r="C9" s="27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5.6" x14ac:dyDescent="0.3">
      <c r="C10" s="22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5.6" x14ac:dyDescent="0.3">
      <c r="B11" s="14"/>
      <c r="C11" s="29" t="s">
        <v>31</v>
      </c>
      <c r="D11" s="19"/>
      <c r="E11" s="18">
        <v>3000</v>
      </c>
      <c r="F11" s="18">
        <v>2500</v>
      </c>
      <c r="G11" s="18">
        <v>6000</v>
      </c>
      <c r="H11" s="18">
        <v>2000</v>
      </c>
      <c r="I11" s="18">
        <v>5000</v>
      </c>
      <c r="J11" s="18">
        <v>1000</v>
      </c>
      <c r="K11" s="18">
        <f>SUMPRODUCT(E11:J11,$E$6:$J$6)</f>
        <v>8500</v>
      </c>
      <c r="L11" s="30" t="s">
        <v>4</v>
      </c>
      <c r="M11" s="18">
        <v>9500</v>
      </c>
    </row>
    <row r="12" spans="1:13" ht="15.6" x14ac:dyDescent="0.3">
      <c r="B12" s="14"/>
      <c r="C12" s="23" t="s">
        <v>32</v>
      </c>
      <c r="D12" s="16"/>
      <c r="E12" s="15">
        <v>1000</v>
      </c>
      <c r="F12" s="15">
        <v>3500</v>
      </c>
      <c r="G12" s="15">
        <v>4000</v>
      </c>
      <c r="H12" s="15">
        <v>1500</v>
      </c>
      <c r="I12" s="15">
        <v>1000</v>
      </c>
      <c r="J12" s="15">
        <v>500</v>
      </c>
      <c r="K12" s="15">
        <f t="shared" ref="K12:K14" si="0">SUMPRODUCT(E12:J12,$E$6:$J$6)</f>
        <v>5000</v>
      </c>
      <c r="L12" s="17" t="s">
        <v>4</v>
      </c>
      <c r="M12" s="15">
        <v>7500</v>
      </c>
    </row>
    <row r="13" spans="1:13" ht="15.6" x14ac:dyDescent="0.3">
      <c r="B13" s="14"/>
      <c r="C13" s="23" t="s">
        <v>33</v>
      </c>
      <c r="D13" s="16"/>
      <c r="E13" s="15">
        <v>4000</v>
      </c>
      <c r="F13" s="15">
        <v>3500</v>
      </c>
      <c r="G13" s="15">
        <v>5000</v>
      </c>
      <c r="H13" s="15">
        <v>1800</v>
      </c>
      <c r="I13" s="15">
        <v>4000</v>
      </c>
      <c r="J13" s="15">
        <v>900</v>
      </c>
      <c r="K13" s="15">
        <f t="shared" si="0"/>
        <v>8400</v>
      </c>
      <c r="L13" s="17" t="s">
        <v>4</v>
      </c>
      <c r="M13" s="15">
        <v>8800</v>
      </c>
    </row>
    <row r="14" spans="1:13" ht="15.6" x14ac:dyDescent="0.3">
      <c r="A14" s="14"/>
      <c r="B14" s="14"/>
      <c r="C14" s="23" t="s">
        <v>9</v>
      </c>
      <c r="D14" s="16"/>
      <c r="E14" s="15">
        <v>1</v>
      </c>
      <c r="F14" s="15">
        <v>1</v>
      </c>
      <c r="G14" s="15"/>
      <c r="H14" s="15"/>
      <c r="I14" s="15"/>
      <c r="J14" s="15"/>
      <c r="K14" s="15">
        <f t="shared" si="0"/>
        <v>1</v>
      </c>
      <c r="L14" s="17" t="s">
        <v>4</v>
      </c>
      <c r="M14" s="15">
        <v>1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2DE4E00-30E0-45D5-847A-8F2D36C26527}">
          <xm:f>'Chap 11 Q.4.'!1:1048576</xm:f>
        </x15:webExtension>
        <x15:webExtension appRef="{7BFE8D74-E783-408C-9321-1023C452B54B}">
          <xm:f>'Chap 11 Q.4.'!XFD1048550:XFD1048575</xm:f>
        </x15:webExtension>
        <x15:webExtension appRef="{20CFF216-A3B5-46F8-8F31-5B129A1315B3}">
          <xm:f>'Chap 11 Q.4.'!$E$6:$J$6</xm:f>
        </x15:webExtension>
        <x15:webExtension appRef="{1693D892-9930-4CA8-B0B3-633B4E05F3E4}">
          <xm:f>'Chap 11 Q.4.'!$E$6:$J$6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 11 Q.2.</vt:lpstr>
      <vt:lpstr>Chap 11 Q.4.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Agrawal</dc:creator>
  <cp:lastModifiedBy>Darsh Agrawal</cp:lastModifiedBy>
  <dcterms:created xsi:type="dcterms:W3CDTF">2022-03-29T22:04:38Z</dcterms:created>
  <dcterms:modified xsi:type="dcterms:W3CDTF">2022-03-30T18:32:04Z</dcterms:modified>
</cp:coreProperties>
</file>