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sh\Documents\"/>
    </mc:Choice>
  </mc:AlternateContent>
  <xr:revisionPtr revIDLastSave="0" documentId="13_ncr:1_{02928081-060E-4A5B-A558-509A98BD8A5D}" xr6:coauthVersionLast="47" xr6:coauthVersionMax="47" xr10:uidLastSave="{00000000-0000-0000-0000-000000000000}"/>
  <bookViews>
    <workbookView xWindow="-108" yWindow="-108" windowWidth="23256" windowHeight="12576" xr2:uid="{4762F14F-C327-4863-ADD8-53438842B8AE}"/>
  </bookViews>
  <sheets>
    <sheet name="CHP 13. Q9) a" sheetId="1" r:id="rId1"/>
    <sheet name="CHP 13. Q9) b,c" sheetId="2" r:id="rId2"/>
  </sheets>
  <definedNames>
    <definedName name="solver_node1" localSheetId="0" hidden="1">"1;$F$41;;;;$E$6;New Node;1;"</definedName>
    <definedName name="solver_node1" localSheetId="1" hidden="1">"1;$E$58;;;;$D$23;New Node;1;"</definedName>
    <definedName name="solver_node10" localSheetId="0" hidden="1">"1;$N$73;$J$66;0;0;Lose;New Node;1;"</definedName>
    <definedName name="solver_node10" localSheetId="1" hidden="1">"1;$M$90;$I$83;0;0;Lose;New Node;1;"</definedName>
    <definedName name="solver_node11" localSheetId="0" hidden="1">"2;$R$8;$N$10;11.5;0.7;High;Terminal;1;"</definedName>
    <definedName name="solver_node11" localSheetId="1" hidden="1">"2;$Q$25;$M$27;9.36;0.7;High;Terminal;1;"</definedName>
    <definedName name="solver_node12" localSheetId="0" hidden="1">"2;$R$13;$N$10;15.5;0.3;Low;Terminal;1;"</definedName>
    <definedName name="solver_node12" localSheetId="1" hidden="1">"2;$Q$30;$M$27;15.5;0.3;Low;Terminal;1;"</definedName>
    <definedName name="solver_node13" localSheetId="0" hidden="1">"2;$R$18;$N$23;3.2;;New Ship;Terminal;1;"</definedName>
    <definedName name="solver_node13" localSheetId="1" hidden="1">"2;$Q$35;$M$40;3.2;;New Ship;Terminal;1;"</definedName>
    <definedName name="solver_node14" localSheetId="0" hidden="1">"2;$R$23;$N$23;1.6;;Tug/barge;Terminal;1;"</definedName>
    <definedName name="solver_node14" localSheetId="1" hidden="1">"2;$Q$40;$M$40;1.6;;Tug/barge;Terminal;1;"</definedName>
    <definedName name="solver_node15" localSheetId="0" hidden="1">"2;$R$28;$N$23;0;;do nothing;Terminal;1;"</definedName>
    <definedName name="solver_node15" localSheetId="1" hidden="1">"2;$Q$45;$M$40;0;;do nothing;Terminal;1;"</definedName>
    <definedName name="solver_node16" localSheetId="0" hidden="1">"2;$R$33;$N$35;11.5;0.7;High;Terminal;1;"</definedName>
    <definedName name="solver_node16" localSheetId="1" hidden="1">"2;$Q$50;$M$52;9.36;0.7;High;Terminal;1;"</definedName>
    <definedName name="solver_node17" localSheetId="0" hidden="1">"2;$R$38;$N$35;15.5;0.3;Low;Terminal;1;"</definedName>
    <definedName name="solver_node17" localSheetId="1" hidden="1">"2;$Q$55;$M$52;15.5;0.3;Low;Terminal;1;"</definedName>
    <definedName name="solver_node18" localSheetId="0" hidden="1">"2;$R$43;$N$48;3.2;;New Ship;Terminal;1;"</definedName>
    <definedName name="solver_node18" localSheetId="1" hidden="1">"2;$Q$60;$M$65;3.2;;New Ship;Terminal;1;"</definedName>
    <definedName name="solver_node19" localSheetId="0" hidden="1">"2;$R$48;$N$48;1.6;;Tug/barge;Terminal;1;"</definedName>
    <definedName name="solver_node19" localSheetId="1" hidden="1">"2;$Q$65;$M$65;1.6;;Tug/barge;Terminal;1;"</definedName>
    <definedName name="solver_node2" localSheetId="0" hidden="1">"0;$J$16;$F$41;0;;2M bid;New Node;1;"</definedName>
    <definedName name="solver_node2" localSheetId="1" hidden="1">"0;$I$33;$E$58;0;;2M bid;New Node;1;"</definedName>
    <definedName name="solver_node20" localSheetId="0" hidden="1">"2;$R$53;$N$48;0;;do nothing;Terminal;1;"</definedName>
    <definedName name="solver_node20" localSheetId="1" hidden="1">"2;$Q$70;$M$65;0;;do nothing;Terminal;1;"</definedName>
    <definedName name="solver_node21" localSheetId="0" hidden="1">"2;$R$58;$N$60;11.5;0.7;High;Terminal;1;"</definedName>
    <definedName name="solver_node21" localSheetId="1" hidden="1">"2;$Q$75;$M$77;9.36;0.7;High;Terminal;1;"</definedName>
    <definedName name="solver_node22" localSheetId="0" hidden="1">"2;$R$63;$N$60;15.5;0.3;Low;Terminal;1;"</definedName>
    <definedName name="solver_node22" localSheetId="1" hidden="1">"2;$Q$80;$M$77;15.5;0.3;Low;Terminal;1;"</definedName>
    <definedName name="solver_node23" localSheetId="0" hidden="1">"2;$R$68;$N$73;3.2;;New Ship;Terminal;1;"</definedName>
    <definedName name="solver_node23" localSheetId="1" hidden="1">"2;$Q$85;$M$90;3.2;;New Ship;Terminal;1;"</definedName>
    <definedName name="solver_node24" localSheetId="0" hidden="1">"2;$R$73;$N$73;1.6;;Tug/barge;Terminal;1;"</definedName>
    <definedName name="solver_node24" localSheetId="1" hidden="1">"2;$Q$90;$M$90;1.6;;Tug/barge;Terminal;1;"</definedName>
    <definedName name="solver_node25" localSheetId="0" hidden="1">"2;$R$78;$N$73;0;;do nothing;Terminal;1;"</definedName>
    <definedName name="solver_node25" localSheetId="1" hidden="1">"2;$Q$95;$M$90;0;;do nothing;Terminal;1;"</definedName>
    <definedName name="solver_node3" localSheetId="0" hidden="1">"0;$J$41;$F$41;0;;8M bid;New Node;1;"</definedName>
    <definedName name="solver_node3" localSheetId="1" hidden="1">"0;$I$58;$E$58;0;;8M bid;New Node;1;"</definedName>
    <definedName name="solver_node4" localSheetId="0" hidden="1">"0;$J$66;$F$41;0;;12M bid;New Node;1;"</definedName>
    <definedName name="solver_node4" localSheetId="1" hidden="1">"0;$I$83;$E$58;0;;12M bid;New Node;1;"</definedName>
    <definedName name="solver_node5" localSheetId="0" hidden="1">"0;$N$10;$J$16;-2;0;Win;New Node;1;"</definedName>
    <definedName name="solver_node5" localSheetId="1" hidden="1">"0;$M$27;$I$33;-2;0;Win;New Node;1;"</definedName>
    <definedName name="solver_node6" localSheetId="0" hidden="1">"1;$N$23;$J$16;0;1;Lose;New Node;1;"</definedName>
    <definedName name="solver_node6" localSheetId="1" hidden="1">"1;$M$40;$I$33;0;1;Lose;New Node;1;"</definedName>
    <definedName name="solver_node7" localSheetId="0" hidden="1">"0;$N$35;$J$41;-8;0.6;win;New Node;1;"</definedName>
    <definedName name="solver_node7" localSheetId="1" hidden="1">"0;$M$52;$I$58;-8;0.6;win;New Node;1;"</definedName>
    <definedName name="solver_node8" localSheetId="0" hidden="1">"1;$N$48;$J$41;0;0.4;lose;New Node;1;"</definedName>
    <definedName name="solver_node8" localSheetId="1" hidden="1">"1;$M$65;$I$58;0;0.4;lose;New Node;1;"</definedName>
    <definedName name="solver_node9" localSheetId="0" hidden="1">"0;$N$60;$J$66;-12;1;win;New Node;1;"</definedName>
    <definedName name="solver_node9" localSheetId="1" hidden="1">"0;$M$77;$I$83;-12;1;win;New Node;1;"</definedName>
    <definedName name="solver_nodes" localSheetId="0" hidden="1">25</definedName>
    <definedName name="solver_nodes" localSheetId="1" hidden="1">25</definedName>
    <definedName name="solver_treeroot" localSheetId="0" hidden="1">'CHP 13. Q9) a'!$F$41</definedName>
    <definedName name="solver_treeroot" localSheetId="1" hidden="1">'CHP 13. Q9) b,c'!$E$58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9" i="1" l="1"/>
  <c r="S78" i="1"/>
  <c r="Q79" i="1" s="1"/>
  <c r="P74" i="1"/>
  <c r="S73" i="1"/>
  <c r="Q74" i="1" s="1"/>
  <c r="P69" i="1"/>
  <c r="S68" i="1" s="1"/>
  <c r="Q69" i="1" s="1"/>
  <c r="P64" i="1"/>
  <c r="Q64" i="1"/>
  <c r="S63" i="1"/>
  <c r="P59" i="1"/>
  <c r="S58" i="1" s="1"/>
  <c r="Q59" i="1" s="1"/>
  <c r="P54" i="1"/>
  <c r="S53" i="1" s="1"/>
  <c r="Q54" i="1" s="1"/>
  <c r="P49" i="1"/>
  <c r="S48" i="1" s="1"/>
  <c r="Q49" i="1" s="1"/>
  <c r="P44" i="1"/>
  <c r="S43" i="1" s="1"/>
  <c r="Q44" i="1" s="1"/>
  <c r="P39" i="1"/>
  <c r="S38" i="1"/>
  <c r="Q39" i="1" s="1"/>
  <c r="P34" i="1"/>
  <c r="S33" i="1"/>
  <c r="Q34" i="1" s="1"/>
  <c r="P29" i="1"/>
  <c r="S28" i="1" s="1"/>
  <c r="Q29" i="1" s="1"/>
  <c r="P24" i="1"/>
  <c r="S23" i="1" s="1"/>
  <c r="Q24" i="1" s="1"/>
  <c r="P19" i="1"/>
  <c r="S18" i="1"/>
  <c r="Q19" i="1" s="1"/>
  <c r="P14" i="1"/>
  <c r="S13" i="1"/>
  <c r="Q14" i="1" s="1"/>
  <c r="P9" i="1"/>
  <c r="S8" i="1" s="1"/>
  <c r="Q9" i="1" s="1"/>
  <c r="L74" i="1"/>
  <c r="L61" i="1"/>
  <c r="M61" i="1"/>
  <c r="L49" i="1"/>
  <c r="L36" i="1"/>
  <c r="M36" i="1"/>
  <c r="L24" i="1"/>
  <c r="L11" i="1"/>
  <c r="M11" i="1"/>
  <c r="H67" i="1"/>
  <c r="H42" i="1"/>
  <c r="H17" i="1"/>
  <c r="O96" i="2"/>
  <c r="R95" i="2" s="1"/>
  <c r="P96" i="2" s="1"/>
  <c r="O91" i="2"/>
  <c r="R90" i="2"/>
  <c r="P91" i="2" s="1"/>
  <c r="O86" i="2"/>
  <c r="R85" i="2"/>
  <c r="P86" i="2" s="1"/>
  <c r="O81" i="2"/>
  <c r="R80" i="2" s="1"/>
  <c r="P81" i="2" s="1"/>
  <c r="O76" i="2"/>
  <c r="R75" i="2" s="1"/>
  <c r="P76" i="2" s="1"/>
  <c r="O71" i="2"/>
  <c r="R70" i="2" s="1"/>
  <c r="P71" i="2" s="1"/>
  <c r="O66" i="2"/>
  <c r="R65" i="2" s="1"/>
  <c r="P66" i="2" s="1"/>
  <c r="O61" i="2"/>
  <c r="R60" i="2" s="1"/>
  <c r="P61" i="2" s="1"/>
  <c r="O56" i="2"/>
  <c r="R55" i="2" s="1"/>
  <c r="P56" i="2" s="1"/>
  <c r="O51" i="2"/>
  <c r="R50" i="2" s="1"/>
  <c r="P51" i="2" s="1"/>
  <c r="O46" i="2"/>
  <c r="R45" i="2" s="1"/>
  <c r="P46" i="2" s="1"/>
  <c r="O41" i="2"/>
  <c r="R40" i="2" s="1"/>
  <c r="P41" i="2" s="1"/>
  <c r="O36" i="2"/>
  <c r="R35" i="2" s="1"/>
  <c r="P36" i="2" s="1"/>
  <c r="O31" i="2"/>
  <c r="R30" i="2" s="1"/>
  <c r="P31" i="2" s="1"/>
  <c r="O26" i="2"/>
  <c r="R25" i="2" s="1"/>
  <c r="P26" i="2" s="1"/>
  <c r="K91" i="2"/>
  <c r="K78" i="2"/>
  <c r="L78" i="2"/>
  <c r="K66" i="2"/>
  <c r="K53" i="2"/>
  <c r="L53" i="2"/>
  <c r="K41" i="2"/>
  <c r="K28" i="2"/>
  <c r="L28" i="2"/>
  <c r="G84" i="2"/>
  <c r="G59" i="2"/>
  <c r="G34" i="2"/>
  <c r="M74" i="1" l="1"/>
  <c r="I67" i="1" s="1"/>
  <c r="M49" i="1"/>
  <c r="N48" i="1" s="1"/>
  <c r="M24" i="1"/>
  <c r="N23" i="1" s="1"/>
  <c r="I17" i="1"/>
  <c r="L91" i="2"/>
  <c r="M90" i="2" s="1"/>
  <c r="H84" i="2"/>
  <c r="L66" i="2"/>
  <c r="M65" i="2" s="1"/>
  <c r="L41" i="2"/>
  <c r="M40" i="2" s="1"/>
  <c r="N73" i="1" l="1"/>
  <c r="I42" i="1"/>
  <c r="E42" i="1" s="1"/>
  <c r="F41" i="1" s="1"/>
  <c r="H59" i="2"/>
  <c r="H34" i="2"/>
  <c r="D59" i="2" l="1"/>
  <c r="E58" i="2" s="1"/>
</calcChain>
</file>

<file path=xl/sharedStrings.xml><?xml version="1.0" encoding="utf-8"?>
<sst xmlns="http://schemas.openxmlformats.org/spreadsheetml/2006/main" count="49" uniqueCount="13">
  <si>
    <t>2M bid</t>
  </si>
  <si>
    <t>8M bid</t>
  </si>
  <si>
    <t>12M bid</t>
  </si>
  <si>
    <t>Win</t>
  </si>
  <si>
    <t>Lose</t>
  </si>
  <si>
    <t>High</t>
  </si>
  <si>
    <t>Low</t>
  </si>
  <si>
    <t>New Ship</t>
  </si>
  <si>
    <t>Tug/barge</t>
  </si>
  <si>
    <t>do nothing</t>
  </si>
  <si>
    <t>win</t>
  </si>
  <si>
    <t>lose</t>
  </si>
  <si>
    <t>c) to find out the maximum profit between $2M-$12M bid amounts. If we introduce a linear equation i.e M(x)=-0.2+0.1x.x we get a maximum profit of 4.6 for $6m bid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</si>
</sst>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769620</xdr:colOff>
      <xdr:row>44</xdr:row>
      <xdr:rowOff>38100</xdr:rowOff>
    </xdr:from>
    <xdr:to>
      <xdr:col>2</xdr:col>
      <xdr:colOff>586740</xdr:colOff>
      <xdr:row>49</xdr:row>
      <xdr:rowOff>53340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20DD7D37-7FC4-473E-B0A1-DB2AF9500212}"/>
            </a:ext>
          </a:extLst>
        </xdr:cNvPr>
        <xdr:cNvSpPr/>
      </xdr:nvSpPr>
      <xdr:spPr>
        <a:xfrm>
          <a:off x="769620" y="8084820"/>
          <a:ext cx="2202180" cy="92964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a) From the above decision tree we see that if the bid amount is $8M then we get a profit of $4.1M which is high compared to $2M and $12M.</a:t>
          </a:r>
        </a:p>
      </xdr:txBody>
    </xdr:sp>
    <xdr:clientData/>
  </xdr:twoCellAnchor>
  <xdr:twoCellAnchor>
    <xdr:from>
      <xdr:col>2</xdr:col>
      <xdr:colOff>281940</xdr:colOff>
      <xdr:row>40</xdr:row>
      <xdr:rowOff>152400</xdr:rowOff>
    </xdr:from>
    <xdr:to>
      <xdr:col>4</xdr:col>
      <xdr:colOff>144780</xdr:colOff>
      <xdr:row>44</xdr:row>
      <xdr:rowOff>30480</xdr:rowOff>
    </xdr:to>
    <xdr:cxnSp macro="">
      <xdr:nvCxnSpPr>
        <xdr:cNvPr id="436" name="Straight Arrow Connector 435">
          <a:extLst>
            <a:ext uri="{FF2B5EF4-FFF2-40B4-BE49-F238E27FC236}">
              <a16:creationId xmlns:a16="http://schemas.microsoft.com/office/drawing/2014/main" id="{A388BF32-1235-4F55-8B91-76111F68288B}"/>
            </a:ext>
          </a:extLst>
        </xdr:cNvPr>
        <xdr:cNvCxnSpPr/>
      </xdr:nvCxnSpPr>
      <xdr:spPr>
        <a:xfrm flipH="1">
          <a:off x="2667000" y="7467600"/>
          <a:ext cx="1082040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40</xdr:row>
      <xdr:rowOff>50800</xdr:rowOff>
    </xdr:from>
    <xdr:to>
      <xdr:col>5</xdr:col>
      <xdr:colOff>184150</xdr:colOff>
      <xdr:row>41</xdr:row>
      <xdr:rowOff>52070</xdr:rowOff>
    </xdr:to>
    <xdr:sp macro="" textlink="">
      <xdr:nvSpPr>
        <xdr:cNvPr id="437" name="Solver_shape$F$41">
          <a:extLst>
            <a:ext uri="{FF2B5EF4-FFF2-40B4-BE49-F238E27FC236}">
              <a16:creationId xmlns:a16="http://schemas.microsoft.com/office/drawing/2014/main" id="{DE0BF329-0A57-43CC-8C5A-157FF01416D4}"/>
            </a:ext>
          </a:extLst>
        </xdr:cNvPr>
        <xdr:cNvSpPr/>
      </xdr:nvSpPr>
      <xdr:spPr>
        <a:xfrm>
          <a:off x="4213860" y="7366000"/>
          <a:ext cx="184150" cy="184150"/>
        </a:xfrm>
        <a:prstGeom prst="flowChartProcess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0</xdr:colOff>
      <xdr:row>40</xdr:row>
      <xdr:rowOff>142240</xdr:rowOff>
    </xdr:from>
    <xdr:to>
      <xdr:col>5</xdr:col>
      <xdr:colOff>0</xdr:colOff>
      <xdr:row>40</xdr:row>
      <xdr:rowOff>142240</xdr:rowOff>
    </xdr:to>
    <xdr:cxnSp macro="">
      <xdr:nvCxnSpPr>
        <xdr:cNvPr id="438" name="Solver_line$F$41">
          <a:extLst>
            <a:ext uri="{FF2B5EF4-FFF2-40B4-BE49-F238E27FC236}">
              <a16:creationId xmlns:a16="http://schemas.microsoft.com/office/drawing/2014/main" id="{1C78BE32-6DDD-4455-9C38-10D7F806F917}"/>
            </a:ext>
          </a:extLst>
        </xdr:cNvPr>
        <xdr:cNvCxnSpPr/>
      </xdr:nvCxnSpPr>
      <xdr:spPr>
        <a:xfrm>
          <a:off x="3604260" y="7457440"/>
          <a:ext cx="6096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110490</xdr:rowOff>
    </xdr:from>
    <xdr:to>
      <xdr:col>7</xdr:col>
      <xdr:colOff>0</xdr:colOff>
      <xdr:row>40</xdr:row>
      <xdr:rowOff>142240</xdr:rowOff>
    </xdr:to>
    <xdr:cxnSp macro="">
      <xdr:nvCxnSpPr>
        <xdr:cNvPr id="439" name="Solver_shapecon$J$16">
          <a:extLst>
            <a:ext uri="{FF2B5EF4-FFF2-40B4-BE49-F238E27FC236}">
              <a16:creationId xmlns:a16="http://schemas.microsoft.com/office/drawing/2014/main" id="{6A3C24D6-3004-4690-AD57-768DA94A8CEF}"/>
            </a:ext>
          </a:extLst>
        </xdr:cNvPr>
        <xdr:cNvCxnSpPr/>
      </xdr:nvCxnSpPr>
      <xdr:spPr>
        <a:xfrm flipV="1">
          <a:off x="4823460" y="2853690"/>
          <a:ext cx="609600" cy="46037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40</xdr:row>
      <xdr:rowOff>142240</xdr:rowOff>
    </xdr:from>
    <xdr:to>
      <xdr:col>7</xdr:col>
      <xdr:colOff>0</xdr:colOff>
      <xdr:row>40</xdr:row>
      <xdr:rowOff>142240</xdr:rowOff>
    </xdr:to>
    <xdr:cxnSp macro="">
      <xdr:nvCxnSpPr>
        <xdr:cNvPr id="440" name="Solver_shapecon$J$41">
          <a:extLst>
            <a:ext uri="{FF2B5EF4-FFF2-40B4-BE49-F238E27FC236}">
              <a16:creationId xmlns:a16="http://schemas.microsoft.com/office/drawing/2014/main" id="{53435FDA-FE17-4697-8A1B-EB3C203740D1}"/>
            </a:ext>
          </a:extLst>
        </xdr:cNvPr>
        <xdr:cNvCxnSpPr/>
      </xdr:nvCxnSpPr>
      <xdr:spPr>
        <a:xfrm>
          <a:off x="4823460" y="7457440"/>
          <a:ext cx="6096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40</xdr:row>
      <xdr:rowOff>142240</xdr:rowOff>
    </xdr:from>
    <xdr:to>
      <xdr:col>7</xdr:col>
      <xdr:colOff>0</xdr:colOff>
      <xdr:row>65</xdr:row>
      <xdr:rowOff>173990</xdr:rowOff>
    </xdr:to>
    <xdr:cxnSp macro="">
      <xdr:nvCxnSpPr>
        <xdr:cNvPr id="441" name="Solver_shapecon$J$66">
          <a:extLst>
            <a:ext uri="{FF2B5EF4-FFF2-40B4-BE49-F238E27FC236}">
              <a16:creationId xmlns:a16="http://schemas.microsoft.com/office/drawing/2014/main" id="{E532D73B-FCF9-47F6-9E54-B62B59E93CE6}"/>
            </a:ext>
          </a:extLst>
        </xdr:cNvPr>
        <xdr:cNvCxnSpPr/>
      </xdr:nvCxnSpPr>
      <xdr:spPr>
        <a:xfrm>
          <a:off x="4823460" y="7457440"/>
          <a:ext cx="609600" cy="46037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609599</xdr:colOff>
      <xdr:row>15</xdr:row>
      <xdr:rowOff>19050</xdr:rowOff>
    </xdr:from>
    <xdr:to>
      <xdr:col>9</xdr:col>
      <xdr:colOff>184149</xdr:colOff>
      <xdr:row>16</xdr:row>
      <xdr:rowOff>20320</xdr:rowOff>
    </xdr:to>
    <xdr:sp macro="" textlink="">
      <xdr:nvSpPr>
        <xdr:cNvPr id="442" name="Solver_shape$J$16">
          <a:extLst>
            <a:ext uri="{FF2B5EF4-FFF2-40B4-BE49-F238E27FC236}">
              <a16:creationId xmlns:a16="http://schemas.microsoft.com/office/drawing/2014/main" id="{BDB5E789-220A-402D-ACEA-3ABB4D76CB13}"/>
            </a:ext>
          </a:extLst>
        </xdr:cNvPr>
        <xdr:cNvSpPr/>
      </xdr:nvSpPr>
      <xdr:spPr>
        <a:xfrm>
          <a:off x="6652259" y="2762250"/>
          <a:ext cx="184150" cy="184150"/>
        </a:xfrm>
        <a:prstGeom prst="flowChartConnector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7</xdr:col>
      <xdr:colOff>0</xdr:colOff>
      <xdr:row>15</xdr:row>
      <xdr:rowOff>110490</xdr:rowOff>
    </xdr:from>
    <xdr:to>
      <xdr:col>8</xdr:col>
      <xdr:colOff>609599</xdr:colOff>
      <xdr:row>15</xdr:row>
      <xdr:rowOff>110490</xdr:rowOff>
    </xdr:to>
    <xdr:cxnSp macro="">
      <xdr:nvCxnSpPr>
        <xdr:cNvPr id="443" name="Solver_line$J$16">
          <a:extLst>
            <a:ext uri="{FF2B5EF4-FFF2-40B4-BE49-F238E27FC236}">
              <a16:creationId xmlns:a16="http://schemas.microsoft.com/office/drawing/2014/main" id="{6494D851-B44F-404A-A578-1BDC95AF41DE}"/>
            </a:ext>
          </a:extLst>
        </xdr:cNvPr>
        <xdr:cNvCxnSpPr/>
      </xdr:nvCxnSpPr>
      <xdr:spPr>
        <a:xfrm>
          <a:off x="5433060" y="2853690"/>
          <a:ext cx="1219199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609599</xdr:colOff>
      <xdr:row>9</xdr:row>
      <xdr:rowOff>102869</xdr:rowOff>
    </xdr:from>
    <xdr:to>
      <xdr:col>10</xdr:col>
      <xdr:colOff>609599</xdr:colOff>
      <xdr:row>15</xdr:row>
      <xdr:rowOff>110489</xdr:rowOff>
    </xdr:to>
    <xdr:cxnSp macro="">
      <xdr:nvCxnSpPr>
        <xdr:cNvPr id="444" name="Solver_shapecon$N$10">
          <a:extLst>
            <a:ext uri="{FF2B5EF4-FFF2-40B4-BE49-F238E27FC236}">
              <a16:creationId xmlns:a16="http://schemas.microsoft.com/office/drawing/2014/main" id="{760A2B7A-3EFE-4BD7-82F5-04B18BD910C7}"/>
            </a:ext>
          </a:extLst>
        </xdr:cNvPr>
        <xdr:cNvCxnSpPr/>
      </xdr:nvCxnSpPr>
      <xdr:spPr>
        <a:xfrm flipV="1">
          <a:off x="7261859" y="1748789"/>
          <a:ext cx="609600" cy="110490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609599</xdr:colOff>
      <xdr:row>15</xdr:row>
      <xdr:rowOff>110490</xdr:rowOff>
    </xdr:from>
    <xdr:to>
      <xdr:col>10</xdr:col>
      <xdr:colOff>609599</xdr:colOff>
      <xdr:row>22</xdr:row>
      <xdr:rowOff>119380</xdr:rowOff>
    </xdr:to>
    <xdr:cxnSp macro="">
      <xdr:nvCxnSpPr>
        <xdr:cNvPr id="445" name="Solver_shapecon$N$23">
          <a:extLst>
            <a:ext uri="{FF2B5EF4-FFF2-40B4-BE49-F238E27FC236}">
              <a16:creationId xmlns:a16="http://schemas.microsoft.com/office/drawing/2014/main" id="{3746492B-8B40-4613-824F-8C1E62AB227D}"/>
            </a:ext>
          </a:extLst>
        </xdr:cNvPr>
        <xdr:cNvCxnSpPr/>
      </xdr:nvCxnSpPr>
      <xdr:spPr>
        <a:xfrm>
          <a:off x="7261859" y="2853690"/>
          <a:ext cx="609600" cy="12890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609599</xdr:colOff>
      <xdr:row>40</xdr:row>
      <xdr:rowOff>50800</xdr:rowOff>
    </xdr:from>
    <xdr:to>
      <xdr:col>9</xdr:col>
      <xdr:colOff>184149</xdr:colOff>
      <xdr:row>41</xdr:row>
      <xdr:rowOff>52070</xdr:rowOff>
    </xdr:to>
    <xdr:sp macro="" textlink="">
      <xdr:nvSpPr>
        <xdr:cNvPr id="446" name="Solver_shape$J$41">
          <a:extLst>
            <a:ext uri="{FF2B5EF4-FFF2-40B4-BE49-F238E27FC236}">
              <a16:creationId xmlns:a16="http://schemas.microsoft.com/office/drawing/2014/main" id="{2C4DD872-F98E-4DF2-B128-EDCF3056DA9E}"/>
            </a:ext>
          </a:extLst>
        </xdr:cNvPr>
        <xdr:cNvSpPr/>
      </xdr:nvSpPr>
      <xdr:spPr>
        <a:xfrm>
          <a:off x="6652259" y="7366000"/>
          <a:ext cx="184150" cy="184150"/>
        </a:xfrm>
        <a:prstGeom prst="flowChartConnector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7</xdr:col>
      <xdr:colOff>0</xdr:colOff>
      <xdr:row>40</xdr:row>
      <xdr:rowOff>142240</xdr:rowOff>
    </xdr:from>
    <xdr:to>
      <xdr:col>8</xdr:col>
      <xdr:colOff>609599</xdr:colOff>
      <xdr:row>40</xdr:row>
      <xdr:rowOff>142240</xdr:rowOff>
    </xdr:to>
    <xdr:cxnSp macro="">
      <xdr:nvCxnSpPr>
        <xdr:cNvPr id="447" name="Solver_line$J$41">
          <a:extLst>
            <a:ext uri="{FF2B5EF4-FFF2-40B4-BE49-F238E27FC236}">
              <a16:creationId xmlns:a16="http://schemas.microsoft.com/office/drawing/2014/main" id="{5F23D862-FDBA-4859-AD27-F056F9685177}"/>
            </a:ext>
          </a:extLst>
        </xdr:cNvPr>
        <xdr:cNvCxnSpPr/>
      </xdr:nvCxnSpPr>
      <xdr:spPr>
        <a:xfrm>
          <a:off x="5433060" y="7457440"/>
          <a:ext cx="1219199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609599</xdr:colOff>
      <xdr:row>34</xdr:row>
      <xdr:rowOff>134620</xdr:rowOff>
    </xdr:from>
    <xdr:to>
      <xdr:col>10</xdr:col>
      <xdr:colOff>609599</xdr:colOff>
      <xdr:row>40</xdr:row>
      <xdr:rowOff>142240</xdr:rowOff>
    </xdr:to>
    <xdr:cxnSp macro="">
      <xdr:nvCxnSpPr>
        <xdr:cNvPr id="1024" name="Solver_shapecon$N$35">
          <a:extLst>
            <a:ext uri="{FF2B5EF4-FFF2-40B4-BE49-F238E27FC236}">
              <a16:creationId xmlns:a16="http://schemas.microsoft.com/office/drawing/2014/main" id="{ACF92570-73C7-4D0E-B4D6-D9B9F58DB3E4}"/>
            </a:ext>
          </a:extLst>
        </xdr:cNvPr>
        <xdr:cNvCxnSpPr/>
      </xdr:nvCxnSpPr>
      <xdr:spPr>
        <a:xfrm flipV="1">
          <a:off x="7261859" y="6352540"/>
          <a:ext cx="609600" cy="110490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609599</xdr:colOff>
      <xdr:row>40</xdr:row>
      <xdr:rowOff>142240</xdr:rowOff>
    </xdr:from>
    <xdr:to>
      <xdr:col>10</xdr:col>
      <xdr:colOff>609599</xdr:colOff>
      <xdr:row>47</xdr:row>
      <xdr:rowOff>151130</xdr:rowOff>
    </xdr:to>
    <xdr:cxnSp macro="">
      <xdr:nvCxnSpPr>
        <xdr:cNvPr id="1027" name="Solver_shapecon$N$48">
          <a:extLst>
            <a:ext uri="{FF2B5EF4-FFF2-40B4-BE49-F238E27FC236}">
              <a16:creationId xmlns:a16="http://schemas.microsoft.com/office/drawing/2014/main" id="{4B91F456-DE64-4DF8-940A-0DAF404DDF57}"/>
            </a:ext>
          </a:extLst>
        </xdr:cNvPr>
        <xdr:cNvCxnSpPr/>
      </xdr:nvCxnSpPr>
      <xdr:spPr>
        <a:xfrm>
          <a:off x="7261859" y="7457440"/>
          <a:ext cx="609600" cy="12890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609599</xdr:colOff>
      <xdr:row>65</xdr:row>
      <xdr:rowOff>82550</xdr:rowOff>
    </xdr:from>
    <xdr:to>
      <xdr:col>9</xdr:col>
      <xdr:colOff>184149</xdr:colOff>
      <xdr:row>66</xdr:row>
      <xdr:rowOff>83820</xdr:rowOff>
    </xdr:to>
    <xdr:sp macro="" textlink="">
      <xdr:nvSpPr>
        <xdr:cNvPr id="1028" name="Solver_shape$J$66">
          <a:extLst>
            <a:ext uri="{FF2B5EF4-FFF2-40B4-BE49-F238E27FC236}">
              <a16:creationId xmlns:a16="http://schemas.microsoft.com/office/drawing/2014/main" id="{2AA7DFAA-1E40-4B6E-BE63-6ED3575BF853}"/>
            </a:ext>
          </a:extLst>
        </xdr:cNvPr>
        <xdr:cNvSpPr/>
      </xdr:nvSpPr>
      <xdr:spPr>
        <a:xfrm>
          <a:off x="6652259" y="11969750"/>
          <a:ext cx="184150" cy="184150"/>
        </a:xfrm>
        <a:prstGeom prst="flowChartConnector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7</xdr:col>
      <xdr:colOff>0</xdr:colOff>
      <xdr:row>65</xdr:row>
      <xdr:rowOff>173990</xdr:rowOff>
    </xdr:from>
    <xdr:to>
      <xdr:col>8</xdr:col>
      <xdr:colOff>609599</xdr:colOff>
      <xdr:row>65</xdr:row>
      <xdr:rowOff>173990</xdr:rowOff>
    </xdr:to>
    <xdr:cxnSp macro="">
      <xdr:nvCxnSpPr>
        <xdr:cNvPr id="1029" name="Solver_line$J$66">
          <a:extLst>
            <a:ext uri="{FF2B5EF4-FFF2-40B4-BE49-F238E27FC236}">
              <a16:creationId xmlns:a16="http://schemas.microsoft.com/office/drawing/2014/main" id="{3FCD3BC1-0CB4-43DA-AAE2-7541CDB28A5B}"/>
            </a:ext>
          </a:extLst>
        </xdr:cNvPr>
        <xdr:cNvCxnSpPr/>
      </xdr:nvCxnSpPr>
      <xdr:spPr>
        <a:xfrm>
          <a:off x="5433060" y="12061190"/>
          <a:ext cx="1219199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609599</xdr:colOff>
      <xdr:row>59</xdr:row>
      <xdr:rowOff>166370</xdr:rowOff>
    </xdr:from>
    <xdr:to>
      <xdr:col>10</xdr:col>
      <xdr:colOff>609599</xdr:colOff>
      <xdr:row>65</xdr:row>
      <xdr:rowOff>173990</xdr:rowOff>
    </xdr:to>
    <xdr:cxnSp macro="">
      <xdr:nvCxnSpPr>
        <xdr:cNvPr id="1030" name="Solver_shapecon$N$60">
          <a:extLst>
            <a:ext uri="{FF2B5EF4-FFF2-40B4-BE49-F238E27FC236}">
              <a16:creationId xmlns:a16="http://schemas.microsoft.com/office/drawing/2014/main" id="{60185F3D-4E5C-42A0-8356-D50F0CC18158}"/>
            </a:ext>
          </a:extLst>
        </xdr:cNvPr>
        <xdr:cNvCxnSpPr/>
      </xdr:nvCxnSpPr>
      <xdr:spPr>
        <a:xfrm flipV="1">
          <a:off x="7261859" y="10956290"/>
          <a:ext cx="609600" cy="110490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609599</xdr:colOff>
      <xdr:row>65</xdr:row>
      <xdr:rowOff>173990</xdr:rowOff>
    </xdr:from>
    <xdr:to>
      <xdr:col>10</xdr:col>
      <xdr:colOff>609599</xdr:colOff>
      <xdr:row>73</xdr:row>
      <xdr:rowOff>0</xdr:rowOff>
    </xdr:to>
    <xdr:cxnSp macro="">
      <xdr:nvCxnSpPr>
        <xdr:cNvPr id="1031" name="Solver_shapecon$N$73">
          <a:extLst>
            <a:ext uri="{FF2B5EF4-FFF2-40B4-BE49-F238E27FC236}">
              <a16:creationId xmlns:a16="http://schemas.microsoft.com/office/drawing/2014/main" id="{801603E4-DA56-4EEA-8E5D-BEBEF75ABC55}"/>
            </a:ext>
          </a:extLst>
        </xdr:cNvPr>
        <xdr:cNvCxnSpPr/>
      </xdr:nvCxnSpPr>
      <xdr:spPr>
        <a:xfrm>
          <a:off x="7261859" y="12061190"/>
          <a:ext cx="609600" cy="12890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</xdr:row>
      <xdr:rowOff>11430</xdr:rowOff>
    </xdr:from>
    <xdr:to>
      <xdr:col>13</xdr:col>
      <xdr:colOff>184150</xdr:colOff>
      <xdr:row>10</xdr:row>
      <xdr:rowOff>12700</xdr:rowOff>
    </xdr:to>
    <xdr:sp macro="" textlink="">
      <xdr:nvSpPr>
        <xdr:cNvPr id="1032" name="Solver_shape$N$10">
          <a:extLst>
            <a:ext uri="{FF2B5EF4-FFF2-40B4-BE49-F238E27FC236}">
              <a16:creationId xmlns:a16="http://schemas.microsoft.com/office/drawing/2014/main" id="{D092F778-1EE9-4FEF-9CB4-9EF7ABC84B8A}"/>
            </a:ext>
          </a:extLst>
        </xdr:cNvPr>
        <xdr:cNvSpPr/>
      </xdr:nvSpPr>
      <xdr:spPr>
        <a:xfrm>
          <a:off x="9090660" y="1657350"/>
          <a:ext cx="184150" cy="184150"/>
        </a:xfrm>
        <a:prstGeom prst="flowChartConnector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10</xdr:col>
      <xdr:colOff>609599</xdr:colOff>
      <xdr:row>9</xdr:row>
      <xdr:rowOff>102869</xdr:rowOff>
    </xdr:from>
    <xdr:to>
      <xdr:col>12</xdr:col>
      <xdr:colOff>609599</xdr:colOff>
      <xdr:row>9</xdr:row>
      <xdr:rowOff>102869</xdr:rowOff>
    </xdr:to>
    <xdr:cxnSp macro="">
      <xdr:nvCxnSpPr>
        <xdr:cNvPr id="1033" name="Solver_line$N$10">
          <a:extLst>
            <a:ext uri="{FF2B5EF4-FFF2-40B4-BE49-F238E27FC236}">
              <a16:creationId xmlns:a16="http://schemas.microsoft.com/office/drawing/2014/main" id="{AA82225C-1832-476F-B23E-83FA55FFA766}"/>
            </a:ext>
          </a:extLst>
        </xdr:cNvPr>
        <xdr:cNvCxnSpPr/>
      </xdr:nvCxnSpPr>
      <xdr:spPr>
        <a:xfrm>
          <a:off x="7871459" y="1748789"/>
          <a:ext cx="12192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100330</xdr:rowOff>
    </xdr:from>
    <xdr:to>
      <xdr:col>15</xdr:col>
      <xdr:colOff>0</xdr:colOff>
      <xdr:row>9</xdr:row>
      <xdr:rowOff>102869</xdr:rowOff>
    </xdr:to>
    <xdr:cxnSp macro="">
      <xdr:nvCxnSpPr>
        <xdr:cNvPr id="1034" name="Solver_shapecon$R$8">
          <a:extLst>
            <a:ext uri="{FF2B5EF4-FFF2-40B4-BE49-F238E27FC236}">
              <a16:creationId xmlns:a16="http://schemas.microsoft.com/office/drawing/2014/main" id="{332512A3-86DD-4A87-84ED-E11F94324E0E}"/>
            </a:ext>
          </a:extLst>
        </xdr:cNvPr>
        <xdr:cNvCxnSpPr/>
      </xdr:nvCxnSpPr>
      <xdr:spPr>
        <a:xfrm flipV="1">
          <a:off x="9700260" y="1380490"/>
          <a:ext cx="609600" cy="368299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9</xdr:row>
      <xdr:rowOff>102869</xdr:rowOff>
    </xdr:from>
    <xdr:to>
      <xdr:col>15</xdr:col>
      <xdr:colOff>0</xdr:colOff>
      <xdr:row>12</xdr:row>
      <xdr:rowOff>106679</xdr:rowOff>
    </xdr:to>
    <xdr:cxnSp macro="">
      <xdr:nvCxnSpPr>
        <xdr:cNvPr id="1035" name="Solver_shapecon$R$13">
          <a:extLst>
            <a:ext uri="{FF2B5EF4-FFF2-40B4-BE49-F238E27FC236}">
              <a16:creationId xmlns:a16="http://schemas.microsoft.com/office/drawing/2014/main" id="{9517A6EE-4648-4CE5-B030-639DDFEAC54C}"/>
            </a:ext>
          </a:extLst>
        </xdr:cNvPr>
        <xdr:cNvCxnSpPr/>
      </xdr:nvCxnSpPr>
      <xdr:spPr>
        <a:xfrm>
          <a:off x="9700260" y="1748789"/>
          <a:ext cx="609600" cy="5524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22</xdr:row>
      <xdr:rowOff>27940</xdr:rowOff>
    </xdr:from>
    <xdr:to>
      <xdr:col>13</xdr:col>
      <xdr:colOff>184150</xdr:colOff>
      <xdr:row>23</xdr:row>
      <xdr:rowOff>29210</xdr:rowOff>
    </xdr:to>
    <xdr:sp macro="" textlink="">
      <xdr:nvSpPr>
        <xdr:cNvPr id="1036" name="Solver_shape$N$23">
          <a:extLst>
            <a:ext uri="{FF2B5EF4-FFF2-40B4-BE49-F238E27FC236}">
              <a16:creationId xmlns:a16="http://schemas.microsoft.com/office/drawing/2014/main" id="{5C84420D-F04B-4A6D-A1D6-F095F1543FBC}"/>
            </a:ext>
          </a:extLst>
        </xdr:cNvPr>
        <xdr:cNvSpPr/>
      </xdr:nvSpPr>
      <xdr:spPr>
        <a:xfrm>
          <a:off x="9090660" y="4051300"/>
          <a:ext cx="184150" cy="184150"/>
        </a:xfrm>
        <a:prstGeom prst="flowChartProcess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10</xdr:col>
      <xdr:colOff>609599</xdr:colOff>
      <xdr:row>22</xdr:row>
      <xdr:rowOff>119380</xdr:rowOff>
    </xdr:from>
    <xdr:to>
      <xdr:col>12</xdr:col>
      <xdr:colOff>609599</xdr:colOff>
      <xdr:row>22</xdr:row>
      <xdr:rowOff>119380</xdr:rowOff>
    </xdr:to>
    <xdr:cxnSp macro="">
      <xdr:nvCxnSpPr>
        <xdr:cNvPr id="1037" name="Solver_line$N$23">
          <a:extLst>
            <a:ext uri="{FF2B5EF4-FFF2-40B4-BE49-F238E27FC236}">
              <a16:creationId xmlns:a16="http://schemas.microsoft.com/office/drawing/2014/main" id="{061DBF9D-FC8E-4D6C-8305-FF7341447C83}"/>
            </a:ext>
          </a:extLst>
        </xdr:cNvPr>
        <xdr:cNvCxnSpPr/>
      </xdr:nvCxnSpPr>
      <xdr:spPr>
        <a:xfrm>
          <a:off x="7871459" y="4142740"/>
          <a:ext cx="12192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17</xdr:row>
      <xdr:rowOff>113030</xdr:rowOff>
    </xdr:from>
    <xdr:to>
      <xdr:col>15</xdr:col>
      <xdr:colOff>0</xdr:colOff>
      <xdr:row>22</xdr:row>
      <xdr:rowOff>119380</xdr:rowOff>
    </xdr:to>
    <xdr:cxnSp macro="">
      <xdr:nvCxnSpPr>
        <xdr:cNvPr id="1038" name="Solver_shapecon$R$18">
          <a:extLst>
            <a:ext uri="{FF2B5EF4-FFF2-40B4-BE49-F238E27FC236}">
              <a16:creationId xmlns:a16="http://schemas.microsoft.com/office/drawing/2014/main" id="{82E13384-4115-40CF-B0AE-BDA1A83C4C60}"/>
            </a:ext>
          </a:extLst>
        </xdr:cNvPr>
        <xdr:cNvCxnSpPr/>
      </xdr:nvCxnSpPr>
      <xdr:spPr>
        <a:xfrm flipV="1">
          <a:off x="9700260" y="3221990"/>
          <a:ext cx="609600" cy="9207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22</xdr:row>
      <xdr:rowOff>119380</xdr:rowOff>
    </xdr:from>
    <xdr:to>
      <xdr:col>15</xdr:col>
      <xdr:colOff>0</xdr:colOff>
      <xdr:row>22</xdr:row>
      <xdr:rowOff>119380</xdr:rowOff>
    </xdr:to>
    <xdr:cxnSp macro="">
      <xdr:nvCxnSpPr>
        <xdr:cNvPr id="1039" name="Solver_shapecon$R$23">
          <a:extLst>
            <a:ext uri="{FF2B5EF4-FFF2-40B4-BE49-F238E27FC236}">
              <a16:creationId xmlns:a16="http://schemas.microsoft.com/office/drawing/2014/main" id="{05B9FCE6-E5E3-46F5-A0CE-753426BBC9BC}"/>
            </a:ext>
          </a:extLst>
        </xdr:cNvPr>
        <xdr:cNvCxnSpPr/>
      </xdr:nvCxnSpPr>
      <xdr:spPr>
        <a:xfrm>
          <a:off x="9700260" y="4142740"/>
          <a:ext cx="6096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22</xdr:row>
      <xdr:rowOff>119380</xdr:rowOff>
    </xdr:from>
    <xdr:to>
      <xdr:col>15</xdr:col>
      <xdr:colOff>0</xdr:colOff>
      <xdr:row>27</xdr:row>
      <xdr:rowOff>125730</xdr:rowOff>
    </xdr:to>
    <xdr:cxnSp macro="">
      <xdr:nvCxnSpPr>
        <xdr:cNvPr id="1040" name="Solver_shapecon$R$28">
          <a:extLst>
            <a:ext uri="{FF2B5EF4-FFF2-40B4-BE49-F238E27FC236}">
              <a16:creationId xmlns:a16="http://schemas.microsoft.com/office/drawing/2014/main" id="{C9540810-9899-4038-903C-91F3E3F94721}"/>
            </a:ext>
          </a:extLst>
        </xdr:cNvPr>
        <xdr:cNvCxnSpPr/>
      </xdr:nvCxnSpPr>
      <xdr:spPr>
        <a:xfrm>
          <a:off x="9700260" y="4142740"/>
          <a:ext cx="609600" cy="9207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34</xdr:row>
      <xdr:rowOff>43180</xdr:rowOff>
    </xdr:from>
    <xdr:to>
      <xdr:col>13</xdr:col>
      <xdr:colOff>184150</xdr:colOff>
      <xdr:row>35</xdr:row>
      <xdr:rowOff>44450</xdr:rowOff>
    </xdr:to>
    <xdr:sp macro="" textlink="">
      <xdr:nvSpPr>
        <xdr:cNvPr id="1041" name="Solver_shape$N$35">
          <a:extLst>
            <a:ext uri="{FF2B5EF4-FFF2-40B4-BE49-F238E27FC236}">
              <a16:creationId xmlns:a16="http://schemas.microsoft.com/office/drawing/2014/main" id="{2142B587-13F9-418E-89E5-2A4694F436B9}"/>
            </a:ext>
          </a:extLst>
        </xdr:cNvPr>
        <xdr:cNvSpPr/>
      </xdr:nvSpPr>
      <xdr:spPr>
        <a:xfrm>
          <a:off x="9090660" y="6261100"/>
          <a:ext cx="184150" cy="184150"/>
        </a:xfrm>
        <a:prstGeom prst="flowChartConnector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10</xdr:col>
      <xdr:colOff>609599</xdr:colOff>
      <xdr:row>34</xdr:row>
      <xdr:rowOff>134620</xdr:rowOff>
    </xdr:from>
    <xdr:to>
      <xdr:col>12</xdr:col>
      <xdr:colOff>609599</xdr:colOff>
      <xdr:row>34</xdr:row>
      <xdr:rowOff>134620</xdr:rowOff>
    </xdr:to>
    <xdr:cxnSp macro="">
      <xdr:nvCxnSpPr>
        <xdr:cNvPr id="1042" name="Solver_line$N$35">
          <a:extLst>
            <a:ext uri="{FF2B5EF4-FFF2-40B4-BE49-F238E27FC236}">
              <a16:creationId xmlns:a16="http://schemas.microsoft.com/office/drawing/2014/main" id="{B5970D5E-DDB4-4EF9-ABA6-75491F98EB61}"/>
            </a:ext>
          </a:extLst>
        </xdr:cNvPr>
        <xdr:cNvCxnSpPr/>
      </xdr:nvCxnSpPr>
      <xdr:spPr>
        <a:xfrm>
          <a:off x="7871459" y="6352540"/>
          <a:ext cx="12192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32</xdr:row>
      <xdr:rowOff>132080</xdr:rowOff>
    </xdr:from>
    <xdr:to>
      <xdr:col>15</xdr:col>
      <xdr:colOff>0</xdr:colOff>
      <xdr:row>34</xdr:row>
      <xdr:rowOff>134620</xdr:rowOff>
    </xdr:to>
    <xdr:cxnSp macro="">
      <xdr:nvCxnSpPr>
        <xdr:cNvPr id="1043" name="Solver_shapecon$R$33">
          <a:extLst>
            <a:ext uri="{FF2B5EF4-FFF2-40B4-BE49-F238E27FC236}">
              <a16:creationId xmlns:a16="http://schemas.microsoft.com/office/drawing/2014/main" id="{044917EE-9180-4041-B498-5B37457AB33A}"/>
            </a:ext>
          </a:extLst>
        </xdr:cNvPr>
        <xdr:cNvCxnSpPr/>
      </xdr:nvCxnSpPr>
      <xdr:spPr>
        <a:xfrm flipV="1">
          <a:off x="9700260" y="5984240"/>
          <a:ext cx="609600" cy="36830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34</xdr:row>
      <xdr:rowOff>134620</xdr:rowOff>
    </xdr:from>
    <xdr:to>
      <xdr:col>15</xdr:col>
      <xdr:colOff>0</xdr:colOff>
      <xdr:row>37</xdr:row>
      <xdr:rowOff>138430</xdr:rowOff>
    </xdr:to>
    <xdr:cxnSp macro="">
      <xdr:nvCxnSpPr>
        <xdr:cNvPr id="1044" name="Solver_shapecon$R$38">
          <a:extLst>
            <a:ext uri="{FF2B5EF4-FFF2-40B4-BE49-F238E27FC236}">
              <a16:creationId xmlns:a16="http://schemas.microsoft.com/office/drawing/2014/main" id="{8773B132-E54A-4237-9EF7-DAD6238C4B2E}"/>
            </a:ext>
          </a:extLst>
        </xdr:cNvPr>
        <xdr:cNvCxnSpPr/>
      </xdr:nvCxnSpPr>
      <xdr:spPr>
        <a:xfrm>
          <a:off x="9700260" y="6352540"/>
          <a:ext cx="609600" cy="5524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47</xdr:row>
      <xdr:rowOff>59690</xdr:rowOff>
    </xdr:from>
    <xdr:to>
      <xdr:col>13</xdr:col>
      <xdr:colOff>184150</xdr:colOff>
      <xdr:row>48</xdr:row>
      <xdr:rowOff>60960</xdr:rowOff>
    </xdr:to>
    <xdr:sp macro="" textlink="">
      <xdr:nvSpPr>
        <xdr:cNvPr id="1045" name="Solver_shape$N$48">
          <a:extLst>
            <a:ext uri="{FF2B5EF4-FFF2-40B4-BE49-F238E27FC236}">
              <a16:creationId xmlns:a16="http://schemas.microsoft.com/office/drawing/2014/main" id="{E251BE19-4085-4091-8530-EC7DEF608A21}"/>
            </a:ext>
          </a:extLst>
        </xdr:cNvPr>
        <xdr:cNvSpPr/>
      </xdr:nvSpPr>
      <xdr:spPr>
        <a:xfrm>
          <a:off x="9090660" y="8655050"/>
          <a:ext cx="184150" cy="184150"/>
        </a:xfrm>
        <a:prstGeom prst="flowChartProcess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10</xdr:col>
      <xdr:colOff>609599</xdr:colOff>
      <xdr:row>47</xdr:row>
      <xdr:rowOff>151130</xdr:rowOff>
    </xdr:from>
    <xdr:to>
      <xdr:col>12</xdr:col>
      <xdr:colOff>609599</xdr:colOff>
      <xdr:row>47</xdr:row>
      <xdr:rowOff>151130</xdr:rowOff>
    </xdr:to>
    <xdr:cxnSp macro="">
      <xdr:nvCxnSpPr>
        <xdr:cNvPr id="1046" name="Solver_line$N$48">
          <a:extLst>
            <a:ext uri="{FF2B5EF4-FFF2-40B4-BE49-F238E27FC236}">
              <a16:creationId xmlns:a16="http://schemas.microsoft.com/office/drawing/2014/main" id="{33AF2630-1926-459B-84AF-5797CD7E6574}"/>
            </a:ext>
          </a:extLst>
        </xdr:cNvPr>
        <xdr:cNvCxnSpPr/>
      </xdr:nvCxnSpPr>
      <xdr:spPr>
        <a:xfrm>
          <a:off x="7871459" y="8746490"/>
          <a:ext cx="12192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42</xdr:row>
      <xdr:rowOff>144780</xdr:rowOff>
    </xdr:from>
    <xdr:to>
      <xdr:col>15</xdr:col>
      <xdr:colOff>0</xdr:colOff>
      <xdr:row>47</xdr:row>
      <xdr:rowOff>151130</xdr:rowOff>
    </xdr:to>
    <xdr:cxnSp macro="">
      <xdr:nvCxnSpPr>
        <xdr:cNvPr id="1047" name="Solver_shapecon$R$43">
          <a:extLst>
            <a:ext uri="{FF2B5EF4-FFF2-40B4-BE49-F238E27FC236}">
              <a16:creationId xmlns:a16="http://schemas.microsoft.com/office/drawing/2014/main" id="{A86C815D-6AA0-43D0-900F-AF7E53E83642}"/>
            </a:ext>
          </a:extLst>
        </xdr:cNvPr>
        <xdr:cNvCxnSpPr/>
      </xdr:nvCxnSpPr>
      <xdr:spPr>
        <a:xfrm flipV="1">
          <a:off x="9700260" y="7825740"/>
          <a:ext cx="609600" cy="9207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47</xdr:row>
      <xdr:rowOff>151130</xdr:rowOff>
    </xdr:from>
    <xdr:to>
      <xdr:col>15</xdr:col>
      <xdr:colOff>0</xdr:colOff>
      <xdr:row>47</xdr:row>
      <xdr:rowOff>151130</xdr:rowOff>
    </xdr:to>
    <xdr:cxnSp macro="">
      <xdr:nvCxnSpPr>
        <xdr:cNvPr id="1048" name="Solver_shapecon$R$48">
          <a:extLst>
            <a:ext uri="{FF2B5EF4-FFF2-40B4-BE49-F238E27FC236}">
              <a16:creationId xmlns:a16="http://schemas.microsoft.com/office/drawing/2014/main" id="{103579B6-238C-4462-ADB5-B83DF3304198}"/>
            </a:ext>
          </a:extLst>
        </xdr:cNvPr>
        <xdr:cNvCxnSpPr/>
      </xdr:nvCxnSpPr>
      <xdr:spPr>
        <a:xfrm>
          <a:off x="9700260" y="8746490"/>
          <a:ext cx="6096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47</xdr:row>
      <xdr:rowOff>151130</xdr:rowOff>
    </xdr:from>
    <xdr:to>
      <xdr:col>15</xdr:col>
      <xdr:colOff>0</xdr:colOff>
      <xdr:row>52</xdr:row>
      <xdr:rowOff>157480</xdr:rowOff>
    </xdr:to>
    <xdr:cxnSp macro="">
      <xdr:nvCxnSpPr>
        <xdr:cNvPr id="1049" name="Solver_shapecon$R$53">
          <a:extLst>
            <a:ext uri="{FF2B5EF4-FFF2-40B4-BE49-F238E27FC236}">
              <a16:creationId xmlns:a16="http://schemas.microsoft.com/office/drawing/2014/main" id="{F0AB8A21-4E7B-4AC6-A508-64EF0E804437}"/>
            </a:ext>
          </a:extLst>
        </xdr:cNvPr>
        <xdr:cNvCxnSpPr/>
      </xdr:nvCxnSpPr>
      <xdr:spPr>
        <a:xfrm>
          <a:off x="9700260" y="8746490"/>
          <a:ext cx="609600" cy="9207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59</xdr:row>
      <xdr:rowOff>74930</xdr:rowOff>
    </xdr:from>
    <xdr:to>
      <xdr:col>13</xdr:col>
      <xdr:colOff>184150</xdr:colOff>
      <xdr:row>60</xdr:row>
      <xdr:rowOff>76200</xdr:rowOff>
    </xdr:to>
    <xdr:sp macro="" textlink="">
      <xdr:nvSpPr>
        <xdr:cNvPr id="1050" name="Solver_shape$N$60">
          <a:extLst>
            <a:ext uri="{FF2B5EF4-FFF2-40B4-BE49-F238E27FC236}">
              <a16:creationId xmlns:a16="http://schemas.microsoft.com/office/drawing/2014/main" id="{7C801E55-441F-4E92-A64F-95A4AE44210A}"/>
            </a:ext>
          </a:extLst>
        </xdr:cNvPr>
        <xdr:cNvSpPr/>
      </xdr:nvSpPr>
      <xdr:spPr>
        <a:xfrm>
          <a:off x="9090660" y="10864850"/>
          <a:ext cx="184150" cy="184150"/>
        </a:xfrm>
        <a:prstGeom prst="flowChartConnector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10</xdr:col>
      <xdr:colOff>609599</xdr:colOff>
      <xdr:row>59</xdr:row>
      <xdr:rowOff>166370</xdr:rowOff>
    </xdr:from>
    <xdr:to>
      <xdr:col>12</xdr:col>
      <xdr:colOff>609599</xdr:colOff>
      <xdr:row>59</xdr:row>
      <xdr:rowOff>166370</xdr:rowOff>
    </xdr:to>
    <xdr:cxnSp macro="">
      <xdr:nvCxnSpPr>
        <xdr:cNvPr id="1051" name="Solver_line$N$60">
          <a:extLst>
            <a:ext uri="{FF2B5EF4-FFF2-40B4-BE49-F238E27FC236}">
              <a16:creationId xmlns:a16="http://schemas.microsoft.com/office/drawing/2014/main" id="{C7C62A3D-AFAC-4ACB-8F18-8C2D0308D5FB}"/>
            </a:ext>
          </a:extLst>
        </xdr:cNvPr>
        <xdr:cNvCxnSpPr/>
      </xdr:nvCxnSpPr>
      <xdr:spPr>
        <a:xfrm>
          <a:off x="7871459" y="10956290"/>
          <a:ext cx="12192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57</xdr:row>
      <xdr:rowOff>163830</xdr:rowOff>
    </xdr:from>
    <xdr:to>
      <xdr:col>15</xdr:col>
      <xdr:colOff>0</xdr:colOff>
      <xdr:row>59</xdr:row>
      <xdr:rowOff>166370</xdr:rowOff>
    </xdr:to>
    <xdr:cxnSp macro="">
      <xdr:nvCxnSpPr>
        <xdr:cNvPr id="1052" name="Solver_shapecon$R$58">
          <a:extLst>
            <a:ext uri="{FF2B5EF4-FFF2-40B4-BE49-F238E27FC236}">
              <a16:creationId xmlns:a16="http://schemas.microsoft.com/office/drawing/2014/main" id="{5D5EB7CC-7F5D-442D-B8C8-F6385AF3B3F3}"/>
            </a:ext>
          </a:extLst>
        </xdr:cNvPr>
        <xdr:cNvCxnSpPr/>
      </xdr:nvCxnSpPr>
      <xdr:spPr>
        <a:xfrm flipV="1">
          <a:off x="9700260" y="10587990"/>
          <a:ext cx="609600" cy="36830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59</xdr:row>
      <xdr:rowOff>166370</xdr:rowOff>
    </xdr:from>
    <xdr:to>
      <xdr:col>15</xdr:col>
      <xdr:colOff>0</xdr:colOff>
      <xdr:row>62</xdr:row>
      <xdr:rowOff>170180</xdr:rowOff>
    </xdr:to>
    <xdr:cxnSp macro="">
      <xdr:nvCxnSpPr>
        <xdr:cNvPr id="1053" name="Solver_shapecon$R$63">
          <a:extLst>
            <a:ext uri="{FF2B5EF4-FFF2-40B4-BE49-F238E27FC236}">
              <a16:creationId xmlns:a16="http://schemas.microsoft.com/office/drawing/2014/main" id="{0663ADD3-714F-4C4C-8B5D-4CC76FE02EC5}"/>
            </a:ext>
          </a:extLst>
        </xdr:cNvPr>
        <xdr:cNvCxnSpPr/>
      </xdr:nvCxnSpPr>
      <xdr:spPr>
        <a:xfrm>
          <a:off x="9700260" y="10956290"/>
          <a:ext cx="609600" cy="5524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72</xdr:row>
      <xdr:rowOff>91440</xdr:rowOff>
    </xdr:from>
    <xdr:to>
      <xdr:col>13</xdr:col>
      <xdr:colOff>184150</xdr:colOff>
      <xdr:row>73</xdr:row>
      <xdr:rowOff>92710</xdr:rowOff>
    </xdr:to>
    <xdr:sp macro="" textlink="">
      <xdr:nvSpPr>
        <xdr:cNvPr id="1054" name="Solver_shape$N$73">
          <a:extLst>
            <a:ext uri="{FF2B5EF4-FFF2-40B4-BE49-F238E27FC236}">
              <a16:creationId xmlns:a16="http://schemas.microsoft.com/office/drawing/2014/main" id="{94B9EDCA-F6E4-4D12-905D-45EE8AC33B0C}"/>
            </a:ext>
          </a:extLst>
        </xdr:cNvPr>
        <xdr:cNvSpPr/>
      </xdr:nvSpPr>
      <xdr:spPr>
        <a:xfrm>
          <a:off x="9090660" y="13258800"/>
          <a:ext cx="184150" cy="184150"/>
        </a:xfrm>
        <a:prstGeom prst="flowChartProcess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10</xdr:col>
      <xdr:colOff>609599</xdr:colOff>
      <xdr:row>73</xdr:row>
      <xdr:rowOff>0</xdr:rowOff>
    </xdr:from>
    <xdr:to>
      <xdr:col>12</xdr:col>
      <xdr:colOff>609599</xdr:colOff>
      <xdr:row>73</xdr:row>
      <xdr:rowOff>0</xdr:rowOff>
    </xdr:to>
    <xdr:cxnSp macro="">
      <xdr:nvCxnSpPr>
        <xdr:cNvPr id="1055" name="Solver_line$N$73">
          <a:extLst>
            <a:ext uri="{FF2B5EF4-FFF2-40B4-BE49-F238E27FC236}">
              <a16:creationId xmlns:a16="http://schemas.microsoft.com/office/drawing/2014/main" id="{C2CC0ADD-46A3-49EE-8123-F2FE151C46C4}"/>
            </a:ext>
          </a:extLst>
        </xdr:cNvPr>
        <xdr:cNvCxnSpPr/>
      </xdr:nvCxnSpPr>
      <xdr:spPr>
        <a:xfrm>
          <a:off x="7871459" y="13350240"/>
          <a:ext cx="12192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67</xdr:row>
      <xdr:rowOff>176530</xdr:rowOff>
    </xdr:from>
    <xdr:to>
      <xdr:col>15</xdr:col>
      <xdr:colOff>0</xdr:colOff>
      <xdr:row>73</xdr:row>
      <xdr:rowOff>0</xdr:rowOff>
    </xdr:to>
    <xdr:cxnSp macro="">
      <xdr:nvCxnSpPr>
        <xdr:cNvPr id="1056" name="Solver_shapecon$R$68">
          <a:extLst>
            <a:ext uri="{FF2B5EF4-FFF2-40B4-BE49-F238E27FC236}">
              <a16:creationId xmlns:a16="http://schemas.microsoft.com/office/drawing/2014/main" id="{EF3E9F5E-38F1-415E-A964-05444E2065B4}"/>
            </a:ext>
          </a:extLst>
        </xdr:cNvPr>
        <xdr:cNvCxnSpPr/>
      </xdr:nvCxnSpPr>
      <xdr:spPr>
        <a:xfrm flipV="1">
          <a:off x="9700260" y="12429490"/>
          <a:ext cx="609600" cy="9207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73</xdr:row>
      <xdr:rowOff>0</xdr:rowOff>
    </xdr:from>
    <xdr:to>
      <xdr:col>15</xdr:col>
      <xdr:colOff>0</xdr:colOff>
      <xdr:row>73</xdr:row>
      <xdr:rowOff>0</xdr:rowOff>
    </xdr:to>
    <xdr:cxnSp macro="">
      <xdr:nvCxnSpPr>
        <xdr:cNvPr id="1057" name="Solver_shapecon$R$73">
          <a:extLst>
            <a:ext uri="{FF2B5EF4-FFF2-40B4-BE49-F238E27FC236}">
              <a16:creationId xmlns:a16="http://schemas.microsoft.com/office/drawing/2014/main" id="{16F862E9-1659-41A6-8E15-B264AEBCDBFA}"/>
            </a:ext>
          </a:extLst>
        </xdr:cNvPr>
        <xdr:cNvCxnSpPr/>
      </xdr:nvCxnSpPr>
      <xdr:spPr>
        <a:xfrm>
          <a:off x="9700260" y="13350240"/>
          <a:ext cx="6096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73</xdr:row>
      <xdr:rowOff>0</xdr:rowOff>
    </xdr:from>
    <xdr:to>
      <xdr:col>15</xdr:col>
      <xdr:colOff>0</xdr:colOff>
      <xdr:row>78</xdr:row>
      <xdr:rowOff>6350</xdr:rowOff>
    </xdr:to>
    <xdr:cxnSp macro="">
      <xdr:nvCxnSpPr>
        <xdr:cNvPr id="1058" name="Solver_shapecon$R$78">
          <a:extLst>
            <a:ext uri="{FF2B5EF4-FFF2-40B4-BE49-F238E27FC236}">
              <a16:creationId xmlns:a16="http://schemas.microsoft.com/office/drawing/2014/main" id="{4DDE0F68-362F-4F2E-9B2B-EE60BAC7E224}"/>
            </a:ext>
          </a:extLst>
        </xdr:cNvPr>
        <xdr:cNvCxnSpPr/>
      </xdr:nvCxnSpPr>
      <xdr:spPr>
        <a:xfrm>
          <a:off x="9700260" y="13350240"/>
          <a:ext cx="609600" cy="9207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</xdr:row>
      <xdr:rowOff>8890</xdr:rowOff>
    </xdr:from>
    <xdr:to>
      <xdr:col>17</xdr:col>
      <xdr:colOff>184150</xdr:colOff>
      <xdr:row>8</xdr:row>
      <xdr:rowOff>10160</xdr:rowOff>
    </xdr:to>
    <xdr:sp macro="" textlink="">
      <xdr:nvSpPr>
        <xdr:cNvPr id="1059" name="Solver_shape$R$8">
          <a:extLst>
            <a:ext uri="{FF2B5EF4-FFF2-40B4-BE49-F238E27FC236}">
              <a16:creationId xmlns:a16="http://schemas.microsoft.com/office/drawing/2014/main" id="{4064B370-DE93-40A9-9735-9D1EB2C4695E}"/>
            </a:ext>
          </a:extLst>
        </xdr:cNvPr>
        <xdr:cNvSpPr/>
      </xdr:nvSpPr>
      <xdr:spPr>
        <a:xfrm rot="16200000">
          <a:off x="11529060" y="128905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15</xdr:col>
      <xdr:colOff>0</xdr:colOff>
      <xdr:row>7</xdr:row>
      <xdr:rowOff>100330</xdr:rowOff>
    </xdr:from>
    <xdr:to>
      <xdr:col>17</xdr:col>
      <xdr:colOff>0</xdr:colOff>
      <xdr:row>7</xdr:row>
      <xdr:rowOff>100330</xdr:rowOff>
    </xdr:to>
    <xdr:cxnSp macro="">
      <xdr:nvCxnSpPr>
        <xdr:cNvPr id="1060" name="Solver_line$R$8">
          <a:extLst>
            <a:ext uri="{FF2B5EF4-FFF2-40B4-BE49-F238E27FC236}">
              <a16:creationId xmlns:a16="http://schemas.microsoft.com/office/drawing/2014/main" id="{2421CE12-079C-4638-A02D-B75207036780}"/>
            </a:ext>
          </a:extLst>
        </xdr:cNvPr>
        <xdr:cNvCxnSpPr/>
      </xdr:nvCxnSpPr>
      <xdr:spPr>
        <a:xfrm>
          <a:off x="10309860" y="1380490"/>
          <a:ext cx="12192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12</xdr:row>
      <xdr:rowOff>15240</xdr:rowOff>
    </xdr:from>
    <xdr:to>
      <xdr:col>17</xdr:col>
      <xdr:colOff>184150</xdr:colOff>
      <xdr:row>13</xdr:row>
      <xdr:rowOff>16510</xdr:rowOff>
    </xdr:to>
    <xdr:sp macro="" textlink="">
      <xdr:nvSpPr>
        <xdr:cNvPr id="1061" name="Solver_shape$R$13">
          <a:extLst>
            <a:ext uri="{FF2B5EF4-FFF2-40B4-BE49-F238E27FC236}">
              <a16:creationId xmlns:a16="http://schemas.microsoft.com/office/drawing/2014/main" id="{A5FD18B0-4DF6-4829-BF30-CB2837A448FA}"/>
            </a:ext>
          </a:extLst>
        </xdr:cNvPr>
        <xdr:cNvSpPr/>
      </xdr:nvSpPr>
      <xdr:spPr>
        <a:xfrm rot="16200000">
          <a:off x="11529060" y="220980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15</xdr:col>
      <xdr:colOff>0</xdr:colOff>
      <xdr:row>12</xdr:row>
      <xdr:rowOff>106680</xdr:rowOff>
    </xdr:from>
    <xdr:to>
      <xdr:col>17</xdr:col>
      <xdr:colOff>0</xdr:colOff>
      <xdr:row>12</xdr:row>
      <xdr:rowOff>106680</xdr:rowOff>
    </xdr:to>
    <xdr:cxnSp macro="">
      <xdr:nvCxnSpPr>
        <xdr:cNvPr id="1062" name="Solver_line$R$13">
          <a:extLst>
            <a:ext uri="{FF2B5EF4-FFF2-40B4-BE49-F238E27FC236}">
              <a16:creationId xmlns:a16="http://schemas.microsoft.com/office/drawing/2014/main" id="{BA9A7DFC-57A7-4ACC-B12E-D22826C4EF7A}"/>
            </a:ext>
          </a:extLst>
        </xdr:cNvPr>
        <xdr:cNvCxnSpPr/>
      </xdr:nvCxnSpPr>
      <xdr:spPr>
        <a:xfrm>
          <a:off x="10309860" y="2301240"/>
          <a:ext cx="12192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17</xdr:row>
      <xdr:rowOff>21590</xdr:rowOff>
    </xdr:from>
    <xdr:to>
      <xdr:col>17</xdr:col>
      <xdr:colOff>184150</xdr:colOff>
      <xdr:row>18</xdr:row>
      <xdr:rowOff>22860</xdr:rowOff>
    </xdr:to>
    <xdr:sp macro="" textlink="">
      <xdr:nvSpPr>
        <xdr:cNvPr id="1063" name="Solver_shape$R$18">
          <a:extLst>
            <a:ext uri="{FF2B5EF4-FFF2-40B4-BE49-F238E27FC236}">
              <a16:creationId xmlns:a16="http://schemas.microsoft.com/office/drawing/2014/main" id="{90B129A1-56FD-4F9F-8A49-01BE69CB6E40}"/>
            </a:ext>
          </a:extLst>
        </xdr:cNvPr>
        <xdr:cNvSpPr/>
      </xdr:nvSpPr>
      <xdr:spPr>
        <a:xfrm rot="16200000">
          <a:off x="11529060" y="313055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15</xdr:col>
      <xdr:colOff>0</xdr:colOff>
      <xdr:row>17</xdr:row>
      <xdr:rowOff>113030</xdr:rowOff>
    </xdr:from>
    <xdr:to>
      <xdr:col>17</xdr:col>
      <xdr:colOff>0</xdr:colOff>
      <xdr:row>17</xdr:row>
      <xdr:rowOff>113030</xdr:rowOff>
    </xdr:to>
    <xdr:cxnSp macro="">
      <xdr:nvCxnSpPr>
        <xdr:cNvPr id="1064" name="Solver_line$R$18">
          <a:extLst>
            <a:ext uri="{FF2B5EF4-FFF2-40B4-BE49-F238E27FC236}">
              <a16:creationId xmlns:a16="http://schemas.microsoft.com/office/drawing/2014/main" id="{60CA97CA-68BF-4CEC-9A29-35264A87BDD4}"/>
            </a:ext>
          </a:extLst>
        </xdr:cNvPr>
        <xdr:cNvCxnSpPr/>
      </xdr:nvCxnSpPr>
      <xdr:spPr>
        <a:xfrm>
          <a:off x="10309860" y="3221990"/>
          <a:ext cx="12192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</xdr:row>
      <xdr:rowOff>27940</xdr:rowOff>
    </xdr:from>
    <xdr:to>
      <xdr:col>17</xdr:col>
      <xdr:colOff>184150</xdr:colOff>
      <xdr:row>23</xdr:row>
      <xdr:rowOff>29210</xdr:rowOff>
    </xdr:to>
    <xdr:sp macro="" textlink="">
      <xdr:nvSpPr>
        <xdr:cNvPr id="1065" name="Solver_shape$R$23">
          <a:extLst>
            <a:ext uri="{FF2B5EF4-FFF2-40B4-BE49-F238E27FC236}">
              <a16:creationId xmlns:a16="http://schemas.microsoft.com/office/drawing/2014/main" id="{2F3CAB33-6640-4F20-8847-A4C1354D00D3}"/>
            </a:ext>
          </a:extLst>
        </xdr:cNvPr>
        <xdr:cNvSpPr/>
      </xdr:nvSpPr>
      <xdr:spPr>
        <a:xfrm rot="16200000">
          <a:off x="11529060" y="405130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15</xdr:col>
      <xdr:colOff>0</xdr:colOff>
      <xdr:row>22</xdr:row>
      <xdr:rowOff>119380</xdr:rowOff>
    </xdr:from>
    <xdr:to>
      <xdr:col>17</xdr:col>
      <xdr:colOff>0</xdr:colOff>
      <xdr:row>22</xdr:row>
      <xdr:rowOff>119380</xdr:rowOff>
    </xdr:to>
    <xdr:cxnSp macro="">
      <xdr:nvCxnSpPr>
        <xdr:cNvPr id="1066" name="Solver_line$R$23">
          <a:extLst>
            <a:ext uri="{FF2B5EF4-FFF2-40B4-BE49-F238E27FC236}">
              <a16:creationId xmlns:a16="http://schemas.microsoft.com/office/drawing/2014/main" id="{CBB65D4C-56F6-49B6-BDBC-2005A7FD7A4A}"/>
            </a:ext>
          </a:extLst>
        </xdr:cNvPr>
        <xdr:cNvCxnSpPr/>
      </xdr:nvCxnSpPr>
      <xdr:spPr>
        <a:xfrm>
          <a:off x="10309860" y="4142740"/>
          <a:ext cx="12192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27</xdr:row>
      <xdr:rowOff>34290</xdr:rowOff>
    </xdr:from>
    <xdr:to>
      <xdr:col>17</xdr:col>
      <xdr:colOff>184150</xdr:colOff>
      <xdr:row>28</xdr:row>
      <xdr:rowOff>35560</xdr:rowOff>
    </xdr:to>
    <xdr:sp macro="" textlink="">
      <xdr:nvSpPr>
        <xdr:cNvPr id="1067" name="Solver_shape$R$28">
          <a:extLst>
            <a:ext uri="{FF2B5EF4-FFF2-40B4-BE49-F238E27FC236}">
              <a16:creationId xmlns:a16="http://schemas.microsoft.com/office/drawing/2014/main" id="{83305660-3F54-4717-BFAB-A301B09103E6}"/>
            </a:ext>
          </a:extLst>
        </xdr:cNvPr>
        <xdr:cNvSpPr/>
      </xdr:nvSpPr>
      <xdr:spPr>
        <a:xfrm rot="16200000">
          <a:off x="11529060" y="497205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15</xdr:col>
      <xdr:colOff>0</xdr:colOff>
      <xdr:row>27</xdr:row>
      <xdr:rowOff>125730</xdr:rowOff>
    </xdr:from>
    <xdr:to>
      <xdr:col>17</xdr:col>
      <xdr:colOff>0</xdr:colOff>
      <xdr:row>27</xdr:row>
      <xdr:rowOff>125730</xdr:rowOff>
    </xdr:to>
    <xdr:cxnSp macro="">
      <xdr:nvCxnSpPr>
        <xdr:cNvPr id="1068" name="Solver_line$R$28">
          <a:extLst>
            <a:ext uri="{FF2B5EF4-FFF2-40B4-BE49-F238E27FC236}">
              <a16:creationId xmlns:a16="http://schemas.microsoft.com/office/drawing/2014/main" id="{627D5307-B877-4092-8281-C42721ED07FF}"/>
            </a:ext>
          </a:extLst>
        </xdr:cNvPr>
        <xdr:cNvCxnSpPr/>
      </xdr:nvCxnSpPr>
      <xdr:spPr>
        <a:xfrm>
          <a:off x="10309860" y="5063490"/>
          <a:ext cx="12192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32</xdr:row>
      <xdr:rowOff>40640</xdr:rowOff>
    </xdr:from>
    <xdr:to>
      <xdr:col>17</xdr:col>
      <xdr:colOff>184150</xdr:colOff>
      <xdr:row>33</xdr:row>
      <xdr:rowOff>41910</xdr:rowOff>
    </xdr:to>
    <xdr:sp macro="" textlink="">
      <xdr:nvSpPr>
        <xdr:cNvPr id="1069" name="Solver_shape$R$33">
          <a:extLst>
            <a:ext uri="{FF2B5EF4-FFF2-40B4-BE49-F238E27FC236}">
              <a16:creationId xmlns:a16="http://schemas.microsoft.com/office/drawing/2014/main" id="{6B186704-35E2-4704-8420-F736D4BA0CB0}"/>
            </a:ext>
          </a:extLst>
        </xdr:cNvPr>
        <xdr:cNvSpPr/>
      </xdr:nvSpPr>
      <xdr:spPr>
        <a:xfrm rot="16200000">
          <a:off x="11529060" y="589280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15</xdr:col>
      <xdr:colOff>0</xdr:colOff>
      <xdr:row>32</xdr:row>
      <xdr:rowOff>132080</xdr:rowOff>
    </xdr:from>
    <xdr:to>
      <xdr:col>17</xdr:col>
      <xdr:colOff>0</xdr:colOff>
      <xdr:row>32</xdr:row>
      <xdr:rowOff>132080</xdr:rowOff>
    </xdr:to>
    <xdr:cxnSp macro="">
      <xdr:nvCxnSpPr>
        <xdr:cNvPr id="1070" name="Solver_line$R$33">
          <a:extLst>
            <a:ext uri="{FF2B5EF4-FFF2-40B4-BE49-F238E27FC236}">
              <a16:creationId xmlns:a16="http://schemas.microsoft.com/office/drawing/2014/main" id="{3FBFA5AA-5110-4791-935F-507158CB2C90}"/>
            </a:ext>
          </a:extLst>
        </xdr:cNvPr>
        <xdr:cNvCxnSpPr/>
      </xdr:nvCxnSpPr>
      <xdr:spPr>
        <a:xfrm>
          <a:off x="10309860" y="5984240"/>
          <a:ext cx="12192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37</xdr:row>
      <xdr:rowOff>46990</xdr:rowOff>
    </xdr:from>
    <xdr:to>
      <xdr:col>17</xdr:col>
      <xdr:colOff>184150</xdr:colOff>
      <xdr:row>38</xdr:row>
      <xdr:rowOff>48260</xdr:rowOff>
    </xdr:to>
    <xdr:sp macro="" textlink="">
      <xdr:nvSpPr>
        <xdr:cNvPr id="1071" name="Solver_shape$R$38">
          <a:extLst>
            <a:ext uri="{FF2B5EF4-FFF2-40B4-BE49-F238E27FC236}">
              <a16:creationId xmlns:a16="http://schemas.microsoft.com/office/drawing/2014/main" id="{66B89604-4234-4AB0-838F-48589FA44147}"/>
            </a:ext>
          </a:extLst>
        </xdr:cNvPr>
        <xdr:cNvSpPr/>
      </xdr:nvSpPr>
      <xdr:spPr>
        <a:xfrm rot="16200000">
          <a:off x="11529060" y="681355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15</xdr:col>
      <xdr:colOff>0</xdr:colOff>
      <xdr:row>37</xdr:row>
      <xdr:rowOff>138430</xdr:rowOff>
    </xdr:from>
    <xdr:to>
      <xdr:col>17</xdr:col>
      <xdr:colOff>0</xdr:colOff>
      <xdr:row>37</xdr:row>
      <xdr:rowOff>138430</xdr:rowOff>
    </xdr:to>
    <xdr:cxnSp macro="">
      <xdr:nvCxnSpPr>
        <xdr:cNvPr id="1072" name="Solver_line$R$38">
          <a:extLst>
            <a:ext uri="{FF2B5EF4-FFF2-40B4-BE49-F238E27FC236}">
              <a16:creationId xmlns:a16="http://schemas.microsoft.com/office/drawing/2014/main" id="{0D1EAAE5-DD3A-4B2E-BCF2-C143517BCA79}"/>
            </a:ext>
          </a:extLst>
        </xdr:cNvPr>
        <xdr:cNvCxnSpPr/>
      </xdr:nvCxnSpPr>
      <xdr:spPr>
        <a:xfrm>
          <a:off x="10309860" y="6904990"/>
          <a:ext cx="12192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42</xdr:row>
      <xdr:rowOff>53340</xdr:rowOff>
    </xdr:from>
    <xdr:to>
      <xdr:col>17</xdr:col>
      <xdr:colOff>184150</xdr:colOff>
      <xdr:row>43</xdr:row>
      <xdr:rowOff>54610</xdr:rowOff>
    </xdr:to>
    <xdr:sp macro="" textlink="">
      <xdr:nvSpPr>
        <xdr:cNvPr id="1073" name="Solver_shape$R$43">
          <a:extLst>
            <a:ext uri="{FF2B5EF4-FFF2-40B4-BE49-F238E27FC236}">
              <a16:creationId xmlns:a16="http://schemas.microsoft.com/office/drawing/2014/main" id="{50068294-7B86-4531-B2CF-0BE81149F111}"/>
            </a:ext>
          </a:extLst>
        </xdr:cNvPr>
        <xdr:cNvSpPr/>
      </xdr:nvSpPr>
      <xdr:spPr>
        <a:xfrm rot="16200000">
          <a:off x="11529060" y="773430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15</xdr:col>
      <xdr:colOff>0</xdr:colOff>
      <xdr:row>42</xdr:row>
      <xdr:rowOff>144780</xdr:rowOff>
    </xdr:from>
    <xdr:to>
      <xdr:col>17</xdr:col>
      <xdr:colOff>0</xdr:colOff>
      <xdr:row>42</xdr:row>
      <xdr:rowOff>144780</xdr:rowOff>
    </xdr:to>
    <xdr:cxnSp macro="">
      <xdr:nvCxnSpPr>
        <xdr:cNvPr id="1074" name="Solver_line$R$43">
          <a:extLst>
            <a:ext uri="{FF2B5EF4-FFF2-40B4-BE49-F238E27FC236}">
              <a16:creationId xmlns:a16="http://schemas.microsoft.com/office/drawing/2014/main" id="{6733DC06-FCBE-4278-9980-77E4165DA772}"/>
            </a:ext>
          </a:extLst>
        </xdr:cNvPr>
        <xdr:cNvCxnSpPr/>
      </xdr:nvCxnSpPr>
      <xdr:spPr>
        <a:xfrm>
          <a:off x="10309860" y="7825740"/>
          <a:ext cx="12192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47</xdr:row>
      <xdr:rowOff>59690</xdr:rowOff>
    </xdr:from>
    <xdr:to>
      <xdr:col>17</xdr:col>
      <xdr:colOff>184150</xdr:colOff>
      <xdr:row>48</xdr:row>
      <xdr:rowOff>60960</xdr:rowOff>
    </xdr:to>
    <xdr:sp macro="" textlink="">
      <xdr:nvSpPr>
        <xdr:cNvPr id="1075" name="Solver_shape$R$48">
          <a:extLst>
            <a:ext uri="{FF2B5EF4-FFF2-40B4-BE49-F238E27FC236}">
              <a16:creationId xmlns:a16="http://schemas.microsoft.com/office/drawing/2014/main" id="{ECD432EC-17D5-42B9-A7DE-6546D228FC48}"/>
            </a:ext>
          </a:extLst>
        </xdr:cNvPr>
        <xdr:cNvSpPr/>
      </xdr:nvSpPr>
      <xdr:spPr>
        <a:xfrm rot="16200000">
          <a:off x="11529060" y="865505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15</xdr:col>
      <xdr:colOff>0</xdr:colOff>
      <xdr:row>47</xdr:row>
      <xdr:rowOff>151130</xdr:rowOff>
    </xdr:from>
    <xdr:to>
      <xdr:col>17</xdr:col>
      <xdr:colOff>0</xdr:colOff>
      <xdr:row>47</xdr:row>
      <xdr:rowOff>151130</xdr:rowOff>
    </xdr:to>
    <xdr:cxnSp macro="">
      <xdr:nvCxnSpPr>
        <xdr:cNvPr id="1076" name="Solver_line$R$48">
          <a:extLst>
            <a:ext uri="{FF2B5EF4-FFF2-40B4-BE49-F238E27FC236}">
              <a16:creationId xmlns:a16="http://schemas.microsoft.com/office/drawing/2014/main" id="{FAC30E12-06DA-45F0-9656-5268FAA76119}"/>
            </a:ext>
          </a:extLst>
        </xdr:cNvPr>
        <xdr:cNvCxnSpPr/>
      </xdr:nvCxnSpPr>
      <xdr:spPr>
        <a:xfrm>
          <a:off x="10309860" y="8746490"/>
          <a:ext cx="12192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52</xdr:row>
      <xdr:rowOff>66040</xdr:rowOff>
    </xdr:from>
    <xdr:to>
      <xdr:col>17</xdr:col>
      <xdr:colOff>184150</xdr:colOff>
      <xdr:row>53</xdr:row>
      <xdr:rowOff>67310</xdr:rowOff>
    </xdr:to>
    <xdr:sp macro="" textlink="">
      <xdr:nvSpPr>
        <xdr:cNvPr id="1077" name="Solver_shape$R$53">
          <a:extLst>
            <a:ext uri="{FF2B5EF4-FFF2-40B4-BE49-F238E27FC236}">
              <a16:creationId xmlns:a16="http://schemas.microsoft.com/office/drawing/2014/main" id="{5216D045-D68B-4D6E-93E5-5F11FE3F2B46}"/>
            </a:ext>
          </a:extLst>
        </xdr:cNvPr>
        <xdr:cNvSpPr/>
      </xdr:nvSpPr>
      <xdr:spPr>
        <a:xfrm rot="16200000">
          <a:off x="11529060" y="957580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15</xdr:col>
      <xdr:colOff>0</xdr:colOff>
      <xdr:row>52</xdr:row>
      <xdr:rowOff>157480</xdr:rowOff>
    </xdr:from>
    <xdr:to>
      <xdr:col>17</xdr:col>
      <xdr:colOff>0</xdr:colOff>
      <xdr:row>52</xdr:row>
      <xdr:rowOff>157480</xdr:rowOff>
    </xdr:to>
    <xdr:cxnSp macro="">
      <xdr:nvCxnSpPr>
        <xdr:cNvPr id="1078" name="Solver_line$R$53">
          <a:extLst>
            <a:ext uri="{FF2B5EF4-FFF2-40B4-BE49-F238E27FC236}">
              <a16:creationId xmlns:a16="http://schemas.microsoft.com/office/drawing/2014/main" id="{873FDFB7-DB6E-43EE-84D6-C74A2F02D9A4}"/>
            </a:ext>
          </a:extLst>
        </xdr:cNvPr>
        <xdr:cNvCxnSpPr/>
      </xdr:nvCxnSpPr>
      <xdr:spPr>
        <a:xfrm>
          <a:off x="10309860" y="9667240"/>
          <a:ext cx="12192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57</xdr:row>
      <xdr:rowOff>72390</xdr:rowOff>
    </xdr:from>
    <xdr:to>
      <xdr:col>17</xdr:col>
      <xdr:colOff>184150</xdr:colOff>
      <xdr:row>58</xdr:row>
      <xdr:rowOff>73660</xdr:rowOff>
    </xdr:to>
    <xdr:sp macro="" textlink="">
      <xdr:nvSpPr>
        <xdr:cNvPr id="1079" name="Solver_shape$R$58">
          <a:extLst>
            <a:ext uri="{FF2B5EF4-FFF2-40B4-BE49-F238E27FC236}">
              <a16:creationId xmlns:a16="http://schemas.microsoft.com/office/drawing/2014/main" id="{02BDBA15-FD85-4DF9-87F9-782FC84CE3A1}"/>
            </a:ext>
          </a:extLst>
        </xdr:cNvPr>
        <xdr:cNvSpPr/>
      </xdr:nvSpPr>
      <xdr:spPr>
        <a:xfrm rot="16200000">
          <a:off x="11529060" y="1049655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15</xdr:col>
      <xdr:colOff>0</xdr:colOff>
      <xdr:row>57</xdr:row>
      <xdr:rowOff>163830</xdr:rowOff>
    </xdr:from>
    <xdr:to>
      <xdr:col>17</xdr:col>
      <xdr:colOff>0</xdr:colOff>
      <xdr:row>57</xdr:row>
      <xdr:rowOff>163830</xdr:rowOff>
    </xdr:to>
    <xdr:cxnSp macro="">
      <xdr:nvCxnSpPr>
        <xdr:cNvPr id="1080" name="Solver_line$R$58">
          <a:extLst>
            <a:ext uri="{FF2B5EF4-FFF2-40B4-BE49-F238E27FC236}">
              <a16:creationId xmlns:a16="http://schemas.microsoft.com/office/drawing/2014/main" id="{16FAB30D-78A4-47B5-9C40-FE2ED0F88B76}"/>
            </a:ext>
          </a:extLst>
        </xdr:cNvPr>
        <xdr:cNvCxnSpPr/>
      </xdr:nvCxnSpPr>
      <xdr:spPr>
        <a:xfrm>
          <a:off x="10309860" y="10587990"/>
          <a:ext cx="12192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62</xdr:row>
      <xdr:rowOff>78740</xdr:rowOff>
    </xdr:from>
    <xdr:to>
      <xdr:col>17</xdr:col>
      <xdr:colOff>184150</xdr:colOff>
      <xdr:row>63</xdr:row>
      <xdr:rowOff>80010</xdr:rowOff>
    </xdr:to>
    <xdr:sp macro="" textlink="">
      <xdr:nvSpPr>
        <xdr:cNvPr id="1081" name="Solver_shape$R$63">
          <a:extLst>
            <a:ext uri="{FF2B5EF4-FFF2-40B4-BE49-F238E27FC236}">
              <a16:creationId xmlns:a16="http://schemas.microsoft.com/office/drawing/2014/main" id="{B2CE61AA-0CA0-41B1-AEFE-59E6455BDD41}"/>
            </a:ext>
          </a:extLst>
        </xdr:cNvPr>
        <xdr:cNvSpPr/>
      </xdr:nvSpPr>
      <xdr:spPr>
        <a:xfrm rot="16200000">
          <a:off x="11529060" y="1141730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15</xdr:col>
      <xdr:colOff>0</xdr:colOff>
      <xdr:row>62</xdr:row>
      <xdr:rowOff>170180</xdr:rowOff>
    </xdr:from>
    <xdr:to>
      <xdr:col>17</xdr:col>
      <xdr:colOff>0</xdr:colOff>
      <xdr:row>62</xdr:row>
      <xdr:rowOff>170180</xdr:rowOff>
    </xdr:to>
    <xdr:cxnSp macro="">
      <xdr:nvCxnSpPr>
        <xdr:cNvPr id="1082" name="Solver_line$R$63">
          <a:extLst>
            <a:ext uri="{FF2B5EF4-FFF2-40B4-BE49-F238E27FC236}">
              <a16:creationId xmlns:a16="http://schemas.microsoft.com/office/drawing/2014/main" id="{1B6C986F-42FB-4D36-8DE6-2A93335089A6}"/>
            </a:ext>
          </a:extLst>
        </xdr:cNvPr>
        <xdr:cNvCxnSpPr/>
      </xdr:nvCxnSpPr>
      <xdr:spPr>
        <a:xfrm>
          <a:off x="10309860" y="11508740"/>
          <a:ext cx="12192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67</xdr:row>
      <xdr:rowOff>85090</xdr:rowOff>
    </xdr:from>
    <xdr:to>
      <xdr:col>17</xdr:col>
      <xdr:colOff>184150</xdr:colOff>
      <xdr:row>68</xdr:row>
      <xdr:rowOff>86360</xdr:rowOff>
    </xdr:to>
    <xdr:sp macro="" textlink="">
      <xdr:nvSpPr>
        <xdr:cNvPr id="1083" name="Solver_shape$R$68">
          <a:extLst>
            <a:ext uri="{FF2B5EF4-FFF2-40B4-BE49-F238E27FC236}">
              <a16:creationId xmlns:a16="http://schemas.microsoft.com/office/drawing/2014/main" id="{B1C23480-20C1-4346-BE44-D5436DE543C6}"/>
            </a:ext>
          </a:extLst>
        </xdr:cNvPr>
        <xdr:cNvSpPr/>
      </xdr:nvSpPr>
      <xdr:spPr>
        <a:xfrm rot="16200000">
          <a:off x="11529060" y="1233805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15</xdr:col>
      <xdr:colOff>0</xdr:colOff>
      <xdr:row>67</xdr:row>
      <xdr:rowOff>176530</xdr:rowOff>
    </xdr:from>
    <xdr:to>
      <xdr:col>17</xdr:col>
      <xdr:colOff>0</xdr:colOff>
      <xdr:row>67</xdr:row>
      <xdr:rowOff>176530</xdr:rowOff>
    </xdr:to>
    <xdr:cxnSp macro="">
      <xdr:nvCxnSpPr>
        <xdr:cNvPr id="1084" name="Solver_line$R$68">
          <a:extLst>
            <a:ext uri="{FF2B5EF4-FFF2-40B4-BE49-F238E27FC236}">
              <a16:creationId xmlns:a16="http://schemas.microsoft.com/office/drawing/2014/main" id="{ACD6D4FF-5A38-40CB-92D0-EA49E943EA05}"/>
            </a:ext>
          </a:extLst>
        </xdr:cNvPr>
        <xdr:cNvCxnSpPr/>
      </xdr:nvCxnSpPr>
      <xdr:spPr>
        <a:xfrm>
          <a:off x="10309860" y="12429490"/>
          <a:ext cx="12192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72</xdr:row>
      <xdr:rowOff>91440</xdr:rowOff>
    </xdr:from>
    <xdr:to>
      <xdr:col>17</xdr:col>
      <xdr:colOff>184150</xdr:colOff>
      <xdr:row>73</xdr:row>
      <xdr:rowOff>92710</xdr:rowOff>
    </xdr:to>
    <xdr:sp macro="" textlink="">
      <xdr:nvSpPr>
        <xdr:cNvPr id="1085" name="Solver_shape$R$73">
          <a:extLst>
            <a:ext uri="{FF2B5EF4-FFF2-40B4-BE49-F238E27FC236}">
              <a16:creationId xmlns:a16="http://schemas.microsoft.com/office/drawing/2014/main" id="{BE7DBB0D-A83D-4DB1-8878-407B91785B0A}"/>
            </a:ext>
          </a:extLst>
        </xdr:cNvPr>
        <xdr:cNvSpPr/>
      </xdr:nvSpPr>
      <xdr:spPr>
        <a:xfrm rot="16200000">
          <a:off x="11529060" y="1325880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15</xdr:col>
      <xdr:colOff>0</xdr:colOff>
      <xdr:row>73</xdr:row>
      <xdr:rowOff>0</xdr:rowOff>
    </xdr:from>
    <xdr:to>
      <xdr:col>17</xdr:col>
      <xdr:colOff>0</xdr:colOff>
      <xdr:row>73</xdr:row>
      <xdr:rowOff>0</xdr:rowOff>
    </xdr:to>
    <xdr:cxnSp macro="">
      <xdr:nvCxnSpPr>
        <xdr:cNvPr id="1086" name="Solver_line$R$73">
          <a:extLst>
            <a:ext uri="{FF2B5EF4-FFF2-40B4-BE49-F238E27FC236}">
              <a16:creationId xmlns:a16="http://schemas.microsoft.com/office/drawing/2014/main" id="{549E00F6-3C98-4DE7-B712-47779AE07E84}"/>
            </a:ext>
          </a:extLst>
        </xdr:cNvPr>
        <xdr:cNvCxnSpPr/>
      </xdr:nvCxnSpPr>
      <xdr:spPr>
        <a:xfrm>
          <a:off x="10309860" y="13350240"/>
          <a:ext cx="12192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77</xdr:row>
      <xdr:rowOff>97790</xdr:rowOff>
    </xdr:from>
    <xdr:to>
      <xdr:col>17</xdr:col>
      <xdr:colOff>184150</xdr:colOff>
      <xdr:row>78</xdr:row>
      <xdr:rowOff>99060</xdr:rowOff>
    </xdr:to>
    <xdr:sp macro="" textlink="">
      <xdr:nvSpPr>
        <xdr:cNvPr id="1087" name="Solver_shape$R$78">
          <a:extLst>
            <a:ext uri="{FF2B5EF4-FFF2-40B4-BE49-F238E27FC236}">
              <a16:creationId xmlns:a16="http://schemas.microsoft.com/office/drawing/2014/main" id="{81943501-B473-4A01-85FD-F216065BC735}"/>
            </a:ext>
          </a:extLst>
        </xdr:cNvPr>
        <xdr:cNvSpPr/>
      </xdr:nvSpPr>
      <xdr:spPr>
        <a:xfrm rot="16200000">
          <a:off x="11529060" y="1417955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15</xdr:col>
      <xdr:colOff>0</xdr:colOff>
      <xdr:row>78</xdr:row>
      <xdr:rowOff>6350</xdr:rowOff>
    </xdr:from>
    <xdr:to>
      <xdr:col>17</xdr:col>
      <xdr:colOff>0</xdr:colOff>
      <xdr:row>78</xdr:row>
      <xdr:rowOff>6350</xdr:rowOff>
    </xdr:to>
    <xdr:cxnSp macro="">
      <xdr:nvCxnSpPr>
        <xdr:cNvPr id="1088" name="Solver_line$R$78">
          <a:extLst>
            <a:ext uri="{FF2B5EF4-FFF2-40B4-BE49-F238E27FC236}">
              <a16:creationId xmlns:a16="http://schemas.microsoft.com/office/drawing/2014/main" id="{785EBD91-34CD-4393-B888-30E2F557ABB9}"/>
            </a:ext>
          </a:extLst>
        </xdr:cNvPr>
        <xdr:cNvCxnSpPr/>
      </xdr:nvCxnSpPr>
      <xdr:spPr>
        <a:xfrm>
          <a:off x="10309860" y="14270990"/>
          <a:ext cx="121920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57</xdr:row>
      <xdr:rowOff>72390</xdr:rowOff>
    </xdr:from>
    <xdr:to>
      <xdr:col>4</xdr:col>
      <xdr:colOff>184150</xdr:colOff>
      <xdr:row>58</xdr:row>
      <xdr:rowOff>73660</xdr:rowOff>
    </xdr:to>
    <xdr:sp macro="" textlink="">
      <xdr:nvSpPr>
        <xdr:cNvPr id="224" name="Solver_shape$E$58">
          <a:extLst>
            <a:ext uri="{FF2B5EF4-FFF2-40B4-BE49-F238E27FC236}">
              <a16:creationId xmlns:a16="http://schemas.microsoft.com/office/drawing/2014/main" id="{178428C0-264B-4365-BD89-688E031D6C65}"/>
            </a:ext>
          </a:extLst>
        </xdr:cNvPr>
        <xdr:cNvSpPr/>
      </xdr:nvSpPr>
      <xdr:spPr>
        <a:xfrm>
          <a:off x="2308860" y="10496550"/>
          <a:ext cx="138430" cy="184150"/>
        </a:xfrm>
        <a:prstGeom prst="flowChartProcess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008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0</xdr:colOff>
      <xdr:row>57</xdr:row>
      <xdr:rowOff>163830</xdr:rowOff>
    </xdr:from>
    <xdr:to>
      <xdr:col>4</xdr:col>
      <xdr:colOff>0</xdr:colOff>
      <xdr:row>57</xdr:row>
      <xdr:rowOff>163830</xdr:rowOff>
    </xdr:to>
    <xdr:cxnSp macro="">
      <xdr:nvCxnSpPr>
        <xdr:cNvPr id="225" name="Solver_line$E$58">
          <a:extLst>
            <a:ext uri="{FF2B5EF4-FFF2-40B4-BE49-F238E27FC236}">
              <a16:creationId xmlns:a16="http://schemas.microsoft.com/office/drawing/2014/main" id="{2BA35A71-6E55-42FD-855D-95A075F2FB01}"/>
            </a:ext>
          </a:extLst>
        </xdr:cNvPr>
        <xdr:cNvCxnSpPr/>
      </xdr:nvCxnSpPr>
      <xdr:spPr>
        <a:xfrm>
          <a:off x="1828800" y="10587990"/>
          <a:ext cx="480060" cy="0"/>
        </a:xfrm>
        <a:prstGeom prst="straightConnector1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132080</xdr:rowOff>
    </xdr:from>
    <xdr:to>
      <xdr:col>6</xdr:col>
      <xdr:colOff>0</xdr:colOff>
      <xdr:row>57</xdr:row>
      <xdr:rowOff>163830</xdr:rowOff>
    </xdr:to>
    <xdr:cxnSp macro="">
      <xdr:nvCxnSpPr>
        <xdr:cNvPr id="226" name="Solver_shapecon$I$33">
          <a:extLst>
            <a:ext uri="{FF2B5EF4-FFF2-40B4-BE49-F238E27FC236}">
              <a16:creationId xmlns:a16="http://schemas.microsoft.com/office/drawing/2014/main" id="{F9888CA5-EB3E-4FEA-9219-D351FA7FE16B}"/>
            </a:ext>
          </a:extLst>
        </xdr:cNvPr>
        <xdr:cNvCxnSpPr/>
      </xdr:nvCxnSpPr>
      <xdr:spPr>
        <a:xfrm flipV="1">
          <a:off x="2446020" y="5984240"/>
          <a:ext cx="320040" cy="46037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57</xdr:row>
      <xdr:rowOff>163830</xdr:rowOff>
    </xdr:from>
    <xdr:to>
      <xdr:col>6</xdr:col>
      <xdr:colOff>0</xdr:colOff>
      <xdr:row>57</xdr:row>
      <xdr:rowOff>163830</xdr:rowOff>
    </xdr:to>
    <xdr:cxnSp macro="">
      <xdr:nvCxnSpPr>
        <xdr:cNvPr id="227" name="Solver_shapecon$I$58">
          <a:extLst>
            <a:ext uri="{FF2B5EF4-FFF2-40B4-BE49-F238E27FC236}">
              <a16:creationId xmlns:a16="http://schemas.microsoft.com/office/drawing/2014/main" id="{E3AA0795-39A6-4C94-A9A8-9600B676CCF7}"/>
            </a:ext>
          </a:extLst>
        </xdr:cNvPr>
        <xdr:cNvCxnSpPr/>
      </xdr:nvCxnSpPr>
      <xdr:spPr>
        <a:xfrm>
          <a:off x="2446020" y="10587990"/>
          <a:ext cx="320040" cy="0"/>
        </a:xfrm>
        <a:prstGeom prst="straightConnector1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57</xdr:row>
      <xdr:rowOff>163830</xdr:rowOff>
    </xdr:from>
    <xdr:to>
      <xdr:col>6</xdr:col>
      <xdr:colOff>0</xdr:colOff>
      <xdr:row>83</xdr:row>
      <xdr:rowOff>12700</xdr:rowOff>
    </xdr:to>
    <xdr:cxnSp macro="">
      <xdr:nvCxnSpPr>
        <xdr:cNvPr id="228" name="Solver_shapecon$I$83">
          <a:extLst>
            <a:ext uri="{FF2B5EF4-FFF2-40B4-BE49-F238E27FC236}">
              <a16:creationId xmlns:a16="http://schemas.microsoft.com/office/drawing/2014/main" id="{A0C01B93-4F6C-4BAD-B6EE-2802767592B3}"/>
            </a:ext>
          </a:extLst>
        </xdr:cNvPr>
        <xdr:cNvCxnSpPr/>
      </xdr:nvCxnSpPr>
      <xdr:spPr>
        <a:xfrm>
          <a:off x="2446020" y="10587990"/>
          <a:ext cx="320040" cy="46037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32</xdr:row>
      <xdr:rowOff>40640</xdr:rowOff>
    </xdr:from>
    <xdr:to>
      <xdr:col>8</xdr:col>
      <xdr:colOff>184150</xdr:colOff>
      <xdr:row>33</xdr:row>
      <xdr:rowOff>41910</xdr:rowOff>
    </xdr:to>
    <xdr:sp macro="" textlink="">
      <xdr:nvSpPr>
        <xdr:cNvPr id="229" name="Solver_shape$I$33">
          <a:extLst>
            <a:ext uri="{FF2B5EF4-FFF2-40B4-BE49-F238E27FC236}">
              <a16:creationId xmlns:a16="http://schemas.microsoft.com/office/drawing/2014/main" id="{C2CE924E-A94F-4474-A53A-B667754F609B}"/>
            </a:ext>
          </a:extLst>
        </xdr:cNvPr>
        <xdr:cNvSpPr/>
      </xdr:nvSpPr>
      <xdr:spPr>
        <a:xfrm>
          <a:off x="3764280" y="5892800"/>
          <a:ext cx="184150" cy="184150"/>
        </a:xfrm>
        <a:prstGeom prst="flowChartConnector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6</xdr:col>
      <xdr:colOff>0</xdr:colOff>
      <xdr:row>32</xdr:row>
      <xdr:rowOff>132080</xdr:rowOff>
    </xdr:from>
    <xdr:to>
      <xdr:col>8</xdr:col>
      <xdr:colOff>0</xdr:colOff>
      <xdr:row>32</xdr:row>
      <xdr:rowOff>132080</xdr:rowOff>
    </xdr:to>
    <xdr:cxnSp macro="">
      <xdr:nvCxnSpPr>
        <xdr:cNvPr id="230" name="Solver_line$I$33">
          <a:extLst>
            <a:ext uri="{FF2B5EF4-FFF2-40B4-BE49-F238E27FC236}">
              <a16:creationId xmlns:a16="http://schemas.microsoft.com/office/drawing/2014/main" id="{3B827D74-AF42-4536-BF74-7B00C6D4E3C9}"/>
            </a:ext>
          </a:extLst>
        </xdr:cNvPr>
        <xdr:cNvCxnSpPr/>
      </xdr:nvCxnSpPr>
      <xdr:spPr>
        <a:xfrm>
          <a:off x="2766060" y="5984240"/>
          <a:ext cx="99822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124460</xdr:rowOff>
    </xdr:from>
    <xdr:to>
      <xdr:col>10</xdr:col>
      <xdr:colOff>0</xdr:colOff>
      <xdr:row>32</xdr:row>
      <xdr:rowOff>132080</xdr:rowOff>
    </xdr:to>
    <xdr:cxnSp macro="">
      <xdr:nvCxnSpPr>
        <xdr:cNvPr id="231" name="Solver_shapecon$M$27">
          <a:extLst>
            <a:ext uri="{FF2B5EF4-FFF2-40B4-BE49-F238E27FC236}">
              <a16:creationId xmlns:a16="http://schemas.microsoft.com/office/drawing/2014/main" id="{018626DC-4BF6-4D71-9911-D34E01283BD8}"/>
            </a:ext>
          </a:extLst>
        </xdr:cNvPr>
        <xdr:cNvCxnSpPr/>
      </xdr:nvCxnSpPr>
      <xdr:spPr>
        <a:xfrm flipV="1">
          <a:off x="3947160" y="4879340"/>
          <a:ext cx="320040" cy="110490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32</xdr:row>
      <xdr:rowOff>132080</xdr:rowOff>
    </xdr:from>
    <xdr:to>
      <xdr:col>10</xdr:col>
      <xdr:colOff>0</xdr:colOff>
      <xdr:row>39</xdr:row>
      <xdr:rowOff>140970</xdr:rowOff>
    </xdr:to>
    <xdr:cxnSp macro="">
      <xdr:nvCxnSpPr>
        <xdr:cNvPr id="232" name="Solver_shapecon$M$40">
          <a:extLst>
            <a:ext uri="{FF2B5EF4-FFF2-40B4-BE49-F238E27FC236}">
              <a16:creationId xmlns:a16="http://schemas.microsoft.com/office/drawing/2014/main" id="{90BB7629-D8B7-4F8C-A538-CDFC2EE9D949}"/>
            </a:ext>
          </a:extLst>
        </xdr:cNvPr>
        <xdr:cNvCxnSpPr/>
      </xdr:nvCxnSpPr>
      <xdr:spPr>
        <a:xfrm>
          <a:off x="3947160" y="5984240"/>
          <a:ext cx="320040" cy="12890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57</xdr:row>
      <xdr:rowOff>72390</xdr:rowOff>
    </xdr:from>
    <xdr:to>
      <xdr:col>8</xdr:col>
      <xdr:colOff>184150</xdr:colOff>
      <xdr:row>58</xdr:row>
      <xdr:rowOff>73660</xdr:rowOff>
    </xdr:to>
    <xdr:sp macro="" textlink="">
      <xdr:nvSpPr>
        <xdr:cNvPr id="233" name="Solver_shape$I$58">
          <a:extLst>
            <a:ext uri="{FF2B5EF4-FFF2-40B4-BE49-F238E27FC236}">
              <a16:creationId xmlns:a16="http://schemas.microsoft.com/office/drawing/2014/main" id="{069D8911-EF51-4C48-A9ED-DA99B832F143}"/>
            </a:ext>
          </a:extLst>
        </xdr:cNvPr>
        <xdr:cNvSpPr/>
      </xdr:nvSpPr>
      <xdr:spPr>
        <a:xfrm>
          <a:off x="3764280" y="10496550"/>
          <a:ext cx="184150" cy="184150"/>
        </a:xfrm>
        <a:prstGeom prst="flowChartConnector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008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6</xdr:col>
      <xdr:colOff>0</xdr:colOff>
      <xdr:row>57</xdr:row>
      <xdr:rowOff>163830</xdr:rowOff>
    </xdr:from>
    <xdr:to>
      <xdr:col>8</xdr:col>
      <xdr:colOff>0</xdr:colOff>
      <xdr:row>57</xdr:row>
      <xdr:rowOff>163830</xdr:rowOff>
    </xdr:to>
    <xdr:cxnSp macro="">
      <xdr:nvCxnSpPr>
        <xdr:cNvPr id="234" name="Solver_line$I$58">
          <a:extLst>
            <a:ext uri="{FF2B5EF4-FFF2-40B4-BE49-F238E27FC236}">
              <a16:creationId xmlns:a16="http://schemas.microsoft.com/office/drawing/2014/main" id="{D82F1181-B7DF-4283-887E-0EEC397798DE}"/>
            </a:ext>
          </a:extLst>
        </xdr:cNvPr>
        <xdr:cNvCxnSpPr/>
      </xdr:nvCxnSpPr>
      <xdr:spPr>
        <a:xfrm>
          <a:off x="2766060" y="10587990"/>
          <a:ext cx="998220" cy="0"/>
        </a:xfrm>
        <a:prstGeom prst="straightConnector1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51</xdr:row>
      <xdr:rowOff>156210</xdr:rowOff>
    </xdr:from>
    <xdr:to>
      <xdr:col>10</xdr:col>
      <xdr:colOff>0</xdr:colOff>
      <xdr:row>57</xdr:row>
      <xdr:rowOff>163830</xdr:rowOff>
    </xdr:to>
    <xdr:cxnSp macro="">
      <xdr:nvCxnSpPr>
        <xdr:cNvPr id="235" name="Solver_shapecon$M$52">
          <a:extLst>
            <a:ext uri="{FF2B5EF4-FFF2-40B4-BE49-F238E27FC236}">
              <a16:creationId xmlns:a16="http://schemas.microsoft.com/office/drawing/2014/main" id="{067B8A8C-16F0-45DF-8889-73D7FBB8AEF3}"/>
            </a:ext>
          </a:extLst>
        </xdr:cNvPr>
        <xdr:cNvCxnSpPr/>
      </xdr:nvCxnSpPr>
      <xdr:spPr>
        <a:xfrm flipV="1">
          <a:off x="3947160" y="9483090"/>
          <a:ext cx="320040" cy="1104900"/>
        </a:xfrm>
        <a:prstGeom prst="straightConnector1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57</xdr:row>
      <xdr:rowOff>163830</xdr:rowOff>
    </xdr:from>
    <xdr:to>
      <xdr:col>10</xdr:col>
      <xdr:colOff>0</xdr:colOff>
      <xdr:row>64</xdr:row>
      <xdr:rowOff>172720</xdr:rowOff>
    </xdr:to>
    <xdr:cxnSp macro="">
      <xdr:nvCxnSpPr>
        <xdr:cNvPr id="236" name="Solver_shapecon$M$65">
          <a:extLst>
            <a:ext uri="{FF2B5EF4-FFF2-40B4-BE49-F238E27FC236}">
              <a16:creationId xmlns:a16="http://schemas.microsoft.com/office/drawing/2014/main" id="{6C754171-EF3B-4EF9-AC55-82CEC9CCFBDB}"/>
            </a:ext>
          </a:extLst>
        </xdr:cNvPr>
        <xdr:cNvCxnSpPr/>
      </xdr:nvCxnSpPr>
      <xdr:spPr>
        <a:xfrm>
          <a:off x="3947160" y="10587990"/>
          <a:ext cx="320040" cy="1289050"/>
        </a:xfrm>
        <a:prstGeom prst="straightConnector1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82</xdr:row>
      <xdr:rowOff>104140</xdr:rowOff>
    </xdr:from>
    <xdr:to>
      <xdr:col>8</xdr:col>
      <xdr:colOff>184150</xdr:colOff>
      <xdr:row>83</xdr:row>
      <xdr:rowOff>105410</xdr:rowOff>
    </xdr:to>
    <xdr:sp macro="" textlink="">
      <xdr:nvSpPr>
        <xdr:cNvPr id="237" name="Solver_shape$I$83">
          <a:extLst>
            <a:ext uri="{FF2B5EF4-FFF2-40B4-BE49-F238E27FC236}">
              <a16:creationId xmlns:a16="http://schemas.microsoft.com/office/drawing/2014/main" id="{295A2FE1-444C-40DE-8294-16733FEBFF06}"/>
            </a:ext>
          </a:extLst>
        </xdr:cNvPr>
        <xdr:cNvSpPr/>
      </xdr:nvSpPr>
      <xdr:spPr>
        <a:xfrm>
          <a:off x="3764280" y="15100300"/>
          <a:ext cx="184150" cy="184150"/>
        </a:xfrm>
        <a:prstGeom prst="flowChartConnector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6</xdr:col>
      <xdr:colOff>0</xdr:colOff>
      <xdr:row>83</xdr:row>
      <xdr:rowOff>12700</xdr:rowOff>
    </xdr:from>
    <xdr:to>
      <xdr:col>8</xdr:col>
      <xdr:colOff>0</xdr:colOff>
      <xdr:row>83</xdr:row>
      <xdr:rowOff>12700</xdr:rowOff>
    </xdr:to>
    <xdr:cxnSp macro="">
      <xdr:nvCxnSpPr>
        <xdr:cNvPr id="238" name="Solver_line$I$83">
          <a:extLst>
            <a:ext uri="{FF2B5EF4-FFF2-40B4-BE49-F238E27FC236}">
              <a16:creationId xmlns:a16="http://schemas.microsoft.com/office/drawing/2014/main" id="{5176AA2D-0339-4120-8471-F11DB06224FA}"/>
            </a:ext>
          </a:extLst>
        </xdr:cNvPr>
        <xdr:cNvCxnSpPr/>
      </xdr:nvCxnSpPr>
      <xdr:spPr>
        <a:xfrm>
          <a:off x="2766060" y="15191740"/>
          <a:ext cx="99822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77</xdr:row>
      <xdr:rowOff>5080</xdr:rowOff>
    </xdr:from>
    <xdr:to>
      <xdr:col>10</xdr:col>
      <xdr:colOff>0</xdr:colOff>
      <xdr:row>83</xdr:row>
      <xdr:rowOff>12700</xdr:rowOff>
    </xdr:to>
    <xdr:cxnSp macro="">
      <xdr:nvCxnSpPr>
        <xdr:cNvPr id="239" name="Solver_shapecon$M$77">
          <a:extLst>
            <a:ext uri="{FF2B5EF4-FFF2-40B4-BE49-F238E27FC236}">
              <a16:creationId xmlns:a16="http://schemas.microsoft.com/office/drawing/2014/main" id="{270426C7-6441-4B04-A2B5-F2F79C937524}"/>
            </a:ext>
          </a:extLst>
        </xdr:cNvPr>
        <xdr:cNvCxnSpPr/>
      </xdr:nvCxnSpPr>
      <xdr:spPr>
        <a:xfrm flipV="1">
          <a:off x="3947160" y="14086840"/>
          <a:ext cx="320040" cy="110490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83</xdr:row>
      <xdr:rowOff>12700</xdr:rowOff>
    </xdr:from>
    <xdr:to>
      <xdr:col>10</xdr:col>
      <xdr:colOff>0</xdr:colOff>
      <xdr:row>90</xdr:row>
      <xdr:rowOff>21590</xdr:rowOff>
    </xdr:to>
    <xdr:cxnSp macro="">
      <xdr:nvCxnSpPr>
        <xdr:cNvPr id="240" name="Solver_shapecon$M$90">
          <a:extLst>
            <a:ext uri="{FF2B5EF4-FFF2-40B4-BE49-F238E27FC236}">
              <a16:creationId xmlns:a16="http://schemas.microsoft.com/office/drawing/2014/main" id="{87ECF1BB-9DC4-458E-969D-1F4A231CDD0F}"/>
            </a:ext>
          </a:extLst>
        </xdr:cNvPr>
        <xdr:cNvCxnSpPr/>
      </xdr:nvCxnSpPr>
      <xdr:spPr>
        <a:xfrm>
          <a:off x="3947160" y="15191740"/>
          <a:ext cx="320040" cy="12890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33020</xdr:rowOff>
    </xdr:from>
    <xdr:to>
      <xdr:col>12</xdr:col>
      <xdr:colOff>184150</xdr:colOff>
      <xdr:row>27</xdr:row>
      <xdr:rowOff>34290</xdr:rowOff>
    </xdr:to>
    <xdr:sp macro="" textlink="">
      <xdr:nvSpPr>
        <xdr:cNvPr id="241" name="Solver_shape$M$27">
          <a:extLst>
            <a:ext uri="{FF2B5EF4-FFF2-40B4-BE49-F238E27FC236}">
              <a16:creationId xmlns:a16="http://schemas.microsoft.com/office/drawing/2014/main" id="{C1BFF2B7-F997-4F92-94CF-33602A60B798}"/>
            </a:ext>
          </a:extLst>
        </xdr:cNvPr>
        <xdr:cNvSpPr/>
      </xdr:nvSpPr>
      <xdr:spPr>
        <a:xfrm>
          <a:off x="5097780" y="4787900"/>
          <a:ext cx="138430" cy="184150"/>
        </a:xfrm>
        <a:prstGeom prst="flowChartConnector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10</xdr:col>
      <xdr:colOff>0</xdr:colOff>
      <xdr:row>26</xdr:row>
      <xdr:rowOff>124460</xdr:rowOff>
    </xdr:from>
    <xdr:to>
      <xdr:col>12</xdr:col>
      <xdr:colOff>0</xdr:colOff>
      <xdr:row>26</xdr:row>
      <xdr:rowOff>124460</xdr:rowOff>
    </xdr:to>
    <xdr:cxnSp macro="">
      <xdr:nvCxnSpPr>
        <xdr:cNvPr id="242" name="Solver_line$M$27">
          <a:extLst>
            <a:ext uri="{FF2B5EF4-FFF2-40B4-BE49-F238E27FC236}">
              <a16:creationId xmlns:a16="http://schemas.microsoft.com/office/drawing/2014/main" id="{5F2B3B7D-6BF8-4EA6-9DC2-CC4C6E25BD52}"/>
            </a:ext>
          </a:extLst>
        </xdr:cNvPr>
        <xdr:cNvCxnSpPr/>
      </xdr:nvCxnSpPr>
      <xdr:spPr>
        <a:xfrm>
          <a:off x="4267200" y="4879340"/>
          <a:ext cx="83058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24</xdr:row>
      <xdr:rowOff>121920</xdr:rowOff>
    </xdr:from>
    <xdr:to>
      <xdr:col>14</xdr:col>
      <xdr:colOff>0</xdr:colOff>
      <xdr:row>26</xdr:row>
      <xdr:rowOff>124460</xdr:rowOff>
    </xdr:to>
    <xdr:cxnSp macro="">
      <xdr:nvCxnSpPr>
        <xdr:cNvPr id="243" name="Solver_shapecon$Q$25">
          <a:extLst>
            <a:ext uri="{FF2B5EF4-FFF2-40B4-BE49-F238E27FC236}">
              <a16:creationId xmlns:a16="http://schemas.microsoft.com/office/drawing/2014/main" id="{D96713C2-EA12-44BE-8059-A2D8FC94F65A}"/>
            </a:ext>
          </a:extLst>
        </xdr:cNvPr>
        <xdr:cNvCxnSpPr/>
      </xdr:nvCxnSpPr>
      <xdr:spPr>
        <a:xfrm flipV="1">
          <a:off x="5234940" y="4511040"/>
          <a:ext cx="320040" cy="36830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26</xdr:row>
      <xdr:rowOff>124460</xdr:rowOff>
    </xdr:from>
    <xdr:to>
      <xdr:col>14</xdr:col>
      <xdr:colOff>0</xdr:colOff>
      <xdr:row>29</xdr:row>
      <xdr:rowOff>128270</xdr:rowOff>
    </xdr:to>
    <xdr:cxnSp macro="">
      <xdr:nvCxnSpPr>
        <xdr:cNvPr id="244" name="Solver_shapecon$Q$30">
          <a:extLst>
            <a:ext uri="{FF2B5EF4-FFF2-40B4-BE49-F238E27FC236}">
              <a16:creationId xmlns:a16="http://schemas.microsoft.com/office/drawing/2014/main" id="{7304E332-32CD-432B-8170-F1802EF39087}"/>
            </a:ext>
          </a:extLst>
        </xdr:cNvPr>
        <xdr:cNvCxnSpPr/>
      </xdr:nvCxnSpPr>
      <xdr:spPr>
        <a:xfrm>
          <a:off x="5234940" y="4879340"/>
          <a:ext cx="320040" cy="5524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39</xdr:row>
      <xdr:rowOff>49530</xdr:rowOff>
    </xdr:from>
    <xdr:to>
      <xdr:col>12</xdr:col>
      <xdr:colOff>184150</xdr:colOff>
      <xdr:row>40</xdr:row>
      <xdr:rowOff>50800</xdr:rowOff>
    </xdr:to>
    <xdr:sp macro="" textlink="">
      <xdr:nvSpPr>
        <xdr:cNvPr id="245" name="Solver_shape$M$40">
          <a:extLst>
            <a:ext uri="{FF2B5EF4-FFF2-40B4-BE49-F238E27FC236}">
              <a16:creationId xmlns:a16="http://schemas.microsoft.com/office/drawing/2014/main" id="{67ED2254-D7FB-4FD9-A718-B2A0F95CD3AB}"/>
            </a:ext>
          </a:extLst>
        </xdr:cNvPr>
        <xdr:cNvSpPr/>
      </xdr:nvSpPr>
      <xdr:spPr>
        <a:xfrm>
          <a:off x="5097780" y="7181850"/>
          <a:ext cx="138430" cy="184150"/>
        </a:xfrm>
        <a:prstGeom prst="flowChartProcess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10</xdr:col>
      <xdr:colOff>0</xdr:colOff>
      <xdr:row>39</xdr:row>
      <xdr:rowOff>140970</xdr:rowOff>
    </xdr:from>
    <xdr:to>
      <xdr:col>12</xdr:col>
      <xdr:colOff>0</xdr:colOff>
      <xdr:row>39</xdr:row>
      <xdr:rowOff>140970</xdr:rowOff>
    </xdr:to>
    <xdr:cxnSp macro="">
      <xdr:nvCxnSpPr>
        <xdr:cNvPr id="246" name="Solver_line$M$40">
          <a:extLst>
            <a:ext uri="{FF2B5EF4-FFF2-40B4-BE49-F238E27FC236}">
              <a16:creationId xmlns:a16="http://schemas.microsoft.com/office/drawing/2014/main" id="{6A0636A1-414C-4431-8AE2-D8D95C2EEAB9}"/>
            </a:ext>
          </a:extLst>
        </xdr:cNvPr>
        <xdr:cNvCxnSpPr/>
      </xdr:nvCxnSpPr>
      <xdr:spPr>
        <a:xfrm>
          <a:off x="4267200" y="7273290"/>
          <a:ext cx="83058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34</xdr:row>
      <xdr:rowOff>134620</xdr:rowOff>
    </xdr:from>
    <xdr:to>
      <xdr:col>14</xdr:col>
      <xdr:colOff>0</xdr:colOff>
      <xdr:row>39</xdr:row>
      <xdr:rowOff>140970</xdr:rowOff>
    </xdr:to>
    <xdr:cxnSp macro="">
      <xdr:nvCxnSpPr>
        <xdr:cNvPr id="247" name="Solver_shapecon$Q$35">
          <a:extLst>
            <a:ext uri="{FF2B5EF4-FFF2-40B4-BE49-F238E27FC236}">
              <a16:creationId xmlns:a16="http://schemas.microsoft.com/office/drawing/2014/main" id="{ABC8DC06-70F2-4210-A93A-DDCBEC875A43}"/>
            </a:ext>
          </a:extLst>
        </xdr:cNvPr>
        <xdr:cNvCxnSpPr/>
      </xdr:nvCxnSpPr>
      <xdr:spPr>
        <a:xfrm flipV="1">
          <a:off x="5234940" y="6352540"/>
          <a:ext cx="320040" cy="9207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39</xdr:row>
      <xdr:rowOff>140970</xdr:rowOff>
    </xdr:from>
    <xdr:to>
      <xdr:col>14</xdr:col>
      <xdr:colOff>0</xdr:colOff>
      <xdr:row>39</xdr:row>
      <xdr:rowOff>140970</xdr:rowOff>
    </xdr:to>
    <xdr:cxnSp macro="">
      <xdr:nvCxnSpPr>
        <xdr:cNvPr id="248" name="Solver_shapecon$Q$40">
          <a:extLst>
            <a:ext uri="{FF2B5EF4-FFF2-40B4-BE49-F238E27FC236}">
              <a16:creationId xmlns:a16="http://schemas.microsoft.com/office/drawing/2014/main" id="{9260B37B-980D-40A4-87E5-C91F2539BEE3}"/>
            </a:ext>
          </a:extLst>
        </xdr:cNvPr>
        <xdr:cNvCxnSpPr/>
      </xdr:nvCxnSpPr>
      <xdr:spPr>
        <a:xfrm>
          <a:off x="5234940" y="7273290"/>
          <a:ext cx="32004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39</xdr:row>
      <xdr:rowOff>140970</xdr:rowOff>
    </xdr:from>
    <xdr:to>
      <xdr:col>14</xdr:col>
      <xdr:colOff>0</xdr:colOff>
      <xdr:row>44</xdr:row>
      <xdr:rowOff>147320</xdr:rowOff>
    </xdr:to>
    <xdr:cxnSp macro="">
      <xdr:nvCxnSpPr>
        <xdr:cNvPr id="249" name="Solver_shapecon$Q$45">
          <a:extLst>
            <a:ext uri="{FF2B5EF4-FFF2-40B4-BE49-F238E27FC236}">
              <a16:creationId xmlns:a16="http://schemas.microsoft.com/office/drawing/2014/main" id="{E7285291-077F-4898-914E-8C0D717C698E}"/>
            </a:ext>
          </a:extLst>
        </xdr:cNvPr>
        <xdr:cNvCxnSpPr/>
      </xdr:nvCxnSpPr>
      <xdr:spPr>
        <a:xfrm>
          <a:off x="5234940" y="7273290"/>
          <a:ext cx="320040" cy="9207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51</xdr:row>
      <xdr:rowOff>64770</xdr:rowOff>
    </xdr:from>
    <xdr:to>
      <xdr:col>12</xdr:col>
      <xdr:colOff>184150</xdr:colOff>
      <xdr:row>52</xdr:row>
      <xdr:rowOff>66040</xdr:rowOff>
    </xdr:to>
    <xdr:sp macro="" textlink="">
      <xdr:nvSpPr>
        <xdr:cNvPr id="250" name="Solver_shape$M$52">
          <a:extLst>
            <a:ext uri="{FF2B5EF4-FFF2-40B4-BE49-F238E27FC236}">
              <a16:creationId xmlns:a16="http://schemas.microsoft.com/office/drawing/2014/main" id="{F896792B-C0C1-4A42-96E5-9319D7CE2DC4}"/>
            </a:ext>
          </a:extLst>
        </xdr:cNvPr>
        <xdr:cNvSpPr/>
      </xdr:nvSpPr>
      <xdr:spPr>
        <a:xfrm>
          <a:off x="5097780" y="9391650"/>
          <a:ext cx="138430" cy="184150"/>
        </a:xfrm>
        <a:prstGeom prst="flowChartConnector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008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10</xdr:col>
      <xdr:colOff>0</xdr:colOff>
      <xdr:row>51</xdr:row>
      <xdr:rowOff>156210</xdr:rowOff>
    </xdr:from>
    <xdr:to>
      <xdr:col>12</xdr:col>
      <xdr:colOff>0</xdr:colOff>
      <xdr:row>51</xdr:row>
      <xdr:rowOff>156210</xdr:rowOff>
    </xdr:to>
    <xdr:cxnSp macro="">
      <xdr:nvCxnSpPr>
        <xdr:cNvPr id="251" name="Solver_line$M$52">
          <a:extLst>
            <a:ext uri="{FF2B5EF4-FFF2-40B4-BE49-F238E27FC236}">
              <a16:creationId xmlns:a16="http://schemas.microsoft.com/office/drawing/2014/main" id="{73F59201-9837-4E92-8B0C-920389A97B07}"/>
            </a:ext>
          </a:extLst>
        </xdr:cNvPr>
        <xdr:cNvCxnSpPr/>
      </xdr:nvCxnSpPr>
      <xdr:spPr>
        <a:xfrm>
          <a:off x="4267200" y="9483090"/>
          <a:ext cx="830580" cy="0"/>
        </a:xfrm>
        <a:prstGeom prst="straightConnector1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49</xdr:row>
      <xdr:rowOff>153670</xdr:rowOff>
    </xdr:from>
    <xdr:to>
      <xdr:col>14</xdr:col>
      <xdr:colOff>0</xdr:colOff>
      <xdr:row>51</xdr:row>
      <xdr:rowOff>156210</xdr:rowOff>
    </xdr:to>
    <xdr:cxnSp macro="">
      <xdr:nvCxnSpPr>
        <xdr:cNvPr id="252" name="Solver_shapecon$Q$50">
          <a:extLst>
            <a:ext uri="{FF2B5EF4-FFF2-40B4-BE49-F238E27FC236}">
              <a16:creationId xmlns:a16="http://schemas.microsoft.com/office/drawing/2014/main" id="{07D86A66-CD9C-4246-8594-7150251BBF81}"/>
            </a:ext>
          </a:extLst>
        </xdr:cNvPr>
        <xdr:cNvCxnSpPr/>
      </xdr:nvCxnSpPr>
      <xdr:spPr>
        <a:xfrm flipV="1">
          <a:off x="5234940" y="9114790"/>
          <a:ext cx="320040" cy="368300"/>
        </a:xfrm>
        <a:prstGeom prst="straightConnector1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51</xdr:row>
      <xdr:rowOff>156210</xdr:rowOff>
    </xdr:from>
    <xdr:to>
      <xdr:col>14</xdr:col>
      <xdr:colOff>0</xdr:colOff>
      <xdr:row>54</xdr:row>
      <xdr:rowOff>160020</xdr:rowOff>
    </xdr:to>
    <xdr:cxnSp macro="">
      <xdr:nvCxnSpPr>
        <xdr:cNvPr id="253" name="Solver_shapecon$Q$55">
          <a:extLst>
            <a:ext uri="{FF2B5EF4-FFF2-40B4-BE49-F238E27FC236}">
              <a16:creationId xmlns:a16="http://schemas.microsoft.com/office/drawing/2014/main" id="{63A28B38-B82C-41C0-BD89-3392DF32A72A}"/>
            </a:ext>
          </a:extLst>
        </xdr:cNvPr>
        <xdr:cNvCxnSpPr/>
      </xdr:nvCxnSpPr>
      <xdr:spPr>
        <a:xfrm>
          <a:off x="5234940" y="9483090"/>
          <a:ext cx="320040" cy="552450"/>
        </a:xfrm>
        <a:prstGeom prst="straightConnector1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64</xdr:row>
      <xdr:rowOff>81280</xdr:rowOff>
    </xdr:from>
    <xdr:to>
      <xdr:col>12</xdr:col>
      <xdr:colOff>184150</xdr:colOff>
      <xdr:row>65</xdr:row>
      <xdr:rowOff>82550</xdr:rowOff>
    </xdr:to>
    <xdr:sp macro="" textlink="">
      <xdr:nvSpPr>
        <xdr:cNvPr id="254" name="Solver_shape$M$65">
          <a:extLst>
            <a:ext uri="{FF2B5EF4-FFF2-40B4-BE49-F238E27FC236}">
              <a16:creationId xmlns:a16="http://schemas.microsoft.com/office/drawing/2014/main" id="{91B097FA-37E1-4EEE-A2E3-11458330B9C1}"/>
            </a:ext>
          </a:extLst>
        </xdr:cNvPr>
        <xdr:cNvSpPr/>
      </xdr:nvSpPr>
      <xdr:spPr>
        <a:xfrm>
          <a:off x="5097780" y="11785600"/>
          <a:ext cx="138430" cy="184150"/>
        </a:xfrm>
        <a:prstGeom prst="flowChartProcess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008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10</xdr:col>
      <xdr:colOff>0</xdr:colOff>
      <xdr:row>64</xdr:row>
      <xdr:rowOff>172720</xdr:rowOff>
    </xdr:from>
    <xdr:to>
      <xdr:col>12</xdr:col>
      <xdr:colOff>0</xdr:colOff>
      <xdr:row>64</xdr:row>
      <xdr:rowOff>172720</xdr:rowOff>
    </xdr:to>
    <xdr:cxnSp macro="">
      <xdr:nvCxnSpPr>
        <xdr:cNvPr id="255" name="Solver_line$M$65">
          <a:extLst>
            <a:ext uri="{FF2B5EF4-FFF2-40B4-BE49-F238E27FC236}">
              <a16:creationId xmlns:a16="http://schemas.microsoft.com/office/drawing/2014/main" id="{C2F2EDC9-23D2-4FED-97C1-C7CF69DAA507}"/>
            </a:ext>
          </a:extLst>
        </xdr:cNvPr>
        <xdr:cNvCxnSpPr/>
      </xdr:nvCxnSpPr>
      <xdr:spPr>
        <a:xfrm>
          <a:off x="4267200" y="11877040"/>
          <a:ext cx="830580" cy="0"/>
        </a:xfrm>
        <a:prstGeom prst="straightConnector1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59</xdr:row>
      <xdr:rowOff>166370</xdr:rowOff>
    </xdr:from>
    <xdr:to>
      <xdr:col>14</xdr:col>
      <xdr:colOff>0</xdr:colOff>
      <xdr:row>64</xdr:row>
      <xdr:rowOff>172720</xdr:rowOff>
    </xdr:to>
    <xdr:cxnSp macro="">
      <xdr:nvCxnSpPr>
        <xdr:cNvPr id="256" name="Solver_shapecon$Q$60">
          <a:extLst>
            <a:ext uri="{FF2B5EF4-FFF2-40B4-BE49-F238E27FC236}">
              <a16:creationId xmlns:a16="http://schemas.microsoft.com/office/drawing/2014/main" id="{3E923732-514E-44AA-9122-39EE071A04EF}"/>
            </a:ext>
          </a:extLst>
        </xdr:cNvPr>
        <xdr:cNvCxnSpPr/>
      </xdr:nvCxnSpPr>
      <xdr:spPr>
        <a:xfrm flipV="1">
          <a:off x="5234940" y="10956290"/>
          <a:ext cx="320040" cy="920750"/>
        </a:xfrm>
        <a:prstGeom prst="straightConnector1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64</xdr:row>
      <xdr:rowOff>172720</xdr:rowOff>
    </xdr:from>
    <xdr:to>
      <xdr:col>14</xdr:col>
      <xdr:colOff>0</xdr:colOff>
      <xdr:row>64</xdr:row>
      <xdr:rowOff>172720</xdr:rowOff>
    </xdr:to>
    <xdr:cxnSp macro="">
      <xdr:nvCxnSpPr>
        <xdr:cNvPr id="257" name="Solver_shapecon$Q$65">
          <a:extLst>
            <a:ext uri="{FF2B5EF4-FFF2-40B4-BE49-F238E27FC236}">
              <a16:creationId xmlns:a16="http://schemas.microsoft.com/office/drawing/2014/main" id="{346DB84A-B738-41CC-AC51-8A000B92BB9A}"/>
            </a:ext>
          </a:extLst>
        </xdr:cNvPr>
        <xdr:cNvCxnSpPr/>
      </xdr:nvCxnSpPr>
      <xdr:spPr>
        <a:xfrm>
          <a:off x="5234940" y="11877040"/>
          <a:ext cx="32004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64</xdr:row>
      <xdr:rowOff>172720</xdr:rowOff>
    </xdr:from>
    <xdr:to>
      <xdr:col>14</xdr:col>
      <xdr:colOff>0</xdr:colOff>
      <xdr:row>69</xdr:row>
      <xdr:rowOff>179070</xdr:rowOff>
    </xdr:to>
    <xdr:cxnSp macro="">
      <xdr:nvCxnSpPr>
        <xdr:cNvPr id="258" name="Solver_shapecon$Q$70">
          <a:extLst>
            <a:ext uri="{FF2B5EF4-FFF2-40B4-BE49-F238E27FC236}">
              <a16:creationId xmlns:a16="http://schemas.microsoft.com/office/drawing/2014/main" id="{679F6726-01AC-4F96-9DE6-CDC2B07D9400}"/>
            </a:ext>
          </a:extLst>
        </xdr:cNvPr>
        <xdr:cNvCxnSpPr/>
      </xdr:nvCxnSpPr>
      <xdr:spPr>
        <a:xfrm>
          <a:off x="5234940" y="11877040"/>
          <a:ext cx="320040" cy="9207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76</xdr:row>
      <xdr:rowOff>96520</xdr:rowOff>
    </xdr:from>
    <xdr:to>
      <xdr:col>12</xdr:col>
      <xdr:colOff>184150</xdr:colOff>
      <xdr:row>77</xdr:row>
      <xdr:rowOff>97790</xdr:rowOff>
    </xdr:to>
    <xdr:sp macro="" textlink="">
      <xdr:nvSpPr>
        <xdr:cNvPr id="259" name="Solver_shape$M$77">
          <a:extLst>
            <a:ext uri="{FF2B5EF4-FFF2-40B4-BE49-F238E27FC236}">
              <a16:creationId xmlns:a16="http://schemas.microsoft.com/office/drawing/2014/main" id="{A09F6D58-B144-45C1-A88A-D76F81AC2890}"/>
            </a:ext>
          </a:extLst>
        </xdr:cNvPr>
        <xdr:cNvSpPr/>
      </xdr:nvSpPr>
      <xdr:spPr>
        <a:xfrm>
          <a:off x="5097780" y="13995400"/>
          <a:ext cx="138430" cy="184150"/>
        </a:xfrm>
        <a:prstGeom prst="flowChartConnector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10</xdr:col>
      <xdr:colOff>0</xdr:colOff>
      <xdr:row>77</xdr:row>
      <xdr:rowOff>5080</xdr:rowOff>
    </xdr:from>
    <xdr:to>
      <xdr:col>12</xdr:col>
      <xdr:colOff>0</xdr:colOff>
      <xdr:row>77</xdr:row>
      <xdr:rowOff>5080</xdr:rowOff>
    </xdr:to>
    <xdr:cxnSp macro="">
      <xdr:nvCxnSpPr>
        <xdr:cNvPr id="260" name="Solver_line$M$77">
          <a:extLst>
            <a:ext uri="{FF2B5EF4-FFF2-40B4-BE49-F238E27FC236}">
              <a16:creationId xmlns:a16="http://schemas.microsoft.com/office/drawing/2014/main" id="{136730E9-A93A-4810-A160-138E8AE27E31}"/>
            </a:ext>
          </a:extLst>
        </xdr:cNvPr>
        <xdr:cNvCxnSpPr/>
      </xdr:nvCxnSpPr>
      <xdr:spPr>
        <a:xfrm>
          <a:off x="4267200" y="14086840"/>
          <a:ext cx="83058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75</xdr:row>
      <xdr:rowOff>2540</xdr:rowOff>
    </xdr:from>
    <xdr:to>
      <xdr:col>14</xdr:col>
      <xdr:colOff>0</xdr:colOff>
      <xdr:row>77</xdr:row>
      <xdr:rowOff>5080</xdr:rowOff>
    </xdr:to>
    <xdr:cxnSp macro="">
      <xdr:nvCxnSpPr>
        <xdr:cNvPr id="261" name="Solver_shapecon$Q$75">
          <a:extLst>
            <a:ext uri="{FF2B5EF4-FFF2-40B4-BE49-F238E27FC236}">
              <a16:creationId xmlns:a16="http://schemas.microsoft.com/office/drawing/2014/main" id="{5DD35777-172C-40A0-B1F2-B283B58D21C4}"/>
            </a:ext>
          </a:extLst>
        </xdr:cNvPr>
        <xdr:cNvCxnSpPr/>
      </xdr:nvCxnSpPr>
      <xdr:spPr>
        <a:xfrm flipV="1">
          <a:off x="5234940" y="13718540"/>
          <a:ext cx="320040" cy="36830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77</xdr:row>
      <xdr:rowOff>5080</xdr:rowOff>
    </xdr:from>
    <xdr:to>
      <xdr:col>14</xdr:col>
      <xdr:colOff>0</xdr:colOff>
      <xdr:row>80</xdr:row>
      <xdr:rowOff>8890</xdr:rowOff>
    </xdr:to>
    <xdr:cxnSp macro="">
      <xdr:nvCxnSpPr>
        <xdr:cNvPr id="262" name="Solver_shapecon$Q$80">
          <a:extLst>
            <a:ext uri="{FF2B5EF4-FFF2-40B4-BE49-F238E27FC236}">
              <a16:creationId xmlns:a16="http://schemas.microsoft.com/office/drawing/2014/main" id="{F01A23A1-A2A5-428A-89F0-539516670AA5}"/>
            </a:ext>
          </a:extLst>
        </xdr:cNvPr>
        <xdr:cNvCxnSpPr/>
      </xdr:nvCxnSpPr>
      <xdr:spPr>
        <a:xfrm>
          <a:off x="5234940" y="14086840"/>
          <a:ext cx="320040" cy="5524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89</xdr:row>
      <xdr:rowOff>113030</xdr:rowOff>
    </xdr:from>
    <xdr:to>
      <xdr:col>12</xdr:col>
      <xdr:colOff>184150</xdr:colOff>
      <xdr:row>90</xdr:row>
      <xdr:rowOff>114300</xdr:rowOff>
    </xdr:to>
    <xdr:sp macro="" textlink="">
      <xdr:nvSpPr>
        <xdr:cNvPr id="263" name="Solver_shape$M$90">
          <a:extLst>
            <a:ext uri="{FF2B5EF4-FFF2-40B4-BE49-F238E27FC236}">
              <a16:creationId xmlns:a16="http://schemas.microsoft.com/office/drawing/2014/main" id="{DB3464B9-806D-4A05-8406-80CFF0267E7E}"/>
            </a:ext>
          </a:extLst>
        </xdr:cNvPr>
        <xdr:cNvSpPr/>
      </xdr:nvSpPr>
      <xdr:spPr>
        <a:xfrm>
          <a:off x="5097780" y="16389350"/>
          <a:ext cx="138430" cy="184150"/>
        </a:xfrm>
        <a:prstGeom prst="flowChartProcess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10</xdr:col>
      <xdr:colOff>0</xdr:colOff>
      <xdr:row>90</xdr:row>
      <xdr:rowOff>21590</xdr:rowOff>
    </xdr:from>
    <xdr:to>
      <xdr:col>12</xdr:col>
      <xdr:colOff>0</xdr:colOff>
      <xdr:row>90</xdr:row>
      <xdr:rowOff>21590</xdr:rowOff>
    </xdr:to>
    <xdr:cxnSp macro="">
      <xdr:nvCxnSpPr>
        <xdr:cNvPr id="264" name="Solver_line$M$90">
          <a:extLst>
            <a:ext uri="{FF2B5EF4-FFF2-40B4-BE49-F238E27FC236}">
              <a16:creationId xmlns:a16="http://schemas.microsoft.com/office/drawing/2014/main" id="{7BF2C9F7-BF8B-4AC3-80A4-A00D58DCAEA4}"/>
            </a:ext>
          </a:extLst>
        </xdr:cNvPr>
        <xdr:cNvCxnSpPr/>
      </xdr:nvCxnSpPr>
      <xdr:spPr>
        <a:xfrm>
          <a:off x="4267200" y="16480790"/>
          <a:ext cx="83058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85</xdr:row>
      <xdr:rowOff>15240</xdr:rowOff>
    </xdr:from>
    <xdr:to>
      <xdr:col>14</xdr:col>
      <xdr:colOff>0</xdr:colOff>
      <xdr:row>90</xdr:row>
      <xdr:rowOff>21590</xdr:rowOff>
    </xdr:to>
    <xdr:cxnSp macro="">
      <xdr:nvCxnSpPr>
        <xdr:cNvPr id="265" name="Solver_shapecon$Q$85">
          <a:extLst>
            <a:ext uri="{FF2B5EF4-FFF2-40B4-BE49-F238E27FC236}">
              <a16:creationId xmlns:a16="http://schemas.microsoft.com/office/drawing/2014/main" id="{806564EA-E238-4BE3-AB51-66A16CCFD9BF}"/>
            </a:ext>
          </a:extLst>
        </xdr:cNvPr>
        <xdr:cNvCxnSpPr/>
      </xdr:nvCxnSpPr>
      <xdr:spPr>
        <a:xfrm flipV="1">
          <a:off x="5234940" y="15560040"/>
          <a:ext cx="320040" cy="9207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90</xdr:row>
      <xdr:rowOff>21590</xdr:rowOff>
    </xdr:from>
    <xdr:to>
      <xdr:col>14</xdr:col>
      <xdr:colOff>0</xdr:colOff>
      <xdr:row>90</xdr:row>
      <xdr:rowOff>21590</xdr:rowOff>
    </xdr:to>
    <xdr:cxnSp macro="">
      <xdr:nvCxnSpPr>
        <xdr:cNvPr id="266" name="Solver_shapecon$Q$90">
          <a:extLst>
            <a:ext uri="{FF2B5EF4-FFF2-40B4-BE49-F238E27FC236}">
              <a16:creationId xmlns:a16="http://schemas.microsoft.com/office/drawing/2014/main" id="{253B69BF-7F37-4C5E-BB81-04F21F69D359}"/>
            </a:ext>
          </a:extLst>
        </xdr:cNvPr>
        <xdr:cNvCxnSpPr/>
      </xdr:nvCxnSpPr>
      <xdr:spPr>
        <a:xfrm>
          <a:off x="5234940" y="16480790"/>
          <a:ext cx="32004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90</xdr:row>
      <xdr:rowOff>21590</xdr:rowOff>
    </xdr:from>
    <xdr:to>
      <xdr:col>14</xdr:col>
      <xdr:colOff>0</xdr:colOff>
      <xdr:row>95</xdr:row>
      <xdr:rowOff>27940</xdr:rowOff>
    </xdr:to>
    <xdr:cxnSp macro="">
      <xdr:nvCxnSpPr>
        <xdr:cNvPr id="267" name="Solver_shapecon$Q$95">
          <a:extLst>
            <a:ext uri="{FF2B5EF4-FFF2-40B4-BE49-F238E27FC236}">
              <a16:creationId xmlns:a16="http://schemas.microsoft.com/office/drawing/2014/main" id="{F8F274C3-7C4E-469B-BAAA-0FA4E25E9F0D}"/>
            </a:ext>
          </a:extLst>
        </xdr:cNvPr>
        <xdr:cNvCxnSpPr/>
      </xdr:nvCxnSpPr>
      <xdr:spPr>
        <a:xfrm>
          <a:off x="5234940" y="16480790"/>
          <a:ext cx="320040" cy="92075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24</xdr:row>
      <xdr:rowOff>30480</xdr:rowOff>
    </xdr:from>
    <xdr:to>
      <xdr:col>16</xdr:col>
      <xdr:colOff>184150</xdr:colOff>
      <xdr:row>25</xdr:row>
      <xdr:rowOff>31750</xdr:rowOff>
    </xdr:to>
    <xdr:sp macro="" textlink="">
      <xdr:nvSpPr>
        <xdr:cNvPr id="268" name="Solver_shape$Q$25">
          <a:extLst>
            <a:ext uri="{FF2B5EF4-FFF2-40B4-BE49-F238E27FC236}">
              <a16:creationId xmlns:a16="http://schemas.microsoft.com/office/drawing/2014/main" id="{5E5C0241-89D0-4522-A0D8-C9C0963DDCEE}"/>
            </a:ext>
          </a:extLst>
        </xdr:cNvPr>
        <xdr:cNvSpPr/>
      </xdr:nvSpPr>
      <xdr:spPr>
        <a:xfrm rot="16200000">
          <a:off x="6606540" y="441960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14</xdr:col>
      <xdr:colOff>0</xdr:colOff>
      <xdr:row>24</xdr:row>
      <xdr:rowOff>121920</xdr:rowOff>
    </xdr:from>
    <xdr:to>
      <xdr:col>16</xdr:col>
      <xdr:colOff>0</xdr:colOff>
      <xdr:row>24</xdr:row>
      <xdr:rowOff>121920</xdr:rowOff>
    </xdr:to>
    <xdr:cxnSp macro="">
      <xdr:nvCxnSpPr>
        <xdr:cNvPr id="269" name="Solver_line$Q$25">
          <a:extLst>
            <a:ext uri="{FF2B5EF4-FFF2-40B4-BE49-F238E27FC236}">
              <a16:creationId xmlns:a16="http://schemas.microsoft.com/office/drawing/2014/main" id="{D2453CF8-8532-4740-AACE-0B280302A397}"/>
            </a:ext>
          </a:extLst>
        </xdr:cNvPr>
        <xdr:cNvCxnSpPr/>
      </xdr:nvCxnSpPr>
      <xdr:spPr>
        <a:xfrm>
          <a:off x="5554980" y="4511040"/>
          <a:ext cx="105156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29</xdr:row>
      <xdr:rowOff>36830</xdr:rowOff>
    </xdr:from>
    <xdr:to>
      <xdr:col>16</xdr:col>
      <xdr:colOff>184150</xdr:colOff>
      <xdr:row>30</xdr:row>
      <xdr:rowOff>38100</xdr:rowOff>
    </xdr:to>
    <xdr:sp macro="" textlink="">
      <xdr:nvSpPr>
        <xdr:cNvPr id="270" name="Solver_shape$Q$30">
          <a:extLst>
            <a:ext uri="{FF2B5EF4-FFF2-40B4-BE49-F238E27FC236}">
              <a16:creationId xmlns:a16="http://schemas.microsoft.com/office/drawing/2014/main" id="{E0BEC60E-774F-407B-8F7F-2973A926708F}"/>
            </a:ext>
          </a:extLst>
        </xdr:cNvPr>
        <xdr:cNvSpPr/>
      </xdr:nvSpPr>
      <xdr:spPr>
        <a:xfrm rot="16200000">
          <a:off x="6606540" y="534035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14</xdr:col>
      <xdr:colOff>0</xdr:colOff>
      <xdr:row>29</xdr:row>
      <xdr:rowOff>128270</xdr:rowOff>
    </xdr:from>
    <xdr:to>
      <xdr:col>16</xdr:col>
      <xdr:colOff>0</xdr:colOff>
      <xdr:row>29</xdr:row>
      <xdr:rowOff>128270</xdr:rowOff>
    </xdr:to>
    <xdr:cxnSp macro="">
      <xdr:nvCxnSpPr>
        <xdr:cNvPr id="271" name="Solver_line$Q$30">
          <a:extLst>
            <a:ext uri="{FF2B5EF4-FFF2-40B4-BE49-F238E27FC236}">
              <a16:creationId xmlns:a16="http://schemas.microsoft.com/office/drawing/2014/main" id="{D40A7D3D-C496-4E4C-8BB8-9A1AEBE79421}"/>
            </a:ext>
          </a:extLst>
        </xdr:cNvPr>
        <xdr:cNvCxnSpPr/>
      </xdr:nvCxnSpPr>
      <xdr:spPr>
        <a:xfrm>
          <a:off x="5554980" y="5431790"/>
          <a:ext cx="105156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34</xdr:row>
      <xdr:rowOff>43180</xdr:rowOff>
    </xdr:from>
    <xdr:to>
      <xdr:col>16</xdr:col>
      <xdr:colOff>184150</xdr:colOff>
      <xdr:row>35</xdr:row>
      <xdr:rowOff>44450</xdr:rowOff>
    </xdr:to>
    <xdr:sp macro="" textlink="">
      <xdr:nvSpPr>
        <xdr:cNvPr id="272" name="Solver_shape$Q$35">
          <a:extLst>
            <a:ext uri="{FF2B5EF4-FFF2-40B4-BE49-F238E27FC236}">
              <a16:creationId xmlns:a16="http://schemas.microsoft.com/office/drawing/2014/main" id="{E6D276A9-03AF-4597-B123-24B6FCF86F67}"/>
            </a:ext>
          </a:extLst>
        </xdr:cNvPr>
        <xdr:cNvSpPr/>
      </xdr:nvSpPr>
      <xdr:spPr>
        <a:xfrm rot="16200000">
          <a:off x="6606540" y="626110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14</xdr:col>
      <xdr:colOff>0</xdr:colOff>
      <xdr:row>34</xdr:row>
      <xdr:rowOff>134620</xdr:rowOff>
    </xdr:from>
    <xdr:to>
      <xdr:col>16</xdr:col>
      <xdr:colOff>0</xdr:colOff>
      <xdr:row>34</xdr:row>
      <xdr:rowOff>134620</xdr:rowOff>
    </xdr:to>
    <xdr:cxnSp macro="">
      <xdr:nvCxnSpPr>
        <xdr:cNvPr id="273" name="Solver_line$Q$35">
          <a:extLst>
            <a:ext uri="{FF2B5EF4-FFF2-40B4-BE49-F238E27FC236}">
              <a16:creationId xmlns:a16="http://schemas.microsoft.com/office/drawing/2014/main" id="{3D3DBDF8-04BD-4D40-A825-290615359874}"/>
            </a:ext>
          </a:extLst>
        </xdr:cNvPr>
        <xdr:cNvCxnSpPr/>
      </xdr:nvCxnSpPr>
      <xdr:spPr>
        <a:xfrm>
          <a:off x="5554980" y="6352540"/>
          <a:ext cx="105156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39</xdr:row>
      <xdr:rowOff>49530</xdr:rowOff>
    </xdr:from>
    <xdr:to>
      <xdr:col>16</xdr:col>
      <xdr:colOff>184150</xdr:colOff>
      <xdr:row>40</xdr:row>
      <xdr:rowOff>50800</xdr:rowOff>
    </xdr:to>
    <xdr:sp macro="" textlink="">
      <xdr:nvSpPr>
        <xdr:cNvPr id="274" name="Solver_shape$Q$40">
          <a:extLst>
            <a:ext uri="{FF2B5EF4-FFF2-40B4-BE49-F238E27FC236}">
              <a16:creationId xmlns:a16="http://schemas.microsoft.com/office/drawing/2014/main" id="{725AC115-A6E8-42AE-8CE3-A7BC531350FF}"/>
            </a:ext>
          </a:extLst>
        </xdr:cNvPr>
        <xdr:cNvSpPr/>
      </xdr:nvSpPr>
      <xdr:spPr>
        <a:xfrm rot="16200000">
          <a:off x="6606540" y="718185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14</xdr:col>
      <xdr:colOff>0</xdr:colOff>
      <xdr:row>39</xdr:row>
      <xdr:rowOff>140970</xdr:rowOff>
    </xdr:from>
    <xdr:to>
      <xdr:col>16</xdr:col>
      <xdr:colOff>0</xdr:colOff>
      <xdr:row>39</xdr:row>
      <xdr:rowOff>140970</xdr:rowOff>
    </xdr:to>
    <xdr:cxnSp macro="">
      <xdr:nvCxnSpPr>
        <xdr:cNvPr id="275" name="Solver_line$Q$40">
          <a:extLst>
            <a:ext uri="{FF2B5EF4-FFF2-40B4-BE49-F238E27FC236}">
              <a16:creationId xmlns:a16="http://schemas.microsoft.com/office/drawing/2014/main" id="{45AD2B67-4BE7-4E6E-BF52-B23744CE09DC}"/>
            </a:ext>
          </a:extLst>
        </xdr:cNvPr>
        <xdr:cNvCxnSpPr/>
      </xdr:nvCxnSpPr>
      <xdr:spPr>
        <a:xfrm>
          <a:off x="5554980" y="7273290"/>
          <a:ext cx="105156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44</xdr:row>
      <xdr:rowOff>55880</xdr:rowOff>
    </xdr:from>
    <xdr:to>
      <xdr:col>16</xdr:col>
      <xdr:colOff>184150</xdr:colOff>
      <xdr:row>45</xdr:row>
      <xdr:rowOff>57150</xdr:rowOff>
    </xdr:to>
    <xdr:sp macro="" textlink="">
      <xdr:nvSpPr>
        <xdr:cNvPr id="276" name="Solver_shape$Q$45">
          <a:extLst>
            <a:ext uri="{FF2B5EF4-FFF2-40B4-BE49-F238E27FC236}">
              <a16:creationId xmlns:a16="http://schemas.microsoft.com/office/drawing/2014/main" id="{725DAA9C-9EF8-46CA-8161-E1E147489721}"/>
            </a:ext>
          </a:extLst>
        </xdr:cNvPr>
        <xdr:cNvSpPr/>
      </xdr:nvSpPr>
      <xdr:spPr>
        <a:xfrm rot="16200000">
          <a:off x="6606540" y="810260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14</xdr:col>
      <xdr:colOff>0</xdr:colOff>
      <xdr:row>44</xdr:row>
      <xdr:rowOff>147320</xdr:rowOff>
    </xdr:from>
    <xdr:to>
      <xdr:col>16</xdr:col>
      <xdr:colOff>0</xdr:colOff>
      <xdr:row>44</xdr:row>
      <xdr:rowOff>147320</xdr:rowOff>
    </xdr:to>
    <xdr:cxnSp macro="">
      <xdr:nvCxnSpPr>
        <xdr:cNvPr id="277" name="Solver_line$Q$45">
          <a:extLst>
            <a:ext uri="{FF2B5EF4-FFF2-40B4-BE49-F238E27FC236}">
              <a16:creationId xmlns:a16="http://schemas.microsoft.com/office/drawing/2014/main" id="{F1DBF66B-654F-46B8-9F23-657D690E69AD}"/>
            </a:ext>
          </a:extLst>
        </xdr:cNvPr>
        <xdr:cNvCxnSpPr/>
      </xdr:nvCxnSpPr>
      <xdr:spPr>
        <a:xfrm>
          <a:off x="5554980" y="8194040"/>
          <a:ext cx="105156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49</xdr:row>
      <xdr:rowOff>62230</xdr:rowOff>
    </xdr:from>
    <xdr:to>
      <xdr:col>16</xdr:col>
      <xdr:colOff>184150</xdr:colOff>
      <xdr:row>50</xdr:row>
      <xdr:rowOff>63500</xdr:rowOff>
    </xdr:to>
    <xdr:sp macro="" textlink="">
      <xdr:nvSpPr>
        <xdr:cNvPr id="278" name="Solver_shape$Q$50">
          <a:extLst>
            <a:ext uri="{FF2B5EF4-FFF2-40B4-BE49-F238E27FC236}">
              <a16:creationId xmlns:a16="http://schemas.microsoft.com/office/drawing/2014/main" id="{CED153F2-AF5C-42F5-8DB9-C8E5C508FC39}"/>
            </a:ext>
          </a:extLst>
        </xdr:cNvPr>
        <xdr:cNvSpPr/>
      </xdr:nvSpPr>
      <xdr:spPr>
        <a:xfrm rot="16200000">
          <a:off x="6606540" y="902335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008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14</xdr:col>
      <xdr:colOff>0</xdr:colOff>
      <xdr:row>49</xdr:row>
      <xdr:rowOff>153670</xdr:rowOff>
    </xdr:from>
    <xdr:to>
      <xdr:col>16</xdr:col>
      <xdr:colOff>0</xdr:colOff>
      <xdr:row>49</xdr:row>
      <xdr:rowOff>153670</xdr:rowOff>
    </xdr:to>
    <xdr:cxnSp macro="">
      <xdr:nvCxnSpPr>
        <xdr:cNvPr id="279" name="Solver_line$Q$50">
          <a:extLst>
            <a:ext uri="{FF2B5EF4-FFF2-40B4-BE49-F238E27FC236}">
              <a16:creationId xmlns:a16="http://schemas.microsoft.com/office/drawing/2014/main" id="{E42ED8CE-78D6-4905-888B-F61D6A3ED978}"/>
            </a:ext>
          </a:extLst>
        </xdr:cNvPr>
        <xdr:cNvCxnSpPr/>
      </xdr:nvCxnSpPr>
      <xdr:spPr>
        <a:xfrm>
          <a:off x="5554980" y="9114790"/>
          <a:ext cx="1051560" cy="0"/>
        </a:xfrm>
        <a:prstGeom prst="straightConnector1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54</xdr:row>
      <xdr:rowOff>68580</xdr:rowOff>
    </xdr:from>
    <xdr:to>
      <xdr:col>16</xdr:col>
      <xdr:colOff>184150</xdr:colOff>
      <xdr:row>55</xdr:row>
      <xdr:rowOff>69850</xdr:rowOff>
    </xdr:to>
    <xdr:sp macro="" textlink="">
      <xdr:nvSpPr>
        <xdr:cNvPr id="280" name="Solver_shape$Q$55">
          <a:extLst>
            <a:ext uri="{FF2B5EF4-FFF2-40B4-BE49-F238E27FC236}">
              <a16:creationId xmlns:a16="http://schemas.microsoft.com/office/drawing/2014/main" id="{05FEE563-9A9D-4AF4-867C-215242AEC998}"/>
            </a:ext>
          </a:extLst>
        </xdr:cNvPr>
        <xdr:cNvSpPr/>
      </xdr:nvSpPr>
      <xdr:spPr>
        <a:xfrm rot="16200000">
          <a:off x="6606540" y="994410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008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14</xdr:col>
      <xdr:colOff>0</xdr:colOff>
      <xdr:row>54</xdr:row>
      <xdr:rowOff>160020</xdr:rowOff>
    </xdr:from>
    <xdr:to>
      <xdr:col>16</xdr:col>
      <xdr:colOff>0</xdr:colOff>
      <xdr:row>54</xdr:row>
      <xdr:rowOff>160020</xdr:rowOff>
    </xdr:to>
    <xdr:cxnSp macro="">
      <xdr:nvCxnSpPr>
        <xdr:cNvPr id="281" name="Solver_line$Q$55">
          <a:extLst>
            <a:ext uri="{FF2B5EF4-FFF2-40B4-BE49-F238E27FC236}">
              <a16:creationId xmlns:a16="http://schemas.microsoft.com/office/drawing/2014/main" id="{DB083635-05F4-4E5D-9F38-E6D7E2FBB44C}"/>
            </a:ext>
          </a:extLst>
        </xdr:cNvPr>
        <xdr:cNvCxnSpPr/>
      </xdr:nvCxnSpPr>
      <xdr:spPr>
        <a:xfrm>
          <a:off x="5554980" y="10035540"/>
          <a:ext cx="1051560" cy="0"/>
        </a:xfrm>
        <a:prstGeom prst="straightConnector1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59</xdr:row>
      <xdr:rowOff>74930</xdr:rowOff>
    </xdr:from>
    <xdr:to>
      <xdr:col>16</xdr:col>
      <xdr:colOff>184150</xdr:colOff>
      <xdr:row>60</xdr:row>
      <xdr:rowOff>76200</xdr:rowOff>
    </xdr:to>
    <xdr:sp macro="" textlink="">
      <xdr:nvSpPr>
        <xdr:cNvPr id="282" name="Solver_shape$Q$60">
          <a:extLst>
            <a:ext uri="{FF2B5EF4-FFF2-40B4-BE49-F238E27FC236}">
              <a16:creationId xmlns:a16="http://schemas.microsoft.com/office/drawing/2014/main" id="{3B2136D2-0939-425A-88F6-C9DE4524FB12}"/>
            </a:ext>
          </a:extLst>
        </xdr:cNvPr>
        <xdr:cNvSpPr/>
      </xdr:nvSpPr>
      <xdr:spPr>
        <a:xfrm rot="16200000">
          <a:off x="6606540" y="1086485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008000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14</xdr:col>
      <xdr:colOff>0</xdr:colOff>
      <xdr:row>59</xdr:row>
      <xdr:rowOff>166370</xdr:rowOff>
    </xdr:from>
    <xdr:to>
      <xdr:col>16</xdr:col>
      <xdr:colOff>0</xdr:colOff>
      <xdr:row>59</xdr:row>
      <xdr:rowOff>166370</xdr:rowOff>
    </xdr:to>
    <xdr:cxnSp macro="">
      <xdr:nvCxnSpPr>
        <xdr:cNvPr id="283" name="Solver_line$Q$60">
          <a:extLst>
            <a:ext uri="{FF2B5EF4-FFF2-40B4-BE49-F238E27FC236}">
              <a16:creationId xmlns:a16="http://schemas.microsoft.com/office/drawing/2014/main" id="{7DABF6D2-66D7-4B7D-8549-76FC86C7437D}"/>
            </a:ext>
          </a:extLst>
        </xdr:cNvPr>
        <xdr:cNvCxnSpPr/>
      </xdr:nvCxnSpPr>
      <xdr:spPr>
        <a:xfrm>
          <a:off x="5554980" y="10956290"/>
          <a:ext cx="1051560" cy="0"/>
        </a:xfrm>
        <a:prstGeom prst="straightConnector1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64</xdr:row>
      <xdr:rowOff>81280</xdr:rowOff>
    </xdr:from>
    <xdr:to>
      <xdr:col>16</xdr:col>
      <xdr:colOff>184150</xdr:colOff>
      <xdr:row>65</xdr:row>
      <xdr:rowOff>82550</xdr:rowOff>
    </xdr:to>
    <xdr:sp macro="" textlink="">
      <xdr:nvSpPr>
        <xdr:cNvPr id="284" name="Solver_shape$Q$65">
          <a:extLst>
            <a:ext uri="{FF2B5EF4-FFF2-40B4-BE49-F238E27FC236}">
              <a16:creationId xmlns:a16="http://schemas.microsoft.com/office/drawing/2014/main" id="{9193DF9E-E288-4131-81EB-44A07D3285D3}"/>
            </a:ext>
          </a:extLst>
        </xdr:cNvPr>
        <xdr:cNvSpPr/>
      </xdr:nvSpPr>
      <xdr:spPr>
        <a:xfrm rot="16200000">
          <a:off x="6606540" y="1178560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14</xdr:col>
      <xdr:colOff>0</xdr:colOff>
      <xdr:row>64</xdr:row>
      <xdr:rowOff>172720</xdr:rowOff>
    </xdr:from>
    <xdr:to>
      <xdr:col>16</xdr:col>
      <xdr:colOff>0</xdr:colOff>
      <xdr:row>64</xdr:row>
      <xdr:rowOff>172720</xdr:rowOff>
    </xdr:to>
    <xdr:cxnSp macro="">
      <xdr:nvCxnSpPr>
        <xdr:cNvPr id="285" name="Solver_line$Q$65">
          <a:extLst>
            <a:ext uri="{FF2B5EF4-FFF2-40B4-BE49-F238E27FC236}">
              <a16:creationId xmlns:a16="http://schemas.microsoft.com/office/drawing/2014/main" id="{51E9600A-FDF5-4AD7-855D-7AC9F5C52EA4}"/>
            </a:ext>
          </a:extLst>
        </xdr:cNvPr>
        <xdr:cNvCxnSpPr/>
      </xdr:nvCxnSpPr>
      <xdr:spPr>
        <a:xfrm>
          <a:off x="5554980" y="11877040"/>
          <a:ext cx="105156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69</xdr:row>
      <xdr:rowOff>87630</xdr:rowOff>
    </xdr:from>
    <xdr:to>
      <xdr:col>16</xdr:col>
      <xdr:colOff>184150</xdr:colOff>
      <xdr:row>70</xdr:row>
      <xdr:rowOff>88900</xdr:rowOff>
    </xdr:to>
    <xdr:sp macro="" textlink="">
      <xdr:nvSpPr>
        <xdr:cNvPr id="286" name="Solver_shape$Q$70">
          <a:extLst>
            <a:ext uri="{FF2B5EF4-FFF2-40B4-BE49-F238E27FC236}">
              <a16:creationId xmlns:a16="http://schemas.microsoft.com/office/drawing/2014/main" id="{8CA904CD-DCD4-4711-B097-4B42369FA6D1}"/>
            </a:ext>
          </a:extLst>
        </xdr:cNvPr>
        <xdr:cNvSpPr/>
      </xdr:nvSpPr>
      <xdr:spPr>
        <a:xfrm rot="16200000">
          <a:off x="6606540" y="1270635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14</xdr:col>
      <xdr:colOff>0</xdr:colOff>
      <xdr:row>69</xdr:row>
      <xdr:rowOff>179070</xdr:rowOff>
    </xdr:from>
    <xdr:to>
      <xdr:col>16</xdr:col>
      <xdr:colOff>0</xdr:colOff>
      <xdr:row>69</xdr:row>
      <xdr:rowOff>179070</xdr:rowOff>
    </xdr:to>
    <xdr:cxnSp macro="">
      <xdr:nvCxnSpPr>
        <xdr:cNvPr id="287" name="Solver_line$Q$70">
          <a:extLst>
            <a:ext uri="{FF2B5EF4-FFF2-40B4-BE49-F238E27FC236}">
              <a16:creationId xmlns:a16="http://schemas.microsoft.com/office/drawing/2014/main" id="{6BEA4CBB-A258-4B21-9650-4B9D0398CDB3}"/>
            </a:ext>
          </a:extLst>
        </xdr:cNvPr>
        <xdr:cNvCxnSpPr/>
      </xdr:nvCxnSpPr>
      <xdr:spPr>
        <a:xfrm>
          <a:off x="5554980" y="12797790"/>
          <a:ext cx="105156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74</xdr:row>
      <xdr:rowOff>93980</xdr:rowOff>
    </xdr:from>
    <xdr:to>
      <xdr:col>16</xdr:col>
      <xdr:colOff>184150</xdr:colOff>
      <xdr:row>75</xdr:row>
      <xdr:rowOff>95250</xdr:rowOff>
    </xdr:to>
    <xdr:sp macro="" textlink="">
      <xdr:nvSpPr>
        <xdr:cNvPr id="288" name="Solver_shape$Q$75">
          <a:extLst>
            <a:ext uri="{FF2B5EF4-FFF2-40B4-BE49-F238E27FC236}">
              <a16:creationId xmlns:a16="http://schemas.microsoft.com/office/drawing/2014/main" id="{98860C45-4011-4FA7-89AC-18C75A34655F}"/>
            </a:ext>
          </a:extLst>
        </xdr:cNvPr>
        <xdr:cNvSpPr/>
      </xdr:nvSpPr>
      <xdr:spPr>
        <a:xfrm rot="16200000">
          <a:off x="6606540" y="1362710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14</xdr:col>
      <xdr:colOff>0</xdr:colOff>
      <xdr:row>75</xdr:row>
      <xdr:rowOff>2540</xdr:rowOff>
    </xdr:from>
    <xdr:to>
      <xdr:col>16</xdr:col>
      <xdr:colOff>0</xdr:colOff>
      <xdr:row>75</xdr:row>
      <xdr:rowOff>2540</xdr:rowOff>
    </xdr:to>
    <xdr:cxnSp macro="">
      <xdr:nvCxnSpPr>
        <xdr:cNvPr id="289" name="Solver_line$Q$75">
          <a:extLst>
            <a:ext uri="{FF2B5EF4-FFF2-40B4-BE49-F238E27FC236}">
              <a16:creationId xmlns:a16="http://schemas.microsoft.com/office/drawing/2014/main" id="{98C33F67-B130-4F73-8B16-5DBEA302772F}"/>
            </a:ext>
          </a:extLst>
        </xdr:cNvPr>
        <xdr:cNvCxnSpPr/>
      </xdr:nvCxnSpPr>
      <xdr:spPr>
        <a:xfrm>
          <a:off x="5554980" y="13718540"/>
          <a:ext cx="105156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79</xdr:row>
      <xdr:rowOff>100330</xdr:rowOff>
    </xdr:from>
    <xdr:to>
      <xdr:col>16</xdr:col>
      <xdr:colOff>184150</xdr:colOff>
      <xdr:row>80</xdr:row>
      <xdr:rowOff>101600</xdr:rowOff>
    </xdr:to>
    <xdr:sp macro="" textlink="">
      <xdr:nvSpPr>
        <xdr:cNvPr id="290" name="Solver_shape$Q$80">
          <a:extLst>
            <a:ext uri="{FF2B5EF4-FFF2-40B4-BE49-F238E27FC236}">
              <a16:creationId xmlns:a16="http://schemas.microsoft.com/office/drawing/2014/main" id="{80004CD1-CF69-4FDC-A823-17F2D1997DCB}"/>
            </a:ext>
          </a:extLst>
        </xdr:cNvPr>
        <xdr:cNvSpPr/>
      </xdr:nvSpPr>
      <xdr:spPr>
        <a:xfrm rot="16200000">
          <a:off x="6606540" y="1454785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14</xdr:col>
      <xdr:colOff>0</xdr:colOff>
      <xdr:row>80</xdr:row>
      <xdr:rowOff>8890</xdr:rowOff>
    </xdr:from>
    <xdr:to>
      <xdr:col>16</xdr:col>
      <xdr:colOff>0</xdr:colOff>
      <xdr:row>80</xdr:row>
      <xdr:rowOff>8890</xdr:rowOff>
    </xdr:to>
    <xdr:cxnSp macro="">
      <xdr:nvCxnSpPr>
        <xdr:cNvPr id="291" name="Solver_line$Q$80">
          <a:extLst>
            <a:ext uri="{FF2B5EF4-FFF2-40B4-BE49-F238E27FC236}">
              <a16:creationId xmlns:a16="http://schemas.microsoft.com/office/drawing/2014/main" id="{EDA5CB13-19DB-4E7A-9F25-3F01BFE5C372}"/>
            </a:ext>
          </a:extLst>
        </xdr:cNvPr>
        <xdr:cNvCxnSpPr/>
      </xdr:nvCxnSpPr>
      <xdr:spPr>
        <a:xfrm>
          <a:off x="5554980" y="14639290"/>
          <a:ext cx="105156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84</xdr:row>
      <xdr:rowOff>106680</xdr:rowOff>
    </xdr:from>
    <xdr:to>
      <xdr:col>16</xdr:col>
      <xdr:colOff>184150</xdr:colOff>
      <xdr:row>85</xdr:row>
      <xdr:rowOff>107950</xdr:rowOff>
    </xdr:to>
    <xdr:sp macro="" textlink="">
      <xdr:nvSpPr>
        <xdr:cNvPr id="292" name="Solver_shape$Q$85">
          <a:extLst>
            <a:ext uri="{FF2B5EF4-FFF2-40B4-BE49-F238E27FC236}">
              <a16:creationId xmlns:a16="http://schemas.microsoft.com/office/drawing/2014/main" id="{683D8748-5EBB-460A-AB59-5137F02FF4F3}"/>
            </a:ext>
          </a:extLst>
        </xdr:cNvPr>
        <xdr:cNvSpPr/>
      </xdr:nvSpPr>
      <xdr:spPr>
        <a:xfrm rot="16200000">
          <a:off x="6606540" y="1546860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14</xdr:col>
      <xdr:colOff>0</xdr:colOff>
      <xdr:row>85</xdr:row>
      <xdr:rowOff>15240</xdr:rowOff>
    </xdr:from>
    <xdr:to>
      <xdr:col>16</xdr:col>
      <xdr:colOff>0</xdr:colOff>
      <xdr:row>85</xdr:row>
      <xdr:rowOff>15240</xdr:rowOff>
    </xdr:to>
    <xdr:cxnSp macro="">
      <xdr:nvCxnSpPr>
        <xdr:cNvPr id="293" name="Solver_line$Q$85">
          <a:extLst>
            <a:ext uri="{FF2B5EF4-FFF2-40B4-BE49-F238E27FC236}">
              <a16:creationId xmlns:a16="http://schemas.microsoft.com/office/drawing/2014/main" id="{60AE06A6-32C1-4C1A-BBC4-9C0AB37C0AC3}"/>
            </a:ext>
          </a:extLst>
        </xdr:cNvPr>
        <xdr:cNvCxnSpPr/>
      </xdr:nvCxnSpPr>
      <xdr:spPr>
        <a:xfrm>
          <a:off x="5554980" y="15560040"/>
          <a:ext cx="105156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89</xdr:row>
      <xdr:rowOff>113030</xdr:rowOff>
    </xdr:from>
    <xdr:to>
      <xdr:col>16</xdr:col>
      <xdr:colOff>184150</xdr:colOff>
      <xdr:row>90</xdr:row>
      <xdr:rowOff>114300</xdr:rowOff>
    </xdr:to>
    <xdr:sp macro="" textlink="">
      <xdr:nvSpPr>
        <xdr:cNvPr id="294" name="Solver_shape$Q$90">
          <a:extLst>
            <a:ext uri="{FF2B5EF4-FFF2-40B4-BE49-F238E27FC236}">
              <a16:creationId xmlns:a16="http://schemas.microsoft.com/office/drawing/2014/main" id="{68E59FC5-A5DF-4F30-9C8B-0F80CBC08D8C}"/>
            </a:ext>
          </a:extLst>
        </xdr:cNvPr>
        <xdr:cNvSpPr/>
      </xdr:nvSpPr>
      <xdr:spPr>
        <a:xfrm rot="16200000">
          <a:off x="6606540" y="1638935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14</xdr:col>
      <xdr:colOff>0</xdr:colOff>
      <xdr:row>90</xdr:row>
      <xdr:rowOff>21590</xdr:rowOff>
    </xdr:from>
    <xdr:to>
      <xdr:col>16</xdr:col>
      <xdr:colOff>0</xdr:colOff>
      <xdr:row>90</xdr:row>
      <xdr:rowOff>21590</xdr:rowOff>
    </xdr:to>
    <xdr:cxnSp macro="">
      <xdr:nvCxnSpPr>
        <xdr:cNvPr id="295" name="Solver_line$Q$90">
          <a:extLst>
            <a:ext uri="{FF2B5EF4-FFF2-40B4-BE49-F238E27FC236}">
              <a16:creationId xmlns:a16="http://schemas.microsoft.com/office/drawing/2014/main" id="{70EB9A3F-48AE-4CA4-A0F7-730A39BBE202}"/>
            </a:ext>
          </a:extLst>
        </xdr:cNvPr>
        <xdr:cNvCxnSpPr/>
      </xdr:nvCxnSpPr>
      <xdr:spPr>
        <a:xfrm>
          <a:off x="5554980" y="16480790"/>
          <a:ext cx="105156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94</xdr:row>
      <xdr:rowOff>119380</xdr:rowOff>
    </xdr:from>
    <xdr:to>
      <xdr:col>16</xdr:col>
      <xdr:colOff>184150</xdr:colOff>
      <xdr:row>95</xdr:row>
      <xdr:rowOff>120650</xdr:rowOff>
    </xdr:to>
    <xdr:sp macro="" textlink="">
      <xdr:nvSpPr>
        <xdr:cNvPr id="296" name="Solver_shape$Q$95">
          <a:extLst>
            <a:ext uri="{FF2B5EF4-FFF2-40B4-BE49-F238E27FC236}">
              <a16:creationId xmlns:a16="http://schemas.microsoft.com/office/drawing/2014/main" id="{1EFB3D25-13E9-4911-BD9B-C03A1062DD3E}"/>
            </a:ext>
          </a:extLst>
        </xdr:cNvPr>
        <xdr:cNvSpPr/>
      </xdr:nvSpPr>
      <xdr:spPr>
        <a:xfrm rot="16200000">
          <a:off x="6606540" y="17310100"/>
          <a:ext cx="184150" cy="184150"/>
        </a:xfrm>
        <a:prstGeom prst="flowChartExtract">
          <a:avLst/>
        </a:prstGeom>
        <a:solidFill>
          <a:srgbClr val="4472C4">
            <a:alpha val="0"/>
          </a:srgbClr>
        </a:solidFill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14</xdr:col>
      <xdr:colOff>0</xdr:colOff>
      <xdr:row>95</xdr:row>
      <xdr:rowOff>27940</xdr:rowOff>
    </xdr:from>
    <xdr:to>
      <xdr:col>16</xdr:col>
      <xdr:colOff>0</xdr:colOff>
      <xdr:row>95</xdr:row>
      <xdr:rowOff>27940</xdr:rowOff>
    </xdr:to>
    <xdr:cxnSp macro="">
      <xdr:nvCxnSpPr>
        <xdr:cNvPr id="297" name="Solver_line$Q$95">
          <a:extLst>
            <a:ext uri="{FF2B5EF4-FFF2-40B4-BE49-F238E27FC236}">
              <a16:creationId xmlns:a16="http://schemas.microsoft.com/office/drawing/2014/main" id="{9DD859BC-B45F-4386-81F7-238B59D4B983}"/>
            </a:ext>
          </a:extLst>
        </xdr:cNvPr>
        <xdr:cNvCxnSpPr/>
      </xdr:nvCxnSpPr>
      <xdr:spPr>
        <a:xfrm>
          <a:off x="5554980" y="17401540"/>
          <a:ext cx="1051560" cy="0"/>
        </a:xfrm>
        <a:prstGeom prst="straightConnector1">
          <a:avLst/>
        </a:prstGeom>
        <a:noFill/>
        <a:ln w="25400" cap="flat" cmpd="sng" algn="ctr">
          <a:solidFill>
            <a:srgbClr val="4472C4"/>
          </a:solidFill>
          <a:prstDash val="solid"/>
          <a:miter lim="800000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129540</xdr:colOff>
      <xdr:row>61</xdr:row>
      <xdr:rowOff>83820</xdr:rowOff>
    </xdr:from>
    <xdr:to>
      <xdr:col>3</xdr:col>
      <xdr:colOff>274320</xdr:colOff>
      <xdr:row>68</xdr:row>
      <xdr:rowOff>38100</xdr:rowOff>
    </xdr:to>
    <xdr:sp macro="" textlink="">
      <xdr:nvSpPr>
        <xdr:cNvPr id="298" name="Rectangle 297">
          <a:extLst>
            <a:ext uri="{FF2B5EF4-FFF2-40B4-BE49-F238E27FC236}">
              <a16:creationId xmlns:a16="http://schemas.microsoft.com/office/drawing/2014/main" id="{10543A7F-A608-4D65-BF77-27DD445C2371}"/>
            </a:ext>
          </a:extLst>
        </xdr:cNvPr>
        <xdr:cNvSpPr/>
      </xdr:nvSpPr>
      <xdr:spPr>
        <a:xfrm>
          <a:off x="129540" y="11239500"/>
          <a:ext cx="1973580" cy="123444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b) if we keep a difference of $4M between low salvage and high salvalge to get the same bid amount as in part a the high salvage should be 9.36 and low salvage 15.5.</a:t>
          </a:r>
        </a:p>
      </xdr:txBody>
    </xdr:sp>
    <xdr:clientData/>
  </xdr:twoCellAnchor>
  <xdr:twoCellAnchor>
    <xdr:from>
      <xdr:col>2</xdr:col>
      <xdr:colOff>320040</xdr:colOff>
      <xdr:row>57</xdr:row>
      <xdr:rowOff>175260</xdr:rowOff>
    </xdr:from>
    <xdr:to>
      <xdr:col>3</xdr:col>
      <xdr:colOff>358140</xdr:colOff>
      <xdr:row>61</xdr:row>
      <xdr:rowOff>68580</xdr:rowOff>
    </xdr:to>
    <xdr:cxnSp macro="">
      <xdr:nvCxnSpPr>
        <xdr:cNvPr id="300" name="Straight Arrow Connector 299">
          <a:extLst>
            <a:ext uri="{FF2B5EF4-FFF2-40B4-BE49-F238E27FC236}">
              <a16:creationId xmlns:a16="http://schemas.microsoft.com/office/drawing/2014/main" id="{DAA6BB14-B210-475A-AF84-1A3F1271DA60}"/>
            </a:ext>
          </a:extLst>
        </xdr:cNvPr>
        <xdr:cNvCxnSpPr/>
      </xdr:nvCxnSpPr>
      <xdr:spPr>
        <a:xfrm flipH="1">
          <a:off x="1539240" y="10599420"/>
          <a:ext cx="647700" cy="6248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1C75394-835E-487E-AD68-52ACDCCC93E5}">
  <we:reference id="0986d9dd-94f1-4b67-978d-c4cf6e6142a8" version="21.5.1.1" store="EXCatalog" storeType="EXCatalog"/>
  <we:alternateReferences>
    <we:reference id="WA200000018" version="21.5.1.1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62AC-B8AC-4370-AAFF-DB8E30BD80D3}">
  <dimension ref="E6:S80"/>
  <sheetViews>
    <sheetView tabSelected="1" topLeftCell="A40" workbookViewId="0">
      <selection activeCell="A65" sqref="A65"/>
    </sheetView>
  </sheetViews>
  <sheetFormatPr defaultRowHeight="14.4" x14ac:dyDescent="0.3"/>
  <cols>
    <col min="1" max="1" width="25.88671875" customWidth="1"/>
    <col min="5" max="5" width="4" bestFit="1" customWidth="1"/>
    <col min="6" max="6" width="2" bestFit="1" customWidth="1"/>
    <col min="7" max="7" width="4.6640625" customWidth="1"/>
    <col min="8" max="8" width="7.5546875" bestFit="1" customWidth="1"/>
    <col min="9" max="9" width="4" bestFit="1" customWidth="1"/>
    <col min="10" max="10" width="2.6640625" customWidth="1"/>
    <col min="11" max="11" width="4.6640625" customWidth="1"/>
    <col min="12" max="12" width="5.44140625" bestFit="1" customWidth="1"/>
    <col min="13" max="13" width="5" bestFit="1" customWidth="1"/>
    <col min="14" max="14" width="2" bestFit="1" customWidth="1"/>
    <col min="15" max="15" width="4.6640625" customWidth="1"/>
    <col min="16" max="16" width="9.6640625" bestFit="1" customWidth="1"/>
    <col min="17" max="17" width="5" bestFit="1" customWidth="1"/>
    <col min="18" max="18" width="2.6640625" customWidth="1"/>
    <col min="19" max="19" width="5" bestFit="1" customWidth="1"/>
  </cols>
  <sheetData>
    <row r="6" spans="8:19" ht="14.55" customHeight="1" x14ac:dyDescent="0.3">
      <c r="P6" s="1">
        <v>0.7</v>
      </c>
    </row>
    <row r="7" spans="8:19" ht="14.55" customHeight="1" x14ac:dyDescent="0.3">
      <c r="P7" t="s">
        <v>5</v>
      </c>
    </row>
    <row r="8" spans="8:19" ht="14.55" customHeight="1" x14ac:dyDescent="0.3">
      <c r="L8" s="1">
        <v>0</v>
      </c>
      <c r="S8">
        <f>SUM($P$9,$L$11,$H$17)</f>
        <v>9.5</v>
      </c>
    </row>
    <row r="9" spans="8:19" ht="14.55" customHeight="1" x14ac:dyDescent="0.3">
      <c r="L9" t="s">
        <v>3</v>
      </c>
      <c r="P9">
        <f>11.5</f>
        <v>11.5</v>
      </c>
      <c r="Q9">
        <f>$S$8</f>
        <v>9.5</v>
      </c>
    </row>
    <row r="10" spans="8:19" ht="14.55" customHeight="1" x14ac:dyDescent="0.3"/>
    <row r="11" spans="8:19" ht="14.55" customHeight="1" x14ac:dyDescent="0.3">
      <c r="L11">
        <f>-2</f>
        <v>-2</v>
      </c>
      <c r="M11">
        <f>IF(ABS(1-SUM($P$6,$P$11))&lt;=0.00001,SUM($P$6*$Q$9,$P$11*$Q$14),NA())</f>
        <v>10.7</v>
      </c>
      <c r="P11" s="1">
        <v>0.3</v>
      </c>
    </row>
    <row r="12" spans="8:19" ht="14.55" customHeight="1" x14ac:dyDescent="0.3">
      <c r="P12" t="s">
        <v>6</v>
      </c>
    </row>
    <row r="13" spans="8:19" ht="14.55" customHeight="1" x14ac:dyDescent="0.3">
      <c r="S13">
        <f>SUM($P$14,$L$11,$H$17)</f>
        <v>13.5</v>
      </c>
    </row>
    <row r="14" spans="8:19" ht="14.55" customHeight="1" x14ac:dyDescent="0.3">
      <c r="P14">
        <f>15.5</f>
        <v>15.5</v>
      </c>
      <c r="Q14">
        <f>$S$13</f>
        <v>13.5</v>
      </c>
    </row>
    <row r="15" spans="8:19" ht="14.55" customHeight="1" x14ac:dyDescent="0.3">
      <c r="H15" t="s">
        <v>0</v>
      </c>
    </row>
    <row r="16" spans="8:19" ht="14.55" customHeight="1" x14ac:dyDescent="0.3"/>
    <row r="17" spans="8:19" ht="14.55" customHeight="1" x14ac:dyDescent="0.3">
      <c r="H17">
        <f>0</f>
        <v>0</v>
      </c>
      <c r="I17">
        <f>IF(ABS(1-SUM($L$8,$L$21))&lt;=0.00001,SUM($L$8*$M$11,$L$21*$M$24),NA())</f>
        <v>3.2</v>
      </c>
      <c r="P17" t="s">
        <v>7</v>
      </c>
    </row>
    <row r="18" spans="8:19" ht="14.55" customHeight="1" x14ac:dyDescent="0.3">
      <c r="S18">
        <f>SUM($P$19,$L$24,$H$17)</f>
        <v>3.2</v>
      </c>
    </row>
    <row r="19" spans="8:19" ht="14.55" customHeight="1" x14ac:dyDescent="0.3">
      <c r="P19">
        <f>3.2</f>
        <v>3.2</v>
      </c>
      <c r="Q19">
        <f>$S$18</f>
        <v>3.2</v>
      </c>
    </row>
    <row r="20" spans="8:19" ht="14.55" customHeight="1" x14ac:dyDescent="0.3"/>
    <row r="21" spans="8:19" ht="14.55" customHeight="1" x14ac:dyDescent="0.3">
      <c r="L21" s="1">
        <v>1</v>
      </c>
    </row>
    <row r="22" spans="8:19" ht="14.55" customHeight="1" x14ac:dyDescent="0.3">
      <c r="L22" t="s">
        <v>4</v>
      </c>
      <c r="P22" t="s">
        <v>8</v>
      </c>
    </row>
    <row r="23" spans="8:19" ht="14.55" customHeight="1" x14ac:dyDescent="0.3">
      <c r="N23">
        <f>IF($M$24=$Q$19,1,IF($M$24=$Q$24,2,IF($M$24=$Q$29,3)))</f>
        <v>1</v>
      </c>
      <c r="S23">
        <f>SUM($P$24,$L$24,$H$17)</f>
        <v>1.6</v>
      </c>
    </row>
    <row r="24" spans="8:19" ht="14.55" customHeight="1" x14ac:dyDescent="0.3">
      <c r="L24">
        <f>0</f>
        <v>0</v>
      </c>
      <c r="M24">
        <f>MAX($Q$19,$Q$24,$Q$29)</f>
        <v>3.2</v>
      </c>
      <c r="P24">
        <f>1.6</f>
        <v>1.6</v>
      </c>
      <c r="Q24">
        <f>$S$23</f>
        <v>1.6</v>
      </c>
    </row>
    <row r="25" spans="8:19" ht="14.55" customHeight="1" x14ac:dyDescent="0.3"/>
    <row r="26" spans="8:19" ht="14.55" customHeight="1" x14ac:dyDescent="0.3"/>
    <row r="27" spans="8:19" ht="14.55" customHeight="1" x14ac:dyDescent="0.3">
      <c r="P27" t="s">
        <v>9</v>
      </c>
    </row>
    <row r="28" spans="8:19" ht="14.55" customHeight="1" x14ac:dyDescent="0.3">
      <c r="S28">
        <f>SUM($P$29,$L$24,$H$17)</f>
        <v>0</v>
      </c>
    </row>
    <row r="29" spans="8:19" ht="14.55" customHeight="1" x14ac:dyDescent="0.3">
      <c r="P29">
        <f>0</f>
        <v>0</v>
      </c>
      <c r="Q29">
        <f>$S$28</f>
        <v>0</v>
      </c>
    </row>
    <row r="30" spans="8:19" ht="14.55" customHeight="1" x14ac:dyDescent="0.3"/>
    <row r="31" spans="8:19" ht="14.55" customHeight="1" x14ac:dyDescent="0.3">
      <c r="P31" s="1">
        <v>0.7</v>
      </c>
    </row>
    <row r="32" spans="8:19" ht="14.55" customHeight="1" x14ac:dyDescent="0.3">
      <c r="P32" t="s">
        <v>5</v>
      </c>
    </row>
    <row r="33" spans="5:19" ht="14.55" customHeight="1" x14ac:dyDescent="0.3">
      <c r="L33" s="1">
        <v>0.6</v>
      </c>
      <c r="S33">
        <f>SUM($P$34,$L$36,$H$42)</f>
        <v>3.5</v>
      </c>
    </row>
    <row r="34" spans="5:19" ht="14.55" customHeight="1" x14ac:dyDescent="0.3">
      <c r="L34" t="s">
        <v>10</v>
      </c>
      <c r="P34">
        <f>11.5</f>
        <v>11.5</v>
      </c>
      <c r="Q34">
        <f>$S$33</f>
        <v>3.5</v>
      </c>
    </row>
    <row r="35" spans="5:19" ht="14.55" customHeight="1" x14ac:dyDescent="0.3"/>
    <row r="36" spans="5:19" ht="14.55" customHeight="1" x14ac:dyDescent="0.3">
      <c r="L36">
        <f>-8</f>
        <v>-8</v>
      </c>
      <c r="M36">
        <f>IF(ABS(1-SUM($P$31,$P$36))&lt;=0.00001,SUM($P$31*$Q$34,$P$36*$Q$39),NA())</f>
        <v>4.6999999999999993</v>
      </c>
      <c r="P36" s="1">
        <v>0.3</v>
      </c>
    </row>
    <row r="37" spans="5:19" ht="14.55" customHeight="1" x14ac:dyDescent="0.3">
      <c r="P37" t="s">
        <v>6</v>
      </c>
    </row>
    <row r="38" spans="5:19" ht="14.55" customHeight="1" x14ac:dyDescent="0.3">
      <c r="S38">
        <f>SUM($P$39,$L$36,$H$42)</f>
        <v>7.5</v>
      </c>
    </row>
    <row r="39" spans="5:19" ht="14.55" customHeight="1" x14ac:dyDescent="0.3">
      <c r="P39">
        <f>15.5</f>
        <v>15.5</v>
      </c>
      <c r="Q39">
        <f>$S$38</f>
        <v>7.5</v>
      </c>
    </row>
    <row r="40" spans="5:19" ht="14.55" customHeight="1" x14ac:dyDescent="0.3">
      <c r="H40" t="s">
        <v>1</v>
      </c>
    </row>
    <row r="41" spans="5:19" ht="14.55" customHeight="1" x14ac:dyDescent="0.3">
      <c r="F41">
        <f>IF($E$42=$I$17,1,IF($E$42=$I$42,2,IF($E$42=$I$67,3)))</f>
        <v>2</v>
      </c>
    </row>
    <row r="42" spans="5:19" ht="14.55" customHeight="1" x14ac:dyDescent="0.3">
      <c r="E42">
        <f>MAX($I$17,$I$42,$I$67)</f>
        <v>4.0999999999999996</v>
      </c>
      <c r="H42">
        <f>0</f>
        <v>0</v>
      </c>
      <c r="I42">
        <f>IF(ABS(1-SUM($L$33,$L$46))&lt;=0.00001,SUM($L$33*$M$36,$L$46*$M$49),NA())</f>
        <v>4.0999999999999996</v>
      </c>
      <c r="P42" t="s">
        <v>7</v>
      </c>
    </row>
    <row r="43" spans="5:19" ht="14.55" customHeight="1" x14ac:dyDescent="0.3">
      <c r="S43">
        <f>SUM($P$44,$L$49,$H$42)</f>
        <v>3.2</v>
      </c>
    </row>
    <row r="44" spans="5:19" ht="14.55" customHeight="1" x14ac:dyDescent="0.3">
      <c r="P44">
        <f>3.2</f>
        <v>3.2</v>
      </c>
      <c r="Q44">
        <f>$S$43</f>
        <v>3.2</v>
      </c>
    </row>
    <row r="45" spans="5:19" ht="14.55" customHeight="1" x14ac:dyDescent="0.3"/>
    <row r="46" spans="5:19" ht="14.55" customHeight="1" x14ac:dyDescent="0.3">
      <c r="L46" s="1">
        <v>0.4</v>
      </c>
    </row>
    <row r="47" spans="5:19" ht="14.55" customHeight="1" x14ac:dyDescent="0.3">
      <c r="L47" t="s">
        <v>11</v>
      </c>
      <c r="P47" t="s">
        <v>8</v>
      </c>
    </row>
    <row r="48" spans="5:19" ht="14.55" customHeight="1" x14ac:dyDescent="0.3">
      <c r="N48">
        <f>IF($M$49=$Q$44,1,IF($M$49=$Q$49,2,IF($M$49=$Q$54,3)))</f>
        <v>1</v>
      </c>
      <c r="S48">
        <f>SUM($P$49,$L$49,$H$42)</f>
        <v>1.6</v>
      </c>
    </row>
    <row r="49" spans="12:19" ht="14.55" customHeight="1" x14ac:dyDescent="0.3">
      <c r="L49">
        <f>0</f>
        <v>0</v>
      </c>
      <c r="M49">
        <f>MAX($Q$44,$Q$49,$Q$54)</f>
        <v>3.2</v>
      </c>
      <c r="P49">
        <f>1.6</f>
        <v>1.6</v>
      </c>
      <c r="Q49">
        <f>$S$48</f>
        <v>1.6</v>
      </c>
    </row>
    <row r="50" spans="12:19" ht="14.55" customHeight="1" x14ac:dyDescent="0.3"/>
    <row r="51" spans="12:19" ht="14.55" customHeight="1" x14ac:dyDescent="0.3"/>
    <row r="52" spans="12:19" ht="14.55" customHeight="1" x14ac:dyDescent="0.3">
      <c r="P52" t="s">
        <v>9</v>
      </c>
    </row>
    <row r="53" spans="12:19" ht="14.55" customHeight="1" x14ac:dyDescent="0.3">
      <c r="S53">
        <f>SUM($P$54,$L$49,$H$42)</f>
        <v>0</v>
      </c>
    </row>
    <row r="54" spans="12:19" ht="14.55" customHeight="1" x14ac:dyDescent="0.3">
      <c r="P54">
        <f>0</f>
        <v>0</v>
      </c>
      <c r="Q54">
        <f>$S$53</f>
        <v>0</v>
      </c>
    </row>
    <row r="55" spans="12:19" ht="14.55" customHeight="1" x14ac:dyDescent="0.3"/>
    <row r="56" spans="12:19" ht="14.55" customHeight="1" x14ac:dyDescent="0.3">
      <c r="P56" s="1">
        <v>0.7</v>
      </c>
    </row>
    <row r="57" spans="12:19" ht="14.55" customHeight="1" x14ac:dyDescent="0.3">
      <c r="P57" t="s">
        <v>5</v>
      </c>
    </row>
    <row r="58" spans="12:19" ht="14.55" customHeight="1" x14ac:dyDescent="0.3">
      <c r="L58" s="1">
        <v>1</v>
      </c>
      <c r="S58">
        <f>SUM($P$59,$L$61,$H$67)</f>
        <v>-0.5</v>
      </c>
    </row>
    <row r="59" spans="12:19" ht="14.55" customHeight="1" x14ac:dyDescent="0.3">
      <c r="L59" t="s">
        <v>10</v>
      </c>
      <c r="P59">
        <f>11.5</f>
        <v>11.5</v>
      </c>
      <c r="Q59">
        <f>$S$58</f>
        <v>-0.5</v>
      </c>
    </row>
    <row r="60" spans="12:19" ht="14.55" customHeight="1" x14ac:dyDescent="0.3"/>
    <row r="61" spans="12:19" ht="14.55" customHeight="1" x14ac:dyDescent="0.3">
      <c r="L61">
        <f>-12</f>
        <v>-12</v>
      </c>
      <c r="M61">
        <f>IF(ABS(1-SUM($P$56,$P$61))&lt;=0.00001,SUM($P$56*$Q$59,$P$61*$Q$64),NA())</f>
        <v>0.70000000000000007</v>
      </c>
      <c r="P61" s="1">
        <v>0.3</v>
      </c>
    </row>
    <row r="62" spans="12:19" ht="14.55" customHeight="1" x14ac:dyDescent="0.3">
      <c r="P62" t="s">
        <v>6</v>
      </c>
    </row>
    <row r="63" spans="12:19" ht="14.55" customHeight="1" x14ac:dyDescent="0.3">
      <c r="S63">
        <f>SUM($P$64,$L$61,$H$67)</f>
        <v>3.5</v>
      </c>
    </row>
    <row r="64" spans="12:19" ht="14.55" customHeight="1" x14ac:dyDescent="0.3">
      <c r="P64">
        <f>15.5</f>
        <v>15.5</v>
      </c>
      <c r="Q64">
        <f>$S$63</f>
        <v>3.5</v>
      </c>
    </row>
    <row r="65" spans="8:19" ht="14.55" customHeight="1" x14ac:dyDescent="0.3">
      <c r="H65" t="s">
        <v>2</v>
      </c>
    </row>
    <row r="66" spans="8:19" ht="14.55" customHeight="1" x14ac:dyDescent="0.3"/>
    <row r="67" spans="8:19" ht="14.55" customHeight="1" x14ac:dyDescent="0.3">
      <c r="H67">
        <f>0</f>
        <v>0</v>
      </c>
      <c r="I67">
        <f>IF(ABS(1-SUM($L$58,$L$71))&lt;=0.00001,SUM($L$58*$M$61,$L$71*$M$74),NA())</f>
        <v>0.70000000000000007</v>
      </c>
      <c r="P67" t="s">
        <v>7</v>
      </c>
    </row>
    <row r="68" spans="8:19" ht="14.55" customHeight="1" x14ac:dyDescent="0.3">
      <c r="S68">
        <f>SUM($P$69,$L$74,$H$67)</f>
        <v>3.2</v>
      </c>
    </row>
    <row r="69" spans="8:19" ht="14.55" customHeight="1" x14ac:dyDescent="0.3">
      <c r="P69">
        <f>3.2</f>
        <v>3.2</v>
      </c>
      <c r="Q69">
        <f>$S$68</f>
        <v>3.2</v>
      </c>
    </row>
    <row r="70" spans="8:19" ht="14.55" customHeight="1" x14ac:dyDescent="0.3"/>
    <row r="71" spans="8:19" ht="14.55" customHeight="1" x14ac:dyDescent="0.3">
      <c r="L71" s="1">
        <v>0</v>
      </c>
    </row>
    <row r="72" spans="8:19" ht="14.55" customHeight="1" x14ac:dyDescent="0.3">
      <c r="L72" t="s">
        <v>4</v>
      </c>
      <c r="P72" t="s">
        <v>8</v>
      </c>
    </row>
    <row r="73" spans="8:19" ht="14.55" customHeight="1" x14ac:dyDescent="0.3">
      <c r="N73">
        <f>IF($M$74=$Q$69,1,IF($M$74=$Q$74,2,IF($M$74=$Q$79,3)))</f>
        <v>1</v>
      </c>
      <c r="S73">
        <f>SUM($P$74,$L$74,$H$67)</f>
        <v>1.6</v>
      </c>
    </row>
    <row r="74" spans="8:19" ht="14.55" customHeight="1" x14ac:dyDescent="0.3">
      <c r="L74">
        <f>0</f>
        <v>0</v>
      </c>
      <c r="M74">
        <f>MAX($Q$69,$Q$74,$Q$79)</f>
        <v>3.2</v>
      </c>
      <c r="P74">
        <f>1.6</f>
        <v>1.6</v>
      </c>
      <c r="Q74">
        <f>$S$73</f>
        <v>1.6</v>
      </c>
    </row>
    <row r="75" spans="8:19" ht="14.55" customHeight="1" x14ac:dyDescent="0.3"/>
    <row r="76" spans="8:19" ht="14.55" customHeight="1" x14ac:dyDescent="0.3"/>
    <row r="77" spans="8:19" ht="14.55" customHeight="1" x14ac:dyDescent="0.3">
      <c r="P77" t="s">
        <v>9</v>
      </c>
    </row>
    <row r="78" spans="8:19" ht="14.55" customHeight="1" x14ac:dyDescent="0.3">
      <c r="S78">
        <f>SUM($P$79,$L$74,$H$67)</f>
        <v>0</v>
      </c>
    </row>
    <row r="79" spans="8:19" ht="14.55" customHeight="1" x14ac:dyDescent="0.3">
      <c r="P79">
        <f>0</f>
        <v>0</v>
      </c>
      <c r="Q79">
        <f>$S$78</f>
        <v>0</v>
      </c>
    </row>
    <row r="80" spans="8:19" ht="14.55" customHeight="1" x14ac:dyDescent="0.3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C656-D5C2-44A4-9B99-CB30273948D1}">
  <dimension ref="A23:R103"/>
  <sheetViews>
    <sheetView topLeftCell="A80" workbookViewId="0">
      <selection activeCell="A101" sqref="A101"/>
    </sheetView>
  </sheetViews>
  <sheetFormatPr defaultRowHeight="14.4" x14ac:dyDescent="0.3"/>
  <cols>
    <col min="4" max="4" width="7" bestFit="1" customWidth="1"/>
    <col min="5" max="5" width="2" bestFit="1" customWidth="1"/>
    <col min="6" max="6" width="4.6640625" customWidth="1"/>
    <col min="7" max="7" width="7.5546875" bestFit="1" customWidth="1"/>
    <col min="8" max="8" width="7" bestFit="1" customWidth="1"/>
    <col min="9" max="9" width="2.6640625" customWidth="1"/>
    <col min="10" max="10" width="4.6640625" customWidth="1"/>
    <col min="11" max="11" width="5.44140625" bestFit="1" customWidth="1"/>
    <col min="12" max="12" width="6.6640625" bestFit="1" customWidth="1"/>
    <col min="13" max="13" width="2" bestFit="1" customWidth="1"/>
    <col min="14" max="14" width="4.6640625" customWidth="1"/>
    <col min="15" max="15" width="9.6640625" bestFit="1" customWidth="1"/>
    <col min="16" max="16" width="5.6640625" bestFit="1" customWidth="1"/>
    <col min="17" max="17" width="2.6640625" customWidth="1"/>
    <col min="18" max="18" width="5.6640625" bestFit="1" customWidth="1"/>
  </cols>
  <sheetData>
    <row r="23" spans="7:18" ht="14.55" customHeight="1" x14ac:dyDescent="0.3">
      <c r="O23" s="1">
        <v>0.7</v>
      </c>
    </row>
    <row r="24" spans="7:18" ht="14.55" customHeight="1" x14ac:dyDescent="0.3">
      <c r="O24" t="s">
        <v>5</v>
      </c>
    </row>
    <row r="25" spans="7:18" ht="14.55" customHeight="1" x14ac:dyDescent="0.3">
      <c r="K25" s="1">
        <v>0</v>
      </c>
      <c r="R25">
        <f>SUM($O$26,$K$28,$G$34)</f>
        <v>7.3599999999999994</v>
      </c>
    </row>
    <row r="26" spans="7:18" ht="14.55" customHeight="1" x14ac:dyDescent="0.3">
      <c r="K26" t="s">
        <v>3</v>
      </c>
      <c r="O26">
        <f>9.36</f>
        <v>9.36</v>
      </c>
      <c r="P26">
        <f>$R$25</f>
        <v>7.3599999999999994</v>
      </c>
    </row>
    <row r="27" spans="7:18" ht="14.55" customHeight="1" x14ac:dyDescent="0.3"/>
    <row r="28" spans="7:18" ht="14.55" customHeight="1" x14ac:dyDescent="0.3">
      <c r="K28">
        <f>-2</f>
        <v>-2</v>
      </c>
      <c r="L28">
        <f>IF(ABS(1-SUM($O$23,$O$28))&lt;=0.00001,SUM($O$23*$P$26,$O$28*$P$31),NA())</f>
        <v>9.2019999999999982</v>
      </c>
      <c r="O28" s="1">
        <v>0.3</v>
      </c>
    </row>
    <row r="29" spans="7:18" ht="14.55" customHeight="1" x14ac:dyDescent="0.3">
      <c r="O29" t="s">
        <v>6</v>
      </c>
    </row>
    <row r="30" spans="7:18" ht="14.55" customHeight="1" x14ac:dyDescent="0.3">
      <c r="R30">
        <f>SUM($O$31,$K$28,$G$34)</f>
        <v>13.5</v>
      </c>
    </row>
    <row r="31" spans="7:18" ht="14.55" customHeight="1" x14ac:dyDescent="0.3">
      <c r="O31">
        <f>15.5</f>
        <v>15.5</v>
      </c>
      <c r="P31">
        <f>$R$30</f>
        <v>13.5</v>
      </c>
    </row>
    <row r="32" spans="7:18" ht="14.55" customHeight="1" x14ac:dyDescent="0.3">
      <c r="G32" t="s">
        <v>0</v>
      </c>
    </row>
    <row r="33" spans="7:18" ht="14.55" customHeight="1" x14ac:dyDescent="0.3"/>
    <row r="34" spans="7:18" ht="14.55" customHeight="1" x14ac:dyDescent="0.3">
      <c r="G34">
        <f>0</f>
        <v>0</v>
      </c>
      <c r="H34">
        <f>IF(ABS(1-SUM($K$25,$K$38))&lt;=0.00001,SUM($K$25*$L$28,$K$38*$L$41),NA())</f>
        <v>3.2</v>
      </c>
      <c r="O34" t="s">
        <v>7</v>
      </c>
    </row>
    <row r="35" spans="7:18" ht="14.55" customHeight="1" x14ac:dyDescent="0.3">
      <c r="R35">
        <f>SUM($O$36,$K$41,$G$34)</f>
        <v>3.2</v>
      </c>
    </row>
    <row r="36" spans="7:18" ht="14.55" customHeight="1" x14ac:dyDescent="0.3">
      <c r="O36">
        <f>3.2</f>
        <v>3.2</v>
      </c>
      <c r="P36">
        <f>$R$35</f>
        <v>3.2</v>
      </c>
    </row>
    <row r="37" spans="7:18" ht="14.55" customHeight="1" x14ac:dyDescent="0.3"/>
    <row r="38" spans="7:18" ht="14.55" customHeight="1" x14ac:dyDescent="0.3">
      <c r="K38" s="1">
        <v>1</v>
      </c>
    </row>
    <row r="39" spans="7:18" ht="14.55" customHeight="1" x14ac:dyDescent="0.3">
      <c r="K39" t="s">
        <v>4</v>
      </c>
      <c r="O39" t="s">
        <v>8</v>
      </c>
    </row>
    <row r="40" spans="7:18" ht="14.55" customHeight="1" x14ac:dyDescent="0.3">
      <c r="M40">
        <f>IF($L$41=$P$36,1,IF($L$41=$P$41,2,IF($L$41=$P$46,3)))</f>
        <v>1</v>
      </c>
      <c r="R40">
        <f>SUM($O$41,$K$41,$G$34)</f>
        <v>1.6</v>
      </c>
    </row>
    <row r="41" spans="7:18" ht="14.55" customHeight="1" x14ac:dyDescent="0.3">
      <c r="K41">
        <f>0</f>
        <v>0</v>
      </c>
      <c r="L41">
        <f>MAX($P$36,$P$41,$P$46)</f>
        <v>3.2</v>
      </c>
      <c r="O41">
        <f>1.6</f>
        <v>1.6</v>
      </c>
      <c r="P41">
        <f>$R$40</f>
        <v>1.6</v>
      </c>
    </row>
    <row r="42" spans="7:18" ht="14.55" customHeight="1" x14ac:dyDescent="0.3"/>
    <row r="43" spans="7:18" ht="14.55" customHeight="1" x14ac:dyDescent="0.3"/>
    <row r="44" spans="7:18" ht="14.55" customHeight="1" x14ac:dyDescent="0.3">
      <c r="O44" t="s">
        <v>9</v>
      </c>
    </row>
    <row r="45" spans="7:18" ht="14.55" customHeight="1" x14ac:dyDescent="0.3">
      <c r="R45">
        <f>SUM($O$46,$K$41,$G$34)</f>
        <v>0</v>
      </c>
    </row>
    <row r="46" spans="7:18" ht="14.55" customHeight="1" x14ac:dyDescent="0.3">
      <c r="O46">
        <f>0</f>
        <v>0</v>
      </c>
      <c r="P46">
        <f>$R$45</f>
        <v>0</v>
      </c>
    </row>
    <row r="47" spans="7:18" ht="14.55" customHeight="1" x14ac:dyDescent="0.3"/>
    <row r="48" spans="7:18" ht="14.55" customHeight="1" x14ac:dyDescent="0.3">
      <c r="O48" s="1">
        <v>0.7</v>
      </c>
    </row>
    <row r="49" spans="4:18" ht="14.55" customHeight="1" x14ac:dyDescent="0.3">
      <c r="O49" t="s">
        <v>5</v>
      </c>
    </row>
    <row r="50" spans="4:18" ht="14.55" customHeight="1" x14ac:dyDescent="0.3">
      <c r="K50" s="1">
        <v>0.6</v>
      </c>
      <c r="R50">
        <f>SUM($O$51,$K$53,$G$59)</f>
        <v>1.3599999999999994</v>
      </c>
    </row>
    <row r="51" spans="4:18" ht="14.55" customHeight="1" x14ac:dyDescent="0.3">
      <c r="K51" t="s">
        <v>10</v>
      </c>
      <c r="O51">
        <f>9.36</f>
        <v>9.36</v>
      </c>
      <c r="P51">
        <f>$R$50</f>
        <v>1.3599999999999994</v>
      </c>
    </row>
    <row r="52" spans="4:18" ht="14.55" customHeight="1" x14ac:dyDescent="0.3"/>
    <row r="53" spans="4:18" ht="14.55" customHeight="1" x14ac:dyDescent="0.3">
      <c r="K53">
        <f>-8</f>
        <v>-8</v>
      </c>
      <c r="L53">
        <f>IF(ABS(1-SUM($O$48,$O$53))&lt;=0.00001,SUM($O$48*$P$51,$O$53*$P$56),NA())</f>
        <v>3.2019999999999995</v>
      </c>
      <c r="O53" s="1">
        <v>0.3</v>
      </c>
    </row>
    <row r="54" spans="4:18" ht="14.55" customHeight="1" x14ac:dyDescent="0.3">
      <c r="O54" t="s">
        <v>6</v>
      </c>
    </row>
    <row r="55" spans="4:18" ht="14.55" customHeight="1" x14ac:dyDescent="0.3">
      <c r="R55">
        <f>SUM($O$56,$K$53,$G$59)</f>
        <v>7.5</v>
      </c>
    </row>
    <row r="56" spans="4:18" ht="14.55" customHeight="1" x14ac:dyDescent="0.3">
      <c r="O56">
        <f>15.5</f>
        <v>15.5</v>
      </c>
      <c r="P56">
        <f>$R$55</f>
        <v>7.5</v>
      </c>
    </row>
    <row r="57" spans="4:18" ht="14.55" customHeight="1" x14ac:dyDescent="0.3">
      <c r="G57" t="s">
        <v>1</v>
      </c>
    </row>
    <row r="58" spans="4:18" ht="14.55" customHeight="1" x14ac:dyDescent="0.3">
      <c r="E58">
        <f>IF($D$59=$H$34,1,IF($D$59=$H$59,2,IF($D$59=$H$84,3)))</f>
        <v>2</v>
      </c>
    </row>
    <row r="59" spans="4:18" ht="14.55" customHeight="1" x14ac:dyDescent="0.3">
      <c r="D59">
        <f>MAX($H$34,$H$59,$H$84)</f>
        <v>3.2012</v>
      </c>
      <c r="G59">
        <f>0</f>
        <v>0</v>
      </c>
      <c r="H59">
        <f>IF(ABS(1-SUM($K$50,$K$63))&lt;=0.00001,SUM($K$50*$L$53,$K$63*$L$66),NA())</f>
        <v>3.2012</v>
      </c>
      <c r="O59" t="s">
        <v>7</v>
      </c>
    </row>
    <row r="60" spans="4:18" ht="14.55" customHeight="1" x14ac:dyDescent="0.3">
      <c r="R60">
        <f>SUM($O$61,$K$66,$G$59)</f>
        <v>3.2</v>
      </c>
    </row>
    <row r="61" spans="4:18" ht="14.55" customHeight="1" x14ac:dyDescent="0.3">
      <c r="O61">
        <f>3.2</f>
        <v>3.2</v>
      </c>
      <c r="P61">
        <f>$R$60</f>
        <v>3.2</v>
      </c>
    </row>
    <row r="62" spans="4:18" ht="14.55" customHeight="1" x14ac:dyDescent="0.3"/>
    <row r="63" spans="4:18" ht="14.55" customHeight="1" x14ac:dyDescent="0.3">
      <c r="K63" s="1">
        <v>0.4</v>
      </c>
    </row>
    <row r="64" spans="4:18" ht="14.55" customHeight="1" x14ac:dyDescent="0.3">
      <c r="K64" t="s">
        <v>11</v>
      </c>
      <c r="O64" t="s">
        <v>8</v>
      </c>
    </row>
    <row r="65" spans="11:18" ht="14.55" customHeight="1" x14ac:dyDescent="0.3">
      <c r="M65">
        <f>IF($L$66=$P$61,1,IF($L$66=$P$66,2,IF($L$66=$P$71,3)))</f>
        <v>1</v>
      </c>
      <c r="R65">
        <f>SUM($O$66,$K$66,$G$59)</f>
        <v>1.6</v>
      </c>
    </row>
    <row r="66" spans="11:18" ht="14.55" customHeight="1" x14ac:dyDescent="0.3">
      <c r="K66">
        <f>0</f>
        <v>0</v>
      </c>
      <c r="L66">
        <f>MAX($P$61,$P$66,$P$71)</f>
        <v>3.2</v>
      </c>
      <c r="O66">
        <f>1.6</f>
        <v>1.6</v>
      </c>
      <c r="P66">
        <f>$R$65</f>
        <v>1.6</v>
      </c>
    </row>
    <row r="67" spans="11:18" ht="14.55" customHeight="1" x14ac:dyDescent="0.3"/>
    <row r="68" spans="11:18" ht="14.55" customHeight="1" x14ac:dyDescent="0.3"/>
    <row r="69" spans="11:18" ht="14.55" customHeight="1" x14ac:dyDescent="0.3">
      <c r="O69" t="s">
        <v>9</v>
      </c>
    </row>
    <row r="70" spans="11:18" ht="14.55" customHeight="1" x14ac:dyDescent="0.3">
      <c r="R70">
        <f>SUM($O$71,$K$66,$G$59)</f>
        <v>0</v>
      </c>
    </row>
    <row r="71" spans="11:18" ht="14.55" customHeight="1" x14ac:dyDescent="0.3">
      <c r="O71">
        <f>0</f>
        <v>0</v>
      </c>
      <c r="P71">
        <f>$R$70</f>
        <v>0</v>
      </c>
    </row>
    <row r="72" spans="11:18" ht="14.55" customHeight="1" x14ac:dyDescent="0.3"/>
    <row r="73" spans="11:18" ht="14.55" customHeight="1" x14ac:dyDescent="0.3">
      <c r="O73" s="1">
        <v>0.7</v>
      </c>
    </row>
    <row r="74" spans="11:18" ht="14.55" customHeight="1" x14ac:dyDescent="0.3">
      <c r="O74" t="s">
        <v>5</v>
      </c>
    </row>
    <row r="75" spans="11:18" ht="14.55" customHeight="1" x14ac:dyDescent="0.3">
      <c r="K75" s="1">
        <v>1</v>
      </c>
      <c r="R75">
        <f>SUM($O$76,$K$78,$G$84)</f>
        <v>-2.6400000000000006</v>
      </c>
    </row>
    <row r="76" spans="11:18" ht="14.55" customHeight="1" x14ac:dyDescent="0.3">
      <c r="K76" t="s">
        <v>10</v>
      </c>
      <c r="O76">
        <f>9.36</f>
        <v>9.36</v>
      </c>
      <c r="P76">
        <f>$R$75</f>
        <v>-2.6400000000000006</v>
      </c>
    </row>
    <row r="77" spans="11:18" ht="14.55" customHeight="1" x14ac:dyDescent="0.3"/>
    <row r="78" spans="11:18" ht="14.55" customHeight="1" x14ac:dyDescent="0.3">
      <c r="K78">
        <f>-12</f>
        <v>-12</v>
      </c>
      <c r="L78">
        <f>IF(ABS(1-SUM($O$73,$O$78))&lt;=0.00001,SUM($O$73*$P$76,$O$78*$P$81),NA())</f>
        <v>-0.79800000000000026</v>
      </c>
      <c r="O78" s="1">
        <v>0.3</v>
      </c>
    </row>
    <row r="79" spans="11:18" ht="14.55" customHeight="1" x14ac:dyDescent="0.3">
      <c r="O79" t="s">
        <v>6</v>
      </c>
    </row>
    <row r="80" spans="11:18" ht="14.55" customHeight="1" x14ac:dyDescent="0.3">
      <c r="R80">
        <f>SUM($O$81,$K$78,$G$84)</f>
        <v>3.5</v>
      </c>
    </row>
    <row r="81" spans="7:18" ht="14.55" customHeight="1" x14ac:dyDescent="0.3">
      <c r="O81">
        <f>15.5</f>
        <v>15.5</v>
      </c>
      <c r="P81">
        <f>$R$80</f>
        <v>3.5</v>
      </c>
    </row>
    <row r="82" spans="7:18" ht="14.55" customHeight="1" x14ac:dyDescent="0.3">
      <c r="G82" t="s">
        <v>2</v>
      </c>
    </row>
    <row r="83" spans="7:18" ht="14.55" customHeight="1" x14ac:dyDescent="0.3"/>
    <row r="84" spans="7:18" ht="14.55" customHeight="1" x14ac:dyDescent="0.3">
      <c r="G84">
        <f>0</f>
        <v>0</v>
      </c>
      <c r="H84">
        <f>IF(ABS(1-SUM($K$75,$K$88))&lt;=0.00001,SUM($K$75*$L$78,$K$88*$L$91),NA())</f>
        <v>-0.79800000000000026</v>
      </c>
      <c r="O84" t="s">
        <v>7</v>
      </c>
    </row>
    <row r="85" spans="7:18" ht="14.55" customHeight="1" x14ac:dyDescent="0.3">
      <c r="R85">
        <f>SUM($O$86,$K$91,$G$84)</f>
        <v>3.2</v>
      </c>
    </row>
    <row r="86" spans="7:18" ht="14.55" customHeight="1" x14ac:dyDescent="0.3">
      <c r="O86">
        <f>3.2</f>
        <v>3.2</v>
      </c>
      <c r="P86">
        <f>$R$85</f>
        <v>3.2</v>
      </c>
    </row>
    <row r="87" spans="7:18" ht="14.55" customHeight="1" x14ac:dyDescent="0.3"/>
    <row r="88" spans="7:18" ht="14.55" customHeight="1" x14ac:dyDescent="0.3">
      <c r="K88" s="1">
        <v>0</v>
      </c>
    </row>
    <row r="89" spans="7:18" ht="14.55" customHeight="1" x14ac:dyDescent="0.3">
      <c r="K89" t="s">
        <v>4</v>
      </c>
      <c r="O89" t="s">
        <v>8</v>
      </c>
    </row>
    <row r="90" spans="7:18" ht="14.55" customHeight="1" x14ac:dyDescent="0.3">
      <c r="M90">
        <f>IF($L$91=$P$86,1,IF($L$91=$P$91,2,IF($L$91=$P$96,3)))</f>
        <v>1</v>
      </c>
      <c r="R90">
        <f>SUM($O$91,$K$91,$G$84)</f>
        <v>1.6</v>
      </c>
    </row>
    <row r="91" spans="7:18" ht="14.55" customHeight="1" x14ac:dyDescent="0.3">
      <c r="K91">
        <f>0</f>
        <v>0</v>
      </c>
      <c r="L91">
        <f>MAX($P$86,$P$91,$P$96)</f>
        <v>3.2</v>
      </c>
      <c r="O91">
        <f>1.6</f>
        <v>1.6</v>
      </c>
      <c r="P91">
        <f>$R$90</f>
        <v>1.6</v>
      </c>
    </row>
    <row r="92" spans="7:18" ht="14.55" customHeight="1" x14ac:dyDescent="0.3"/>
    <row r="93" spans="7:18" ht="14.55" customHeight="1" x14ac:dyDescent="0.3"/>
    <row r="94" spans="7:18" ht="14.55" customHeight="1" x14ac:dyDescent="0.3">
      <c r="O94" t="s">
        <v>9</v>
      </c>
    </row>
    <row r="95" spans="7:18" ht="14.55" customHeight="1" x14ac:dyDescent="0.3">
      <c r="R95">
        <f>SUM($O$96,$K$91,$G$84)</f>
        <v>0</v>
      </c>
    </row>
    <row r="96" spans="7:18" ht="14.55" customHeight="1" x14ac:dyDescent="0.3">
      <c r="O96">
        <f>0</f>
        <v>0</v>
      </c>
      <c r="P96">
        <f>$R$95</f>
        <v>0</v>
      </c>
    </row>
    <row r="97" spans="1:1" ht="14.55" customHeight="1" x14ac:dyDescent="0.3"/>
    <row r="103" spans="1:1" x14ac:dyDescent="0.3">
      <c r="A103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CHP 13. Q9) a</vt:lpstr>
      <vt:lpstr>CHP 13. Q9) b,c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 Agrawal</dc:creator>
  <cp:lastModifiedBy>Darsh Agrawal</cp:lastModifiedBy>
  <dcterms:created xsi:type="dcterms:W3CDTF">2022-04-19T22:09:31Z</dcterms:created>
  <dcterms:modified xsi:type="dcterms:W3CDTF">2022-04-20T19:46:06Z</dcterms:modified>
</cp:coreProperties>
</file>