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15345" windowHeight="46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U50" i="1" l="1"/>
  <c r="AQ50" i="1"/>
  <c r="AP50" i="1"/>
  <c r="AO50" i="1"/>
  <c r="AB50" i="1"/>
  <c r="Y50" i="1"/>
  <c r="R50" i="1"/>
  <c r="K50" i="1"/>
  <c r="J50" i="1"/>
  <c r="I50" i="1"/>
  <c r="H50" i="1"/>
  <c r="AO49" i="1"/>
  <c r="AB49" i="1"/>
  <c r="AA49" i="1"/>
  <c r="Z49" i="1"/>
  <c r="AH49" i="1" s="1"/>
  <c r="Y49" i="1"/>
  <c r="N49" i="1"/>
  <c r="J49" i="1"/>
  <c r="I49" i="1"/>
  <c r="H49" i="1"/>
  <c r="K49" i="1" s="1"/>
  <c r="Q49" i="1" s="1"/>
  <c r="AR48" i="1"/>
  <c r="AO48" i="1"/>
  <c r="AV48" i="1" s="1"/>
  <c r="AE48" i="1"/>
  <c r="AD48" i="1"/>
  <c r="AA48" i="1"/>
  <c r="Z48" i="1"/>
  <c r="Y48" i="1"/>
  <c r="AB48" i="1" s="1"/>
  <c r="I48" i="1"/>
  <c r="H48" i="1"/>
  <c r="AU47" i="1"/>
  <c r="AR47" i="1"/>
  <c r="AQ47" i="1"/>
  <c r="AP47" i="1"/>
  <c r="AO47" i="1"/>
  <c r="Z47" i="1"/>
  <c r="Y47" i="1"/>
  <c r="K47" i="1"/>
  <c r="H47" i="1"/>
  <c r="AX46" i="1"/>
  <c r="AW46" i="1"/>
  <c r="AU46" i="1"/>
  <c r="AS46" i="1"/>
  <c r="AQ46" i="1"/>
  <c r="AP46" i="1"/>
  <c r="AO46" i="1"/>
  <c r="AG46" i="1"/>
  <c r="AF46" i="1"/>
  <c r="AB46" i="1"/>
  <c r="AA46" i="1"/>
  <c r="Y46" i="1"/>
  <c r="Z46" i="1" s="1"/>
  <c r="K46" i="1"/>
  <c r="J46" i="1"/>
  <c r="I46" i="1"/>
  <c r="AC46" i="1" s="1"/>
  <c r="H46" i="1"/>
  <c r="AR45" i="1"/>
  <c r="AP45" i="1"/>
  <c r="AO45" i="1"/>
  <c r="AB45" i="1"/>
  <c r="AA45" i="1"/>
  <c r="Z45" i="1"/>
  <c r="Y45" i="1"/>
  <c r="H45" i="1"/>
  <c r="AR44" i="1"/>
  <c r="AQ44" i="1"/>
  <c r="AO44" i="1"/>
  <c r="AA44" i="1"/>
  <c r="Z44" i="1"/>
  <c r="Y44" i="1"/>
  <c r="AB44" i="1" s="1"/>
  <c r="R44" i="1"/>
  <c r="H44" i="1"/>
  <c r="AR43" i="1"/>
  <c r="AQ43" i="1"/>
  <c r="AP43" i="1"/>
  <c r="AO43" i="1"/>
  <c r="Y43" i="1"/>
  <c r="H43" i="1"/>
  <c r="AO42" i="1"/>
  <c r="AG42" i="1"/>
  <c r="AF42" i="1"/>
  <c r="AC42" i="1"/>
  <c r="AB42" i="1"/>
  <c r="AA42" i="1"/>
  <c r="Y42" i="1"/>
  <c r="Z42" i="1" s="1"/>
  <c r="K42" i="1"/>
  <c r="J42" i="1"/>
  <c r="I42" i="1"/>
  <c r="H42" i="1"/>
  <c r="AO41" i="1"/>
  <c r="AH41" i="1"/>
  <c r="AD41" i="1"/>
  <c r="AB41" i="1"/>
  <c r="AA41" i="1"/>
  <c r="Z41" i="1"/>
  <c r="Y41" i="1"/>
  <c r="I41" i="1"/>
  <c r="H41" i="1"/>
  <c r="AO40" i="1"/>
  <c r="Y40" i="1"/>
  <c r="H40" i="1"/>
  <c r="AR39" i="1"/>
  <c r="AQ39" i="1"/>
  <c r="AP39" i="1"/>
  <c r="AO39" i="1"/>
  <c r="Y39" i="1"/>
  <c r="H39" i="1"/>
  <c r="AO38" i="1"/>
  <c r="AA38" i="1"/>
  <c r="Z38" i="1"/>
  <c r="Y38" i="1"/>
  <c r="AB38" i="1" s="1"/>
  <c r="H38" i="1"/>
  <c r="AV37" i="1"/>
  <c r="AU37" i="1"/>
  <c r="AR37" i="1"/>
  <c r="AQ37" i="1"/>
  <c r="AP37" i="1"/>
  <c r="AO37" i="1"/>
  <c r="Y37" i="1"/>
  <c r="H37" i="1"/>
  <c r="AU36" i="1"/>
  <c r="AQ36" i="1"/>
  <c r="AP36" i="1"/>
  <c r="AO36" i="1"/>
  <c r="Y36" i="1"/>
  <c r="O36" i="1"/>
  <c r="K36" i="1"/>
  <c r="J36" i="1"/>
  <c r="I36" i="1"/>
  <c r="H36" i="1"/>
  <c r="AO35" i="1"/>
  <c r="AB35" i="1"/>
  <c r="AA35" i="1"/>
  <c r="Z35" i="1"/>
  <c r="Y35" i="1"/>
  <c r="J35" i="1"/>
  <c r="I35" i="1"/>
  <c r="H35" i="1"/>
  <c r="K35" i="1" s="1"/>
  <c r="AV34" i="1"/>
  <c r="AR34" i="1"/>
  <c r="AO34" i="1"/>
  <c r="AD34" i="1"/>
  <c r="AA34" i="1"/>
  <c r="Z34" i="1"/>
  <c r="Y34" i="1"/>
  <c r="AB34" i="1" s="1"/>
  <c r="I34" i="1"/>
  <c r="AE34" i="1" s="1"/>
  <c r="H34" i="1"/>
  <c r="AU33" i="1"/>
  <c r="AR33" i="1"/>
  <c r="AQ33" i="1"/>
  <c r="AP33" i="1"/>
  <c r="AO33" i="1"/>
  <c r="Z33" i="1"/>
  <c r="Y33" i="1"/>
  <c r="H33" i="1"/>
  <c r="AU32" i="1"/>
  <c r="AO32" i="1"/>
  <c r="Y32" i="1"/>
  <c r="N32" i="1"/>
  <c r="K32" i="1"/>
  <c r="J32" i="1"/>
  <c r="H32" i="1"/>
  <c r="I32" i="1" s="1"/>
  <c r="AP31" i="1"/>
  <c r="AX31" i="1" s="1"/>
  <c r="AO31" i="1"/>
  <c r="AE31" i="1"/>
  <c r="AB31" i="1"/>
  <c r="AA31" i="1"/>
  <c r="Y31" i="1"/>
  <c r="Z31" i="1" s="1"/>
  <c r="AH31" i="1" s="1"/>
  <c r="R31" i="1"/>
  <c r="K31" i="1"/>
  <c r="J31" i="1"/>
  <c r="Q31" i="1" s="1"/>
  <c r="I31" i="1"/>
  <c r="AF31" i="1" s="1"/>
  <c r="H31" i="1"/>
  <c r="AO30" i="1"/>
  <c r="AR30" i="1" s="1"/>
  <c r="AB30" i="1"/>
  <c r="AA30" i="1"/>
  <c r="Z30" i="1"/>
  <c r="Y30" i="1"/>
  <c r="H30" i="1"/>
  <c r="AV30" i="1" s="1"/>
  <c r="AR29" i="1"/>
  <c r="AQ29" i="1"/>
  <c r="AO29" i="1"/>
  <c r="Y29" i="1"/>
  <c r="Z29" i="1" s="1"/>
  <c r="H29" i="1"/>
  <c r="AU28" i="1"/>
  <c r="AR28" i="1"/>
  <c r="AQ28" i="1"/>
  <c r="AP28" i="1"/>
  <c r="AO28" i="1"/>
  <c r="Y28" i="1"/>
  <c r="K28" i="1"/>
  <c r="J28" i="1"/>
  <c r="H28" i="1"/>
  <c r="I28" i="1" s="1"/>
  <c r="AO27" i="1"/>
  <c r="AB27" i="1"/>
  <c r="AA27" i="1"/>
  <c r="Y27" i="1"/>
  <c r="Z27" i="1" s="1"/>
  <c r="N27" i="1"/>
  <c r="K27" i="1"/>
  <c r="J27" i="1"/>
  <c r="I27" i="1"/>
  <c r="H27" i="1"/>
  <c r="AO26" i="1"/>
  <c r="AB26" i="1"/>
  <c r="AA26" i="1"/>
  <c r="Z26" i="1"/>
  <c r="AH26" i="1" s="1"/>
  <c r="Y26" i="1"/>
  <c r="H26" i="1"/>
  <c r="I26" i="1" s="1"/>
  <c r="AV25" i="1"/>
  <c r="AR25" i="1"/>
  <c r="AQ25" i="1"/>
  <c r="AO25" i="1"/>
  <c r="Y25" i="1"/>
  <c r="H25" i="1"/>
  <c r="K25" i="1" s="1"/>
  <c r="AU24" i="1"/>
  <c r="AR24" i="1"/>
  <c r="AQ24" i="1"/>
  <c r="AP24" i="1"/>
  <c r="AO24" i="1"/>
  <c r="Y24" i="1"/>
  <c r="K24" i="1"/>
  <c r="J24" i="1"/>
  <c r="H24" i="1"/>
  <c r="I24" i="1" s="1"/>
  <c r="AO23" i="1"/>
  <c r="AF23" i="1"/>
  <c r="AB23" i="1"/>
  <c r="AA23" i="1"/>
  <c r="Y23" i="1"/>
  <c r="Z23" i="1" s="1"/>
  <c r="AH23" i="1" s="1"/>
  <c r="M23" i="1"/>
  <c r="K23" i="1"/>
  <c r="J23" i="1"/>
  <c r="I23" i="1"/>
  <c r="Q23" i="1" s="1"/>
  <c r="H23" i="1"/>
  <c r="AO22" i="1"/>
  <c r="AB22" i="1"/>
  <c r="AA22" i="1"/>
  <c r="Z22" i="1"/>
  <c r="Y22" i="1"/>
  <c r="J22" i="1"/>
  <c r="I22" i="1"/>
  <c r="N22" i="1" s="1"/>
  <c r="H22" i="1"/>
  <c r="K22" i="1" s="1"/>
  <c r="AO21" i="1"/>
  <c r="Y21" i="1"/>
  <c r="H21" i="1"/>
  <c r="AR20" i="1"/>
  <c r="AQ20" i="1"/>
  <c r="AP20" i="1"/>
  <c r="AO20" i="1"/>
  <c r="Y20" i="1"/>
  <c r="H20" i="1"/>
  <c r="AO19" i="1"/>
  <c r="AC19" i="1"/>
  <c r="Y19" i="1"/>
  <c r="Z19" i="1" s="1"/>
  <c r="M19" i="1"/>
  <c r="K19" i="1"/>
  <c r="J19" i="1"/>
  <c r="O19" i="1" s="1"/>
  <c r="I19" i="1"/>
  <c r="H19" i="1"/>
  <c r="AO18" i="1"/>
  <c r="AB18" i="1"/>
  <c r="AA18" i="1"/>
  <c r="Z18" i="1"/>
  <c r="Y18" i="1"/>
  <c r="J18" i="1"/>
  <c r="I18" i="1"/>
  <c r="H18" i="1"/>
  <c r="K18" i="1" s="1"/>
  <c r="AO17" i="1"/>
  <c r="Y17" i="1"/>
  <c r="H17" i="1"/>
  <c r="AR16" i="1"/>
  <c r="AQ16" i="1"/>
  <c r="AP16" i="1"/>
  <c r="AO16" i="1"/>
  <c r="Y16" i="1"/>
  <c r="H16" i="1"/>
  <c r="AO15" i="1"/>
  <c r="AC15" i="1"/>
  <c r="Y15" i="1"/>
  <c r="Z15" i="1" s="1"/>
  <c r="M15" i="1"/>
  <c r="K15" i="1"/>
  <c r="J15" i="1"/>
  <c r="O15" i="1" s="1"/>
  <c r="I15" i="1"/>
  <c r="H15" i="1"/>
  <c r="AO14" i="1"/>
  <c r="Y14" i="1"/>
  <c r="K14" i="1"/>
  <c r="H14" i="1"/>
  <c r="J14" i="1" s="1"/>
  <c r="AU13" i="1"/>
  <c r="AR13" i="1"/>
  <c r="AQ13" i="1"/>
  <c r="AP13" i="1"/>
  <c r="AO13" i="1"/>
  <c r="AB13" i="1"/>
  <c r="Y13" i="1"/>
  <c r="AA13" i="1" s="1"/>
  <c r="K13" i="1"/>
  <c r="J13" i="1"/>
  <c r="H13" i="1"/>
  <c r="I13" i="1" s="1"/>
  <c r="AO12" i="1"/>
  <c r="AB12" i="1"/>
  <c r="AA12" i="1"/>
  <c r="Y12" i="1"/>
  <c r="Z12" i="1" s="1"/>
  <c r="K12" i="1"/>
  <c r="J12" i="1"/>
  <c r="I12" i="1"/>
  <c r="AE12" i="1" s="1"/>
  <c r="H12" i="1"/>
  <c r="AO11" i="1"/>
  <c r="AB11" i="1"/>
  <c r="AA11" i="1"/>
  <c r="Z11" i="1"/>
  <c r="Y11" i="1"/>
  <c r="H11" i="1"/>
  <c r="AV10" i="1"/>
  <c r="AR10" i="1"/>
  <c r="AQ10" i="1"/>
  <c r="AO10" i="1"/>
  <c r="Y10" i="1"/>
  <c r="H10" i="1"/>
  <c r="AU9" i="1"/>
  <c r="AR9" i="1"/>
  <c r="AQ9" i="1"/>
  <c r="AP9" i="1"/>
  <c r="AO9" i="1"/>
  <c r="Y9" i="1"/>
  <c r="K9" i="1"/>
  <c r="J9" i="1"/>
  <c r="O9" i="1" s="1"/>
  <c r="H9" i="1"/>
  <c r="I9" i="1" s="1"/>
  <c r="AO8" i="1"/>
  <c r="AB8" i="1"/>
  <c r="AA8" i="1"/>
  <c r="Y8" i="1"/>
  <c r="Z8" i="1" s="1"/>
  <c r="AH8" i="1" s="1"/>
  <c r="M8" i="1"/>
  <c r="K8" i="1"/>
  <c r="J8" i="1"/>
  <c r="I8" i="1"/>
  <c r="Q8" i="1" s="1"/>
  <c r="H8" i="1"/>
  <c r="AR7" i="1"/>
  <c r="AO7" i="1"/>
  <c r="AB7" i="1"/>
  <c r="AA7" i="1"/>
  <c r="Z7" i="1"/>
  <c r="Y7" i="1"/>
  <c r="H7" i="1"/>
  <c r="AV7" i="1" s="1"/>
  <c r="AV6" i="1"/>
  <c r="AU6" i="1"/>
  <c r="AR6" i="1"/>
  <c r="AQ6" i="1"/>
  <c r="AO6" i="1"/>
  <c r="Z6" i="1"/>
  <c r="Y6" i="1"/>
  <c r="H6" i="1"/>
  <c r="AU5" i="1"/>
  <c r="AR5" i="1"/>
  <c r="AQ5" i="1"/>
  <c r="AP5" i="1"/>
  <c r="AO5" i="1"/>
  <c r="Y5" i="1"/>
  <c r="K5" i="1"/>
  <c r="J5" i="1"/>
  <c r="N5" i="1" s="1"/>
  <c r="H5" i="1"/>
  <c r="I5" i="1" s="1"/>
  <c r="AO4" i="1"/>
  <c r="AE4" i="1"/>
  <c r="AB4" i="1"/>
  <c r="AA4" i="1"/>
  <c r="Y4" i="1"/>
  <c r="Z4" i="1" s="1"/>
  <c r="AH4" i="1" s="1"/>
  <c r="R4" i="1"/>
  <c r="M4" i="1"/>
  <c r="K4" i="1"/>
  <c r="L4" i="1" s="1"/>
  <c r="J4" i="1"/>
  <c r="I4" i="1"/>
  <c r="H4" i="1"/>
  <c r="AO3" i="1"/>
  <c r="AB3" i="1"/>
  <c r="AA3" i="1"/>
  <c r="Z3" i="1"/>
  <c r="AH3" i="1" s="1"/>
  <c r="Y3" i="1"/>
  <c r="I3" i="1"/>
  <c r="H3" i="1"/>
  <c r="AV2" i="1"/>
  <c r="AU2" i="1"/>
  <c r="AR2" i="1"/>
  <c r="AQ2" i="1"/>
  <c r="AO2" i="1"/>
  <c r="Y2" i="1"/>
  <c r="K2" i="1"/>
  <c r="H2" i="1"/>
  <c r="O14" i="1" l="1"/>
  <c r="AB2" i="1"/>
  <c r="AA2" i="1"/>
  <c r="AG3" i="1"/>
  <c r="AC3" i="1"/>
  <c r="AF3" i="1"/>
  <c r="AU3" i="1"/>
  <c r="AQ3" i="1"/>
  <c r="AP3" i="1"/>
  <c r="AW3" i="1" s="1"/>
  <c r="AT3" i="1"/>
  <c r="AU14" i="1"/>
  <c r="AQ14" i="1"/>
  <c r="AV14" i="1"/>
  <c r="AP14" i="1"/>
  <c r="AX14" i="1" s="1"/>
  <c r="AR14" i="1"/>
  <c r="AH18" i="1"/>
  <c r="AU18" i="1"/>
  <c r="AQ18" i="1"/>
  <c r="AV18" i="1"/>
  <c r="AR18" i="1"/>
  <c r="AP18" i="1"/>
  <c r="AS18" i="1" s="1"/>
  <c r="AU22" i="1"/>
  <c r="AQ22" i="1"/>
  <c r="AX22" i="1"/>
  <c r="AV22" i="1"/>
  <c r="AW22" i="1"/>
  <c r="AR22" i="1"/>
  <c r="AP22" i="1"/>
  <c r="AS22" i="1" s="1"/>
  <c r="AD35" i="1"/>
  <c r="P35" i="1"/>
  <c r="AG35" i="1"/>
  <c r="AC35" i="1"/>
  <c r="R34" i="1"/>
  <c r="AE35" i="1"/>
  <c r="Q35" i="1"/>
  <c r="Z2" i="1"/>
  <c r="AA9" i="1"/>
  <c r="Z9" i="1"/>
  <c r="N12" i="1"/>
  <c r="AV12" i="1"/>
  <c r="AR12" i="1"/>
  <c r="AP12" i="1"/>
  <c r="AX12" i="1" s="1"/>
  <c r="AU12" i="1"/>
  <c r="AQ12" i="1"/>
  <c r="J17" i="1"/>
  <c r="I17" i="1"/>
  <c r="K17" i="1"/>
  <c r="AP17" i="1"/>
  <c r="AS17" i="1" s="1"/>
  <c r="AR17" i="1"/>
  <c r="AV17" i="1"/>
  <c r="AQ17" i="1"/>
  <c r="AP21" i="1"/>
  <c r="AR21" i="1"/>
  <c r="AV21" i="1"/>
  <c r="AQ21" i="1"/>
  <c r="AG26" i="1"/>
  <c r="AC26" i="1"/>
  <c r="AF26" i="1"/>
  <c r="AD26" i="1"/>
  <c r="AS3" i="1"/>
  <c r="AA5" i="1"/>
  <c r="Z5" i="1"/>
  <c r="AH5" i="1" s="1"/>
  <c r="AW9" i="1"/>
  <c r="L12" i="1"/>
  <c r="AS12" i="1"/>
  <c r="AB14" i="1"/>
  <c r="AA14" i="1"/>
  <c r="Z14" i="1"/>
  <c r="AH14" i="1" s="1"/>
  <c r="AV15" i="1"/>
  <c r="AR15" i="1"/>
  <c r="AP15" i="1"/>
  <c r="AW15" i="1" s="1"/>
  <c r="AQ15" i="1"/>
  <c r="AU15" i="1"/>
  <c r="AU17" i="1"/>
  <c r="AV19" i="1"/>
  <c r="AR19" i="1"/>
  <c r="AX19" i="1"/>
  <c r="AS19" i="1"/>
  <c r="AP19" i="1"/>
  <c r="AW19" i="1"/>
  <c r="AQ19" i="1"/>
  <c r="AU19" i="1"/>
  <c r="AA20" i="1"/>
  <c r="Z20" i="1"/>
  <c r="AB20" i="1"/>
  <c r="AU21" i="1"/>
  <c r="O24" i="1"/>
  <c r="R23" i="1"/>
  <c r="N24" i="1"/>
  <c r="AV27" i="1"/>
  <c r="AR27" i="1"/>
  <c r="AU27" i="1"/>
  <c r="AQ27" i="1"/>
  <c r="AT27" i="1"/>
  <c r="AP27" i="1"/>
  <c r="AS27" i="1"/>
  <c r="AX27" i="1"/>
  <c r="M28" i="1"/>
  <c r="L28" i="1"/>
  <c r="N28" i="1"/>
  <c r="O28" i="1"/>
  <c r="R27" i="1"/>
  <c r="J29" i="1"/>
  <c r="I29" i="1"/>
  <c r="AV29" i="1"/>
  <c r="AU29" i="1"/>
  <c r="K29" i="1"/>
  <c r="AF35" i="1"/>
  <c r="L46" i="1"/>
  <c r="M46" i="1"/>
  <c r="R45" i="1"/>
  <c r="AE5" i="1"/>
  <c r="Q5" i="1"/>
  <c r="P5" i="1"/>
  <c r="AD5" i="1"/>
  <c r="O5" i="1"/>
  <c r="AC5" i="1"/>
  <c r="AF8" i="1"/>
  <c r="AD12" i="1"/>
  <c r="P12" i="1"/>
  <c r="R11" i="1"/>
  <c r="AG12" i="1"/>
  <c r="AC12" i="1"/>
  <c r="AF12" i="1"/>
  <c r="Q12" i="1"/>
  <c r="Q13" i="1"/>
  <c r="R12" i="1"/>
  <c r="P13" i="1"/>
  <c r="I16" i="1"/>
  <c r="J16" i="1"/>
  <c r="AV16" i="1"/>
  <c r="K16" i="1"/>
  <c r="AU16" i="1"/>
  <c r="AG18" i="1"/>
  <c r="AC18" i="1"/>
  <c r="R17" i="1"/>
  <c r="AE18" i="1"/>
  <c r="AF18" i="1"/>
  <c r="Q18" i="1"/>
  <c r="P18" i="1"/>
  <c r="I20" i="1"/>
  <c r="AU20" i="1"/>
  <c r="J20" i="1"/>
  <c r="AV20" i="1"/>
  <c r="K20" i="1"/>
  <c r="AG22" i="1"/>
  <c r="AC22" i="1"/>
  <c r="R21" i="1"/>
  <c r="AE22" i="1"/>
  <c r="P22" i="1"/>
  <c r="AF22" i="1"/>
  <c r="Q22" i="1"/>
  <c r="AH22" i="1"/>
  <c r="AH29" i="1"/>
  <c r="O31" i="1"/>
  <c r="N31" i="1"/>
  <c r="M31" i="1"/>
  <c r="L42" i="1"/>
  <c r="Q42" i="1"/>
  <c r="R41" i="1"/>
  <c r="M42" i="1"/>
  <c r="AD3" i="1"/>
  <c r="AR3" i="1"/>
  <c r="AF4" i="1"/>
  <c r="AD8" i="1"/>
  <c r="P8" i="1"/>
  <c r="AC8" i="1"/>
  <c r="R7" i="1"/>
  <c r="AG8" i="1"/>
  <c r="N8" i="1"/>
  <c r="AV8" i="1"/>
  <c r="AR8" i="1"/>
  <c r="AQ8" i="1"/>
  <c r="AU8" i="1"/>
  <c r="M9" i="1"/>
  <c r="L9" i="1"/>
  <c r="J10" i="1"/>
  <c r="I10" i="1"/>
  <c r="K11" i="1"/>
  <c r="J11" i="1"/>
  <c r="AV11" i="1"/>
  <c r="AH12" i="1"/>
  <c r="O13" i="1"/>
  <c r="AX20" i="1"/>
  <c r="J21" i="1"/>
  <c r="K21" i="1"/>
  <c r="I21" i="1"/>
  <c r="L22" i="1"/>
  <c r="AT22" i="1"/>
  <c r="AX25" i="1"/>
  <c r="K30" i="1"/>
  <c r="J30" i="1"/>
  <c r="I30" i="1"/>
  <c r="AT31" i="1"/>
  <c r="AS31" i="1"/>
  <c r="AE3" i="1"/>
  <c r="AD4" i="1"/>
  <c r="P4" i="1"/>
  <c r="AG4" i="1"/>
  <c r="AC4" i="1"/>
  <c r="R3" i="1"/>
  <c r="N4" i="1"/>
  <c r="AV4" i="1"/>
  <c r="AR4" i="1"/>
  <c r="AQ4" i="1"/>
  <c r="AU4" i="1"/>
  <c r="M5" i="1"/>
  <c r="L5" i="1"/>
  <c r="AG5" i="1"/>
  <c r="J6" i="1"/>
  <c r="I6" i="1"/>
  <c r="K7" i="1"/>
  <c r="J7" i="1"/>
  <c r="O8" i="1"/>
  <c r="AP8" i="1"/>
  <c r="AT8" i="1" s="1"/>
  <c r="N9" i="1"/>
  <c r="AB9" i="1"/>
  <c r="AT9" i="1"/>
  <c r="K10" i="1"/>
  <c r="AB10" i="1"/>
  <c r="AA10" i="1"/>
  <c r="I11" i="1"/>
  <c r="AH11" i="1" s="1"/>
  <c r="AU11" i="1"/>
  <c r="AQ11" i="1"/>
  <c r="AT11" i="1"/>
  <c r="AP11" i="1"/>
  <c r="M13" i="1"/>
  <c r="AA16" i="1"/>
  <c r="AB16" i="1"/>
  <c r="Z16" i="1"/>
  <c r="N18" i="1"/>
  <c r="J2" i="1"/>
  <c r="L2" i="1" s="1"/>
  <c r="I2" i="1"/>
  <c r="K3" i="1"/>
  <c r="J3" i="1"/>
  <c r="R2" i="1" s="1"/>
  <c r="P3" i="1"/>
  <c r="AV3" i="1"/>
  <c r="O4" i="1"/>
  <c r="Q4" i="1"/>
  <c r="AP4" i="1"/>
  <c r="AB5" i="1"/>
  <c r="AW5" i="1"/>
  <c r="K6" i="1"/>
  <c r="AB6" i="1"/>
  <c r="AA6" i="1"/>
  <c r="I7" i="1"/>
  <c r="AU7" i="1"/>
  <c r="AQ7" i="1"/>
  <c r="AP7" i="1"/>
  <c r="AS7" i="1" s="1"/>
  <c r="L8" i="1"/>
  <c r="R8" i="1"/>
  <c r="AE8" i="1"/>
  <c r="AE9" i="1"/>
  <c r="Q9" i="1"/>
  <c r="P9" i="1"/>
  <c r="AD9" i="1"/>
  <c r="AC9" i="1"/>
  <c r="Z10" i="1"/>
  <c r="AU10" i="1"/>
  <c r="AR11" i="1"/>
  <c r="M12" i="1"/>
  <c r="AW12" i="1"/>
  <c r="N13" i="1"/>
  <c r="AT15" i="1"/>
  <c r="AB17" i="1"/>
  <c r="AA17" i="1"/>
  <c r="Z17" i="1"/>
  <c r="M18" i="1"/>
  <c r="AD18" i="1"/>
  <c r="AT19" i="1"/>
  <c r="AB21" i="1"/>
  <c r="AA21" i="1"/>
  <c r="Z21" i="1"/>
  <c r="AH21" i="1" s="1"/>
  <c r="M22" i="1"/>
  <c r="AD22" i="1"/>
  <c r="AX23" i="1"/>
  <c r="AE26" i="1"/>
  <c r="AD27" i="1"/>
  <c r="P27" i="1"/>
  <c r="AG27" i="1"/>
  <c r="AC27" i="1"/>
  <c r="R26" i="1"/>
  <c r="AF27" i="1"/>
  <c r="AE27" i="1"/>
  <c r="Q27" i="1"/>
  <c r="AW27" i="1"/>
  <c r="AA28" i="1"/>
  <c r="Z28" i="1"/>
  <c r="AT28" i="1"/>
  <c r="AB28" i="1"/>
  <c r="N35" i="1"/>
  <c r="AX42" i="1"/>
  <c r="AD15" i="1"/>
  <c r="P15" i="1"/>
  <c r="N15" i="1"/>
  <c r="AE15" i="1"/>
  <c r="O18" i="1"/>
  <c r="AD19" i="1"/>
  <c r="P19" i="1"/>
  <c r="N19" i="1"/>
  <c r="AE19" i="1"/>
  <c r="AW23" i="1"/>
  <c r="AA24" i="1"/>
  <c r="Z24" i="1"/>
  <c r="AD24" i="1" s="1"/>
  <c r="AV26" i="1"/>
  <c r="AH35" i="1"/>
  <c r="AE36" i="1"/>
  <c r="AS2" i="1"/>
  <c r="AV5" i="1"/>
  <c r="O12" i="1"/>
  <c r="L13" i="1"/>
  <c r="Z13" i="1"/>
  <c r="AD13" i="1" s="1"/>
  <c r="AV13" i="1"/>
  <c r="I14" i="1"/>
  <c r="AA15" i="1"/>
  <c r="AF15" i="1"/>
  <c r="L18" i="1"/>
  <c r="AA19" i="1"/>
  <c r="AF19" i="1"/>
  <c r="O23" i="1"/>
  <c r="AP23" i="1"/>
  <c r="AT23" i="1" s="1"/>
  <c r="AB24" i="1"/>
  <c r="AT24" i="1"/>
  <c r="AB25" i="1"/>
  <c r="AA25" i="1"/>
  <c r="AU26" i="1"/>
  <c r="AQ26" i="1"/>
  <c r="AP26" i="1"/>
  <c r="AS26" i="1" s="1"/>
  <c r="AW26" i="1"/>
  <c r="L27" i="1"/>
  <c r="Q28" i="1"/>
  <c r="AD28" i="1"/>
  <c r="P28" i="1"/>
  <c r="AV32" i="1"/>
  <c r="AR32" i="1"/>
  <c r="AQ32" i="1"/>
  <c r="N36" i="1"/>
  <c r="R35" i="1"/>
  <c r="J37" i="1"/>
  <c r="I37" i="1"/>
  <c r="K37" i="1"/>
  <c r="AG41" i="1"/>
  <c r="AC41" i="1"/>
  <c r="AF41" i="1"/>
  <c r="AE41" i="1"/>
  <c r="J44" i="1"/>
  <c r="AV44" i="1"/>
  <c r="K44" i="1"/>
  <c r="I44" i="1"/>
  <c r="AH15" i="1"/>
  <c r="AH19" i="1"/>
  <c r="O22" i="1"/>
  <c r="AD23" i="1"/>
  <c r="P23" i="1"/>
  <c r="AG23" i="1"/>
  <c r="AC23" i="1"/>
  <c r="N23" i="1"/>
  <c r="AV23" i="1"/>
  <c r="AR23" i="1"/>
  <c r="AU23" i="1"/>
  <c r="AQ23" i="1"/>
  <c r="M24" i="1"/>
  <c r="L24" i="1"/>
  <c r="J25" i="1"/>
  <c r="I25" i="1"/>
  <c r="K26" i="1"/>
  <c r="J26" i="1"/>
  <c r="O27" i="1"/>
  <c r="AB29" i="1"/>
  <c r="AA29" i="1"/>
  <c r="AU30" i="1"/>
  <c r="AQ30" i="1"/>
  <c r="AP30" i="1"/>
  <c r="AX30" i="1" s="1"/>
  <c r="AW30" i="1"/>
  <c r="L31" i="1"/>
  <c r="AD32" i="1"/>
  <c r="AG32" i="1"/>
  <c r="Q32" i="1"/>
  <c r="P32" i="1"/>
  <c r="O32" i="1"/>
  <c r="AE32" i="1"/>
  <c r="AV35" i="1"/>
  <c r="AR35" i="1"/>
  <c r="AU35" i="1"/>
  <c r="AQ35" i="1"/>
  <c r="AP35" i="1"/>
  <c r="AW35" i="1" s="1"/>
  <c r="AB40" i="1"/>
  <c r="AA40" i="1"/>
  <c r="Z40" i="1"/>
  <c r="K45" i="1"/>
  <c r="AV45" i="1"/>
  <c r="J45" i="1"/>
  <c r="I45" i="1"/>
  <c r="AW45" i="1" s="1"/>
  <c r="AS45" i="1"/>
  <c r="L49" i="1"/>
  <c r="M49" i="1"/>
  <c r="AT50" i="1"/>
  <c r="AV9" i="1"/>
  <c r="AS10" i="1"/>
  <c r="AP2" i="1"/>
  <c r="AW2" i="1" s="1"/>
  <c r="AT2" i="1"/>
  <c r="AS5" i="1"/>
  <c r="AP6" i="1"/>
  <c r="AT6" i="1" s="1"/>
  <c r="AS9" i="1"/>
  <c r="AP10" i="1"/>
  <c r="AW10" i="1" s="1"/>
  <c r="AT10" i="1"/>
  <c r="R14" i="1"/>
  <c r="L15" i="1"/>
  <c r="Q15" i="1"/>
  <c r="AB15" i="1"/>
  <c r="AG15" i="1"/>
  <c r="R18" i="1"/>
  <c r="L19" i="1"/>
  <c r="Q19" i="1"/>
  <c r="AB19" i="1"/>
  <c r="AG19" i="1"/>
  <c r="R22" i="1"/>
  <c r="L23" i="1"/>
  <c r="AE23" i="1"/>
  <c r="AS23" i="1"/>
  <c r="AE24" i="1"/>
  <c r="Q24" i="1"/>
  <c r="P24" i="1"/>
  <c r="AC24" i="1"/>
  <c r="Z25" i="1"/>
  <c r="AH25" i="1" s="1"/>
  <c r="AU25" i="1"/>
  <c r="AR26" i="1"/>
  <c r="M27" i="1"/>
  <c r="AH27" i="1"/>
  <c r="AX29" i="1"/>
  <c r="AS30" i="1"/>
  <c r="AD31" i="1"/>
  <c r="P31" i="1"/>
  <c r="AG31" i="1"/>
  <c r="AC31" i="1"/>
  <c r="R30" i="1"/>
  <c r="AV31" i="1"/>
  <c r="AR31" i="1"/>
  <c r="AU31" i="1"/>
  <c r="AQ31" i="1"/>
  <c r="AW31" i="1"/>
  <c r="M32" i="1"/>
  <c r="L32" i="1"/>
  <c r="Z32" i="1"/>
  <c r="AB32" i="1"/>
  <c r="AA32" i="1"/>
  <c r="AP32" i="1"/>
  <c r="AX32" i="1" s="1"/>
  <c r="AG34" i="1"/>
  <c r="AC34" i="1"/>
  <c r="AF34" i="1"/>
  <c r="AH34" i="1"/>
  <c r="L35" i="1"/>
  <c r="M35" i="1"/>
  <c r="J40" i="1"/>
  <c r="K40" i="1"/>
  <c r="I40" i="1"/>
  <c r="AP40" i="1"/>
  <c r="AW40" i="1"/>
  <c r="AR40" i="1"/>
  <c r="AV40" i="1"/>
  <c r="AQ40" i="1"/>
  <c r="AU40" i="1"/>
  <c r="O42" i="1"/>
  <c r="N46" i="1"/>
  <c r="Q46" i="1"/>
  <c r="O46" i="1"/>
  <c r="N50" i="1"/>
  <c r="R49" i="1"/>
  <c r="O50" i="1"/>
  <c r="AV24" i="1"/>
  <c r="AW25" i="1"/>
  <c r="AV28" i="1"/>
  <c r="J33" i="1"/>
  <c r="I33" i="1"/>
  <c r="AW33" i="1" s="1"/>
  <c r="AV33" i="1"/>
  <c r="O35" i="1"/>
  <c r="M36" i="1"/>
  <c r="L36" i="1"/>
  <c r="AA36" i="1"/>
  <c r="Z36" i="1"/>
  <c r="AB37" i="1"/>
  <c r="AA37" i="1"/>
  <c r="K38" i="1"/>
  <c r="J38" i="1"/>
  <c r="AV38" i="1"/>
  <c r="AR38" i="1"/>
  <c r="AW38" i="1"/>
  <c r="AQ38" i="1"/>
  <c r="AU38" i="1"/>
  <c r="AP38" i="1"/>
  <c r="I39" i="1"/>
  <c r="AV39" i="1"/>
  <c r="K39" i="1"/>
  <c r="AU39" i="1"/>
  <c r="J39" i="1"/>
  <c r="AA39" i="1"/>
  <c r="AB39" i="1"/>
  <c r="Z39" i="1"/>
  <c r="AW39" i="1"/>
  <c r="AT39" i="1"/>
  <c r="AU41" i="1"/>
  <c r="AQ41" i="1"/>
  <c r="AW41" i="1"/>
  <c r="AR41" i="1"/>
  <c r="AV41" i="1"/>
  <c r="AP41" i="1"/>
  <c r="AG48" i="1"/>
  <c r="AC48" i="1"/>
  <c r="AF48" i="1"/>
  <c r="AH48" i="1"/>
  <c r="AD49" i="1"/>
  <c r="P49" i="1"/>
  <c r="AG49" i="1"/>
  <c r="AC49" i="1"/>
  <c r="R48" i="1"/>
  <c r="AE49" i="1"/>
  <c r="AF49" i="1"/>
  <c r="AS16" i="1"/>
  <c r="AS20" i="1"/>
  <c r="AP25" i="1"/>
  <c r="AS25" i="1" s="1"/>
  <c r="AT25" i="1"/>
  <c r="AS28" i="1"/>
  <c r="AP29" i="1"/>
  <c r="AS29" i="1" s="1"/>
  <c r="K33" i="1"/>
  <c r="AB33" i="1"/>
  <c r="AA33" i="1"/>
  <c r="K34" i="1"/>
  <c r="J34" i="1"/>
  <c r="AU34" i="1"/>
  <c r="AQ34" i="1"/>
  <c r="AP34" i="1"/>
  <c r="AS34" i="1" s="1"/>
  <c r="AB36" i="1"/>
  <c r="AW36" i="1"/>
  <c r="Z37" i="1"/>
  <c r="AH37" i="1" s="1"/>
  <c r="I38" i="1"/>
  <c r="AS38" i="1"/>
  <c r="AX39" i="1"/>
  <c r="K41" i="1"/>
  <c r="Q41" i="1" s="1"/>
  <c r="J41" i="1"/>
  <c r="AV42" i="1"/>
  <c r="AR42" i="1"/>
  <c r="AW42" i="1"/>
  <c r="AQ42" i="1"/>
  <c r="AU42" i="1"/>
  <c r="AP42" i="1"/>
  <c r="I43" i="1"/>
  <c r="AV43" i="1"/>
  <c r="K43" i="1"/>
  <c r="AU43" i="1"/>
  <c r="J43" i="1"/>
  <c r="AA43" i="1"/>
  <c r="AB43" i="1"/>
  <c r="Z43" i="1"/>
  <c r="AW43" i="1"/>
  <c r="AV49" i="1"/>
  <c r="AR49" i="1"/>
  <c r="AU49" i="1"/>
  <c r="AQ49" i="1"/>
  <c r="AP49" i="1"/>
  <c r="AS49" i="1" s="1"/>
  <c r="P36" i="1"/>
  <c r="AD36" i="1"/>
  <c r="AR36" i="1"/>
  <c r="AV36" i="1"/>
  <c r="AD42" i="1"/>
  <c r="P42" i="1"/>
  <c r="N42" i="1"/>
  <c r="AH42" i="1"/>
  <c r="AE42" i="1"/>
  <c r="AP44" i="1"/>
  <c r="AU44" i="1"/>
  <c r="AU45" i="1"/>
  <c r="AQ45" i="1"/>
  <c r="AT45" i="1"/>
  <c r="AV46" i="1"/>
  <c r="AR46" i="1"/>
  <c r="AT46" i="1"/>
  <c r="J47" i="1"/>
  <c r="I47" i="1"/>
  <c r="AW47" i="1" s="1"/>
  <c r="AV47" i="1"/>
  <c r="O49" i="1"/>
  <c r="M50" i="1"/>
  <c r="L50" i="1"/>
  <c r="AA50" i="1"/>
  <c r="Z50" i="1"/>
  <c r="AT33" i="1"/>
  <c r="Q36" i="1"/>
  <c r="AD46" i="1"/>
  <c r="P46" i="1"/>
  <c r="AH46" i="1"/>
  <c r="AE46" i="1"/>
  <c r="M47" i="1"/>
  <c r="AB47" i="1"/>
  <c r="AA47" i="1"/>
  <c r="K48" i="1"/>
  <c r="J48" i="1"/>
  <c r="R47" i="1" s="1"/>
  <c r="AU48" i="1"/>
  <c r="AQ48" i="1"/>
  <c r="AX48" i="1"/>
  <c r="AT48" i="1"/>
  <c r="AP48" i="1"/>
  <c r="AS48" i="1" s="1"/>
  <c r="AW48" i="1"/>
  <c r="AW50" i="1"/>
  <c r="AS39" i="1"/>
  <c r="P50" i="1"/>
  <c r="AD50" i="1"/>
  <c r="AR50" i="1"/>
  <c r="AV50" i="1"/>
  <c r="Q50" i="1"/>
  <c r="AE43" i="1" l="1"/>
  <c r="Q43" i="1"/>
  <c r="AG43" i="1"/>
  <c r="P43" i="1"/>
  <c r="AF43" i="1"/>
  <c r="AC43" i="1"/>
  <c r="R42" i="1"/>
  <c r="AD43" i="1"/>
  <c r="N25" i="1"/>
  <c r="O25" i="1"/>
  <c r="AW6" i="1"/>
  <c r="AT4" i="1"/>
  <c r="AS4" i="1"/>
  <c r="AT47" i="1"/>
  <c r="M48" i="1"/>
  <c r="L48" i="1"/>
  <c r="AS44" i="1"/>
  <c r="AW44" i="1"/>
  <c r="AS37" i="1"/>
  <c r="AX49" i="1"/>
  <c r="N33" i="1"/>
  <c r="O33" i="1"/>
  <c r="AS40" i="1"/>
  <c r="M40" i="1"/>
  <c r="L40" i="1"/>
  <c r="AH40" i="1"/>
  <c r="AW24" i="1"/>
  <c r="AT35" i="1"/>
  <c r="AH28" i="1"/>
  <c r="AG28" i="1"/>
  <c r="AX11" i="1"/>
  <c r="N6" i="1"/>
  <c r="O6" i="1"/>
  <c r="M20" i="1"/>
  <c r="L20" i="1"/>
  <c r="AE20" i="1"/>
  <c r="Q20" i="1"/>
  <c r="AC20" i="1"/>
  <c r="AF20" i="1"/>
  <c r="AG20" i="1"/>
  <c r="P20" i="1"/>
  <c r="AD20" i="1"/>
  <c r="R19" i="1"/>
  <c r="AG13" i="1"/>
  <c r="AF29" i="1"/>
  <c r="AE29" i="1"/>
  <c r="Q29" i="1"/>
  <c r="AC29" i="1"/>
  <c r="R28" i="1"/>
  <c r="AG29" i="1"/>
  <c r="P29" i="1"/>
  <c r="AD29" i="1"/>
  <c r="AS15" i="1"/>
  <c r="AX21" i="1"/>
  <c r="AW4" i="1"/>
  <c r="AS47" i="1"/>
  <c r="AS33" i="1"/>
  <c r="AW29" i="1"/>
  <c r="AT40" i="1"/>
  <c r="AF28" i="1"/>
  <c r="AS6" i="1"/>
  <c r="N44" i="1"/>
  <c r="O44" i="1"/>
  <c r="M37" i="1"/>
  <c r="L37" i="1"/>
  <c r="AC28" i="1"/>
  <c r="AE28" i="1"/>
  <c r="AT26" i="1"/>
  <c r="AG14" i="1"/>
  <c r="AC14" i="1"/>
  <c r="AE14" i="1"/>
  <c r="P14" i="1"/>
  <c r="AF14" i="1"/>
  <c r="Q14" i="1"/>
  <c r="AD14" i="1"/>
  <c r="R13" i="1"/>
  <c r="AW28" i="1"/>
  <c r="AH17" i="1"/>
  <c r="N14" i="1"/>
  <c r="AX7" i="1"/>
  <c r="M3" i="1"/>
  <c r="L3" i="1"/>
  <c r="AH16" i="1"/>
  <c r="AT16" i="1"/>
  <c r="AW11" i="1"/>
  <c r="O7" i="1"/>
  <c r="N7" i="1"/>
  <c r="AG30" i="1"/>
  <c r="AC30" i="1"/>
  <c r="R29" i="1"/>
  <c r="AF30" i="1"/>
  <c r="AE30" i="1"/>
  <c r="AD30" i="1"/>
  <c r="Q30" i="1"/>
  <c r="AH30" i="1"/>
  <c r="P30" i="1"/>
  <c r="L25" i="1"/>
  <c r="AF21" i="1"/>
  <c r="AC21" i="1"/>
  <c r="Q21" i="1"/>
  <c r="R20" i="1"/>
  <c r="AE21" i="1"/>
  <c r="AG21" i="1"/>
  <c r="P21" i="1"/>
  <c r="AD21" i="1"/>
  <c r="AX16" i="1"/>
  <c r="O11" i="1"/>
  <c r="N11" i="1"/>
  <c r="M16" i="1"/>
  <c r="L16" i="1"/>
  <c r="L14" i="1"/>
  <c r="Q3" i="1"/>
  <c r="M29" i="1"/>
  <c r="L29" i="1"/>
  <c r="N29" i="1"/>
  <c r="O29" i="1"/>
  <c r="AH20" i="1"/>
  <c r="AT20" i="1"/>
  <c r="AX15" i="1"/>
  <c r="AX2" i="1"/>
  <c r="AS21" i="1"/>
  <c r="AT18" i="1"/>
  <c r="AW17" i="1"/>
  <c r="AX17" i="1"/>
  <c r="AT14" i="1"/>
  <c r="AT12" i="1"/>
  <c r="AX5" i="1"/>
  <c r="AW18" i="1"/>
  <c r="AS14" i="1"/>
  <c r="AX10" i="1"/>
  <c r="AX3" i="1"/>
  <c r="AF5" i="1"/>
  <c r="O48" i="1"/>
  <c r="N48" i="1"/>
  <c r="Q48" i="1"/>
  <c r="AT49" i="1"/>
  <c r="AW49" i="1"/>
  <c r="L41" i="1"/>
  <c r="M41" i="1"/>
  <c r="AF40" i="1"/>
  <c r="AG40" i="1"/>
  <c r="P40" i="1"/>
  <c r="AE40" i="1"/>
  <c r="Q40" i="1"/>
  <c r="AD40" i="1"/>
  <c r="R39" i="1"/>
  <c r="AC40" i="1"/>
  <c r="M45" i="1"/>
  <c r="L45" i="1"/>
  <c r="M44" i="1"/>
  <c r="L44" i="1"/>
  <c r="AH13" i="1"/>
  <c r="AT13" i="1"/>
  <c r="AH24" i="1"/>
  <c r="AG24" i="1"/>
  <c r="AX24" i="1"/>
  <c r="AF24" i="1"/>
  <c r="N2" i="1"/>
  <c r="O2" i="1"/>
  <c r="AT37" i="1"/>
  <c r="AH50" i="1"/>
  <c r="AG50" i="1"/>
  <c r="AF50" i="1"/>
  <c r="AC50" i="1"/>
  <c r="AX50" i="1"/>
  <c r="N47" i="1"/>
  <c r="O47" i="1"/>
  <c r="L47" i="1"/>
  <c r="AH43" i="1"/>
  <c r="AX43" i="1"/>
  <c r="AS42" i="1"/>
  <c r="AT42" i="1"/>
  <c r="AT34" i="1"/>
  <c r="O34" i="1"/>
  <c r="N34" i="1"/>
  <c r="Q34" i="1"/>
  <c r="M33" i="1"/>
  <c r="L33" i="1"/>
  <c r="O38" i="1"/>
  <c r="N38" i="1"/>
  <c r="AH36" i="1"/>
  <c r="AG36" i="1"/>
  <c r="AC36" i="1"/>
  <c r="AX36" i="1"/>
  <c r="AF36" i="1"/>
  <c r="R33" i="1"/>
  <c r="AG45" i="1"/>
  <c r="AC45" i="1"/>
  <c r="AE45" i="1"/>
  <c r="P45" i="1"/>
  <c r="AD45" i="1"/>
  <c r="AH45" i="1"/>
  <c r="AF45" i="1"/>
  <c r="Q45" i="1"/>
  <c r="AX45" i="1"/>
  <c r="AX35" i="1"/>
  <c r="O26" i="1"/>
  <c r="N26" i="1"/>
  <c r="AT36" i="1"/>
  <c r="AT32" i="1"/>
  <c r="AW32" i="1"/>
  <c r="AH10" i="1"/>
  <c r="AT7" i="1"/>
  <c r="AG7" i="1"/>
  <c r="AC7" i="1"/>
  <c r="R6" i="1"/>
  <c r="AF7" i="1"/>
  <c r="Q7" i="1"/>
  <c r="AE7" i="1"/>
  <c r="P7" i="1"/>
  <c r="AD7" i="1"/>
  <c r="O3" i="1"/>
  <c r="N3" i="1"/>
  <c r="N10" i="1"/>
  <c r="O10" i="1"/>
  <c r="AE16" i="1"/>
  <c r="Q16" i="1"/>
  <c r="AC16" i="1"/>
  <c r="AG16" i="1"/>
  <c r="P16" i="1"/>
  <c r="AF16" i="1"/>
  <c r="AD16" i="1"/>
  <c r="R15" i="1"/>
  <c r="AW21" i="1"/>
  <c r="AT17" i="1"/>
  <c r="N17" i="1"/>
  <c r="O17" i="1"/>
  <c r="AX6" i="1"/>
  <c r="AX18" i="1"/>
  <c r="AW16" i="1"/>
  <c r="AW8" i="1"/>
  <c r="AS36" i="1"/>
  <c r="AT44" i="1"/>
  <c r="M43" i="1"/>
  <c r="L43" i="1"/>
  <c r="AX34" i="1"/>
  <c r="M34" i="1"/>
  <c r="L34" i="1"/>
  <c r="AT29" i="1"/>
  <c r="P48" i="1"/>
  <c r="O39" i="1"/>
  <c r="N39" i="1"/>
  <c r="AE39" i="1"/>
  <c r="Q39" i="1"/>
  <c r="AG39" i="1"/>
  <c r="P39" i="1"/>
  <c r="AF39" i="1"/>
  <c r="R38" i="1"/>
  <c r="AC39" i="1"/>
  <c r="AD39" i="1"/>
  <c r="L38" i="1"/>
  <c r="M38" i="1"/>
  <c r="N40" i="1"/>
  <c r="O40" i="1"/>
  <c r="O45" i="1"/>
  <c r="N45" i="1"/>
  <c r="AS35" i="1"/>
  <c r="AT30" i="1"/>
  <c r="L26" i="1"/>
  <c r="M26" i="1"/>
  <c r="AS50" i="1"/>
  <c r="AS43" i="1"/>
  <c r="AX47" i="1"/>
  <c r="AX44" i="1"/>
  <c r="AE50" i="1"/>
  <c r="AT43" i="1"/>
  <c r="O41" i="1"/>
  <c r="N41" i="1"/>
  <c r="AG38" i="1"/>
  <c r="AC38" i="1"/>
  <c r="R37" i="1"/>
  <c r="AF38" i="1"/>
  <c r="AD38" i="1"/>
  <c r="Q38" i="1"/>
  <c r="P38" i="1"/>
  <c r="AH38" i="1"/>
  <c r="AE38" i="1"/>
  <c r="AW34" i="1"/>
  <c r="AS24" i="1"/>
  <c r="AS41" i="1"/>
  <c r="AT41" i="1"/>
  <c r="AX41" i="1"/>
  <c r="AH39" i="1"/>
  <c r="AT38" i="1"/>
  <c r="AX38" i="1"/>
  <c r="AX33" i="1"/>
  <c r="AX40" i="1"/>
  <c r="P34" i="1"/>
  <c r="AH32" i="1"/>
  <c r="AC32" i="1"/>
  <c r="AS13" i="1"/>
  <c r="AF32" i="1"/>
  <c r="AF25" i="1"/>
  <c r="AE25" i="1"/>
  <c r="Q25" i="1"/>
  <c r="AD25" i="1"/>
  <c r="P25" i="1"/>
  <c r="AG25" i="1"/>
  <c r="AC25" i="1"/>
  <c r="R24" i="1"/>
  <c r="AF44" i="1"/>
  <c r="AE44" i="1"/>
  <c r="P44" i="1"/>
  <c r="AD44" i="1"/>
  <c r="AH44" i="1"/>
  <c r="AG44" i="1"/>
  <c r="R43" i="1"/>
  <c r="Q44" i="1"/>
  <c r="AC44" i="1"/>
  <c r="P41" i="1"/>
  <c r="R40" i="1"/>
  <c r="AF37" i="1"/>
  <c r="AE37" i="1"/>
  <c r="Q37" i="1"/>
  <c r="AG37" i="1"/>
  <c r="AD37" i="1"/>
  <c r="R36" i="1"/>
  <c r="AC37" i="1"/>
  <c r="P37" i="1"/>
  <c r="AX26" i="1"/>
  <c r="AX37" i="1"/>
  <c r="AF13" i="1"/>
  <c r="AS8" i="1"/>
  <c r="AW7" i="1"/>
  <c r="AX4" i="1"/>
  <c r="AF2" i="1"/>
  <c r="Q2" i="1"/>
  <c r="AE2" i="1"/>
  <c r="AD2" i="1"/>
  <c r="P2" i="1"/>
  <c r="AG2" i="1"/>
  <c r="AC2" i="1"/>
  <c r="AS11" i="1"/>
  <c r="M10" i="1"/>
  <c r="L10" i="1"/>
  <c r="AX8" i="1"/>
  <c r="L7" i="1"/>
  <c r="M7" i="1"/>
  <c r="O30" i="1"/>
  <c r="N30" i="1"/>
  <c r="M25" i="1"/>
  <c r="L21" i="1"/>
  <c r="M21" i="1"/>
  <c r="L11" i="1"/>
  <c r="M11" i="1"/>
  <c r="O20" i="1"/>
  <c r="N20" i="1"/>
  <c r="M14" i="1"/>
  <c r="AE13" i="1"/>
  <c r="M2" i="1"/>
  <c r="AX28" i="1"/>
  <c r="Q26" i="1"/>
  <c r="R25" i="1"/>
  <c r="L17" i="1"/>
  <c r="M17" i="1"/>
  <c r="AH9" i="1"/>
  <c r="AG9" i="1"/>
  <c r="AX9" i="1"/>
  <c r="AF9" i="1"/>
  <c r="AH2" i="1"/>
  <c r="AW20" i="1"/>
  <c r="AW14" i="1"/>
  <c r="AH7" i="1"/>
  <c r="AT5" i="1"/>
  <c r="AF47" i="1"/>
  <c r="AE47" i="1"/>
  <c r="Q47" i="1"/>
  <c r="AG47" i="1"/>
  <c r="AD47" i="1"/>
  <c r="P47" i="1"/>
  <c r="R46" i="1"/>
  <c r="AC47" i="1"/>
  <c r="O43" i="1"/>
  <c r="N43" i="1"/>
  <c r="M39" i="1"/>
  <c r="L39" i="1"/>
  <c r="AF33" i="1"/>
  <c r="AE33" i="1"/>
  <c r="Q33" i="1"/>
  <c r="AG33" i="1"/>
  <c r="AD33" i="1"/>
  <c r="P33" i="1"/>
  <c r="AC33" i="1"/>
  <c r="R32" i="1"/>
  <c r="AH33" i="1"/>
  <c r="N37" i="1"/>
  <c r="O37" i="1"/>
  <c r="AS32" i="1"/>
  <c r="M6" i="1"/>
  <c r="L6" i="1"/>
  <c r="AG11" i="1"/>
  <c r="AC11" i="1"/>
  <c r="R10" i="1"/>
  <c r="AF11" i="1"/>
  <c r="AD11" i="1"/>
  <c r="AE11" i="1"/>
  <c r="Q11" i="1"/>
  <c r="P11" i="1"/>
  <c r="AF6" i="1"/>
  <c r="AE6" i="1"/>
  <c r="Q6" i="1"/>
  <c r="AG6" i="1"/>
  <c r="AD6" i="1"/>
  <c r="P6" i="1"/>
  <c r="R5" i="1"/>
  <c r="AC6" i="1"/>
  <c r="M30" i="1"/>
  <c r="L30" i="1"/>
  <c r="N21" i="1"/>
  <c r="O21" i="1"/>
  <c r="AF10" i="1"/>
  <c r="AE10" i="1"/>
  <c r="Q10" i="1"/>
  <c r="P10" i="1"/>
  <c r="R9" i="1"/>
  <c r="AG10" i="1"/>
  <c r="AD10" i="1"/>
  <c r="AC10" i="1"/>
  <c r="O16" i="1"/>
  <c r="N16" i="1"/>
  <c r="AW13" i="1"/>
  <c r="AC13" i="1"/>
  <c r="AH47" i="1"/>
  <c r="AW37" i="1"/>
  <c r="P26" i="1"/>
  <c r="AT21" i="1"/>
  <c r="AF17" i="1"/>
  <c r="AC17" i="1"/>
  <c r="Q17" i="1"/>
  <c r="R16" i="1"/>
  <c r="AE17" i="1"/>
  <c r="AG17" i="1"/>
  <c r="P17" i="1"/>
  <c r="AD17" i="1"/>
  <c r="AH6" i="1"/>
  <c r="AX13" i="1"/>
</calcChain>
</file>

<file path=xl/sharedStrings.xml><?xml version="1.0" encoding="utf-8"?>
<sst xmlns="http://schemas.openxmlformats.org/spreadsheetml/2006/main" count="99" uniqueCount="99">
  <si>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</si>
  <si>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</si>
  <si>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</si>
  <si>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</si>
  <si>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</si>
  <si>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</si>
  <si>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</si>
  <si>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</si>
  <si>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</si>
  <si>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</si>
  <si>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</si>
  <si>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</si>
  <si>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</si>
  <si>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</si>
  <si>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</si>
  <si>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</si>
  <si>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</si>
  <si>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</si>
  <si>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</si>
  <si>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</si>
  <si>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</si>
  <si>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</si>
  <si>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</si>
  <si>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</si>
  <si>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</si>
  <si>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</si>
  <si>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</si>
  <si>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</si>
  <si>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</si>
  <si>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</si>
  <si>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</si>
  <si>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</si>
  <si>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</si>
  <si>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</si>
  <si>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</si>
  <si>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</si>
  <si>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</si>
  <si>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</si>
  <si>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</si>
  <si>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</si>
  <si>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</si>
  <si>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</si>
  <si>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</si>
  <si>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</si>
  <si>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</si>
  <si>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</si>
  <si>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</si>
  <si>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</si>
  <si>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</si>
  <si>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</si>
  <si>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ADANIPOWER</t>
  </si>
  <si>
    <t>AMARAJABAT</t>
  </si>
  <si>
    <t>APOLLOHOSP</t>
  </si>
  <si>
    <t>APOLLOTYRE</t>
  </si>
  <si>
    <t>BALKRISIND</t>
  </si>
  <si>
    <t>BANKINDIA</t>
  </si>
  <si>
    <t>BATAINDIA</t>
  </si>
  <si>
    <t>BEL</t>
  </si>
  <si>
    <t>BHARATFORG</t>
  </si>
  <si>
    <t>BHEL</t>
  </si>
  <si>
    <t>CANBK</t>
  </si>
  <si>
    <t>CASTROLIND</t>
  </si>
  <si>
    <t>CESC</t>
  </si>
  <si>
    <t>CHOLAFIN</t>
  </si>
  <si>
    <t>CUMMINSIND</t>
  </si>
  <si>
    <t>ESCORTS</t>
  </si>
  <si>
    <t>EXIDEIND</t>
  </si>
  <si>
    <t>FEDERALBNK</t>
  </si>
  <si>
    <t>GLENMARK</t>
  </si>
  <si>
    <t>GMRINFRA</t>
  </si>
  <si>
    <t>HEXAWARE</t>
  </si>
  <si>
    <t>IDFCFIRSTB</t>
  </si>
  <si>
    <t>IGL</t>
  </si>
  <si>
    <t>JINDALSTEL</t>
  </si>
  <si>
    <t>JUBLFOOD</t>
  </si>
  <si>
    <t>LICHSGFIN</t>
  </si>
  <si>
    <t>M&amp;MFIN</t>
  </si>
  <si>
    <t>MANAPPURAM</t>
  </si>
  <si>
    <t>MFSL</t>
  </si>
  <si>
    <t>MGL</t>
  </si>
  <si>
    <t>MINDTREE</t>
  </si>
  <si>
    <t>MRF</t>
  </si>
  <si>
    <t>MUTHOOTFIN</t>
  </si>
  <si>
    <t>NATIONALUM</t>
  </si>
  <si>
    <t>NAUKRI</t>
  </si>
  <si>
    <t>NBCC</t>
  </si>
  <si>
    <t>OIL</t>
  </si>
  <si>
    <t>RAMCOCEM</t>
  </si>
  <si>
    <t>RBLBANK</t>
  </si>
  <si>
    <t>RECLTD</t>
  </si>
  <si>
    <t>SAIL</t>
  </si>
  <si>
    <t>SRF</t>
  </si>
  <si>
    <t>SUNTV</t>
  </si>
  <si>
    <t>TATAPOWER</t>
  </si>
  <si>
    <t>TORNTPHARM</t>
  </si>
  <si>
    <t>TORNTPOWER</t>
  </si>
  <si>
    <t>TVSMOTOR</t>
  </si>
  <si>
    <t>UNIONBANK</t>
  </si>
  <si>
    <t>VOLTAS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</si>
</sst>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16.140625" bestFit="1" customWidth="1"/>
    <col min="10" max="10" width="10.28515625" bestFit="1" customWidth="1"/>
    <col min="11" max="11" width="13.28515625" bestFit="1" customWidth="1"/>
    <col min="12" max="12" width="14.85546875" bestFit="1" customWidth="1"/>
    <col min="14" max="14" width="15.42578125" bestFit="1" customWidth="1"/>
    <col min="15" max="15" width="16.7109375" bestFit="1" customWidth="1"/>
    <col min="17" max="17" width="9.7109375" bestFit="1" customWidth="1"/>
    <col min="18" max="18" width="14.85546875" bestFit="1" customWidth="1"/>
    <col min="23" max="23" width="9.7109375" bestFit="1" customWidth="1"/>
    <col min="24" max="24" width="12.7109375" bestFit="1" customWidth="1"/>
    <col min="25" max="25" width="14.42578125" customWidth="1"/>
    <col min="27" max="27" width="12" bestFit="1" customWidth="1"/>
    <col min="28" max="28" width="15" bestFit="1" customWidth="1"/>
    <col min="29" max="29" width="13.85546875" bestFit="1" customWidth="1"/>
    <col min="30" max="30" width="14.42578125" bestFit="1" customWidth="1"/>
    <col min="31" max="31" width="15.85546875" bestFit="1" customWidth="1"/>
    <col min="32" max="32" width="16.42578125" bestFit="1" customWidth="1"/>
    <col min="33" max="33" width="10" bestFit="1" customWidth="1"/>
    <col min="34" max="34" width="10.5703125" bestFit="1" customWidth="1"/>
    <col min="39" max="39" width="9.7109375" bestFit="1" customWidth="1"/>
    <col min="40" max="40" width="10.85546875" bestFit="1" customWidth="1"/>
    <col min="41" max="41" width="9.42578125" customWidth="1"/>
    <col min="43" max="43" width="12" bestFit="1" customWidth="1"/>
    <col min="44" max="44" width="15" bestFit="1" customWidth="1"/>
    <col min="45" max="45" width="18.42578125" bestFit="1" customWidth="1"/>
    <col min="47" max="47" width="12.28515625" bestFit="1" customWidth="1"/>
    <col min="48" max="48" width="11.85546875" bestFit="1" customWidth="1"/>
    <col min="49" max="49" width="14.140625" bestFit="1" customWidth="1"/>
    <col min="50" max="50" width="12" bestFit="1" customWidth="1"/>
  </cols>
  <sheetData>
    <row r="1" spans="1:50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6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4" t="s">
        <v>29</v>
      </c>
      <c r="AE1" s="3" t="s">
        <v>30</v>
      </c>
      <c r="AF1" s="4" t="s">
        <v>31</v>
      </c>
      <c r="AG1" s="7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6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3" t="s">
        <v>44</v>
      </c>
      <c r="AT1" s="4" t="s">
        <v>45</v>
      </c>
      <c r="AU1" s="3" t="s">
        <v>46</v>
      </c>
      <c r="AV1" s="4" t="s">
        <v>47</v>
      </c>
      <c r="AW1" s="7" t="s">
        <v>48</v>
      </c>
      <c r="AX1" s="8" t="s">
        <v>49</v>
      </c>
    </row>
    <row r="2" spans="1:50" x14ac:dyDescent="0.25">
      <c r="A2" t="s">
        <v>50</v>
      </c>
      <c r="B2">
        <v>37</v>
      </c>
      <c r="C2">
        <v>37.75</v>
      </c>
      <c r="D2">
        <v>37</v>
      </c>
      <c r="E2">
        <v>37.4</v>
      </c>
      <c r="F2">
        <v>0.39999999999999858</v>
      </c>
      <c r="G2">
        <v>1.0810810810810769</v>
      </c>
      <c r="H2" s="9">
        <f t="shared" ref="H2:H33" si="0">(E2-B2)/B2*100</f>
        <v>1.0810810810810774</v>
      </c>
      <c r="I2" s="9">
        <f t="shared" ref="I2:I33" si="1">ABS(H2)</f>
        <v>1.0810810810810774</v>
      </c>
      <c r="J2" s="9">
        <f t="shared" ref="J2:J33" si="2">IF(H2&gt;=0,(C2-E2)/E2*100,(C2-B2)/B2*100)</f>
        <v>0.93582887700535156</v>
      </c>
      <c r="K2" s="9">
        <f t="shared" ref="K2:K33" si="3">IF(H2&gt;=0,(B2-D2)/B2*100,(E2-D2)/E2*100)</f>
        <v>0</v>
      </c>
      <c r="L2" s="9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9" t="str">
        <f t="shared" ref="O2:O33" si="7">IF(AND((J2-K2)&gt;1.5,I2&lt;2,I2&gt;0.5,H2&lt;0),"YES","NO")</f>
        <v>NO</v>
      </c>
      <c r="P2" s="9" t="str">
        <f t="shared" ref="P2:P33" si="8">IF(AND(I2&lt;1,J2&gt;1.5,K2&gt;1.5),"YES","NO")</f>
        <v>NO</v>
      </c>
      <c r="Q2" s="9" t="str">
        <f t="shared" ref="Q2:Q33" si="9">IF(AND(I2&gt;5,J2&lt;0.25,K2&lt;0.25,H2&gt;0),"YES","NO")</f>
        <v>NO</v>
      </c>
      <c r="R2" s="9" t="str">
        <f t="shared" ref="R2:R43" si="10">IF(AND(I3&gt;5,J3&lt;0.25,K3&lt;0.25,H3&lt;0),"YES","NO")</f>
        <v>NO</v>
      </c>
      <c r="S2">
        <v>37.1</v>
      </c>
      <c r="T2">
        <v>37.299999999999997</v>
      </c>
      <c r="U2">
        <v>36.85</v>
      </c>
      <c r="V2">
        <v>37</v>
      </c>
      <c r="W2">
        <v>-0.14999999999999861</v>
      </c>
      <c r="X2">
        <v>-0.40376850605652381</v>
      </c>
      <c r="Y2" s="9">
        <f t="shared" ref="Y2:Y33" si="11">(V2-S2)/S2*100</f>
        <v>-0.26954177897574505</v>
      </c>
      <c r="Z2" s="9">
        <f t="shared" ref="Z2:Z33" si="12">ABS(Y2)</f>
        <v>0.26954177897574505</v>
      </c>
      <c r="AA2" s="9">
        <f t="shared" ref="AA2:AA33" si="13">IF(Y2&gt;=0,(T2-V2)/V2*100,(T2-S2)/S2*100)</f>
        <v>0.539083557951471</v>
      </c>
      <c r="AB2" s="9">
        <f t="shared" ref="AB2:AB33" si="14">IF(Y2&gt;=0,(S2-U2)/S2*100,(V2-U2)/V2*100)</f>
        <v>0.40540540540540154</v>
      </c>
      <c r="AC2" s="9" t="str">
        <f t="shared" ref="AC2:AC33" si="15">IF(AND(I2&lt;Z2/2,S2&gt;E2,E2&gt;(S2+V2)/2,V2&lt;B2,B2&lt;(S2+V2)/2),"YES","NO")</f>
        <v>NO</v>
      </c>
      <c r="AD2" s="9" t="str">
        <f t="shared" ref="AD2:AD33" si="16">IF(AND(I2&lt;Z2/2,V2&gt;B2,B2&gt;(S2+V2)/2,S2&lt;E2,E2&lt;(S2+V2)/2),"YES","NO")</f>
        <v>NO</v>
      </c>
      <c r="AE2" s="9" t="str">
        <f t="shared" ref="AE2:AE33" si="17">IF(AND(I2&gt;=2*Z2,E2&gt;S2,S2&gt;(B2+E2)/2,B2&lt;V2,V2&lt;(B2+E2)/2),"YES","NO")</f>
        <v>NO</v>
      </c>
      <c r="AF2" s="9" t="str">
        <f t="shared" ref="AF2:AF33" si="18">IF(AND(I2&gt;=2*Z2,E2&lt;S2,S2&lt;(B2+E2)/2,B2&gt;V2,V2&gt;(B2+E2)/2),"YES","NO")</f>
        <v>NO</v>
      </c>
      <c r="AG2" s="9" t="str">
        <f t="shared" ref="AG2:AG33" si="19">IF(AND(B2&lt;V2,E2&lt;S2,E2&gt;(S2+V2)/2,I2&gt;3,Z2&gt;3),"YES","NO")</f>
        <v>NO</v>
      </c>
      <c r="AH2" s="9" t="str">
        <f t="shared" ref="AH2:AH33" si="20">IF(AND(B2&gt;V2,E2&gt;S2,E2&lt;(S2+V2)/2,Z2&gt;3,I2&gt;3),"YES","NO")</f>
        <v>NO</v>
      </c>
      <c r="AI2">
        <v>37.200000000000003</v>
      </c>
      <c r="AJ2">
        <v>37.4</v>
      </c>
      <c r="AK2">
        <v>37.1</v>
      </c>
      <c r="AL2">
        <v>37.15</v>
      </c>
      <c r="AM2">
        <v>0</v>
      </c>
      <c r="AN2">
        <v>0</v>
      </c>
      <c r="AO2" s="9">
        <f t="shared" ref="AO2:AO33" si="21">(AL2-AI2)/AI2*100</f>
        <v>-0.13440860215054909</v>
      </c>
      <c r="AP2" s="9">
        <f t="shared" ref="AP2:AP33" si="22">ABS(AO2)</f>
        <v>0.13440860215054909</v>
      </c>
      <c r="AQ2" s="9">
        <f t="shared" ref="AQ2:AQ33" si="23">IF(AO2&gt;=0,(AJ2-AL2)/AL2*100,(AJ2-AI2)/AI2*100)</f>
        <v>0.53763440860213907</v>
      </c>
      <c r="AR2" s="9">
        <f t="shared" ref="AR2:AR33" si="24">IF(AO2&gt;=0,(AI2-AK2)/AI2*100,(AL2-AK2)/AL2*100)</f>
        <v>0.13458950201883488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780.95</v>
      </c>
      <c r="C3">
        <v>786.45</v>
      </c>
      <c r="D3">
        <v>756.6</v>
      </c>
      <c r="E3">
        <v>762.6</v>
      </c>
      <c r="F3">
        <v>-12.600000000000019</v>
      </c>
      <c r="G3">
        <v>-1.625386996904028</v>
      </c>
      <c r="H3" s="9">
        <f t="shared" si="0"/>
        <v>-2.349702285677703</v>
      </c>
      <c r="I3" s="9">
        <f t="shared" si="1"/>
        <v>2.349702285677703</v>
      </c>
      <c r="J3" s="9">
        <f t="shared" si="2"/>
        <v>0.70427043984890192</v>
      </c>
      <c r="K3" s="9">
        <f t="shared" si="3"/>
        <v>0.78678206136900075</v>
      </c>
      <c r="L3" s="9" t="str">
        <f t="shared" si="4"/>
        <v>NO</v>
      </c>
      <c r="M3" t="str">
        <f t="shared" si="5"/>
        <v>NO</v>
      </c>
      <c r="N3" t="str">
        <f t="shared" si="6"/>
        <v>NO</v>
      </c>
      <c r="O3" s="9" t="str">
        <f t="shared" si="7"/>
        <v>NO</v>
      </c>
      <c r="P3" s="9" t="str">
        <f t="shared" si="8"/>
        <v>NO</v>
      </c>
      <c r="Q3" s="9" t="str">
        <f t="shared" si="9"/>
        <v>NO</v>
      </c>
      <c r="R3" s="9" t="str">
        <f t="shared" si="10"/>
        <v>NO</v>
      </c>
      <c r="S3">
        <v>770</v>
      </c>
      <c r="T3">
        <v>780.65</v>
      </c>
      <c r="U3">
        <v>762.35</v>
      </c>
      <c r="V3">
        <v>775.2</v>
      </c>
      <c r="W3">
        <v>-1.699999999999932</v>
      </c>
      <c r="X3">
        <v>-0.21881838074397369</v>
      </c>
      <c r="Y3" s="9">
        <f t="shared" si="11"/>
        <v>0.67532467532468121</v>
      </c>
      <c r="Z3" s="9">
        <f t="shared" si="12"/>
        <v>0.67532467532468121</v>
      </c>
      <c r="AA3" s="9">
        <f t="shared" si="13"/>
        <v>0.70304437564498601</v>
      </c>
      <c r="AB3" s="9">
        <f t="shared" si="14"/>
        <v>0.99350649350649056</v>
      </c>
      <c r="AC3" s="9" t="str">
        <f t="shared" si="15"/>
        <v>NO</v>
      </c>
      <c r="AD3" s="9" t="str">
        <f t="shared" si="16"/>
        <v>NO</v>
      </c>
      <c r="AE3" s="9" t="str">
        <f t="shared" si="17"/>
        <v>NO</v>
      </c>
      <c r="AF3" s="9" t="str">
        <f t="shared" si="18"/>
        <v>YES</v>
      </c>
      <c r="AG3" s="9" t="str">
        <f t="shared" si="19"/>
        <v>NO</v>
      </c>
      <c r="AH3" s="9" t="str">
        <f t="shared" si="20"/>
        <v>NO</v>
      </c>
      <c r="AI3">
        <v>780.4</v>
      </c>
      <c r="AJ3">
        <v>793.6</v>
      </c>
      <c r="AK3">
        <v>771.3</v>
      </c>
      <c r="AL3">
        <v>776.9</v>
      </c>
      <c r="AM3">
        <v>-5.8000000000000682</v>
      </c>
      <c r="AN3">
        <v>-0.74102465823432573</v>
      </c>
      <c r="AO3" s="9">
        <f t="shared" si="21"/>
        <v>-0.44848795489492571</v>
      </c>
      <c r="AP3" s="9">
        <f t="shared" si="22"/>
        <v>0.44848795489492571</v>
      </c>
      <c r="AQ3" s="9">
        <f t="shared" si="23"/>
        <v>1.6914402870322969</v>
      </c>
      <c r="AR3" s="9">
        <f t="shared" si="24"/>
        <v>0.72081348950959234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1777.1</v>
      </c>
      <c r="C4">
        <v>1871.95</v>
      </c>
      <c r="D4">
        <v>1774.05</v>
      </c>
      <c r="E4">
        <v>1828.45</v>
      </c>
      <c r="F4">
        <v>51.350000000000144</v>
      </c>
      <c r="G4">
        <v>2.889539136795912</v>
      </c>
      <c r="H4" s="9">
        <f t="shared" si="0"/>
        <v>2.8895391367959116</v>
      </c>
      <c r="I4" s="9">
        <f t="shared" si="1"/>
        <v>2.8895391367959116</v>
      </c>
      <c r="J4" s="9">
        <f t="shared" si="2"/>
        <v>2.3790642347343378</v>
      </c>
      <c r="K4" s="9">
        <f t="shared" si="3"/>
        <v>0.17162793314951069</v>
      </c>
      <c r="L4" s="9" t="str">
        <f t="shared" si="4"/>
        <v>NO</v>
      </c>
      <c r="M4" t="str">
        <f t="shared" si="5"/>
        <v>NO</v>
      </c>
      <c r="N4" t="str">
        <f t="shared" si="6"/>
        <v>NO</v>
      </c>
      <c r="O4" s="9" t="str">
        <f t="shared" si="7"/>
        <v>NO</v>
      </c>
      <c r="P4" s="9" t="str">
        <f t="shared" si="8"/>
        <v>NO</v>
      </c>
      <c r="Q4" s="9" t="str">
        <f t="shared" si="9"/>
        <v>NO</v>
      </c>
      <c r="R4" s="9" t="str">
        <f t="shared" si="10"/>
        <v>NO</v>
      </c>
      <c r="S4">
        <v>1695.25</v>
      </c>
      <c r="T4">
        <v>1787</v>
      </c>
      <c r="U4">
        <v>1683.4</v>
      </c>
      <c r="V4">
        <v>1777.1</v>
      </c>
      <c r="W4">
        <v>88.199999999999818</v>
      </c>
      <c r="X4">
        <v>5.222334063591676</v>
      </c>
      <c r="Y4" s="9">
        <f t="shared" si="11"/>
        <v>4.8281964312048311</v>
      </c>
      <c r="Z4" s="9">
        <f t="shared" si="12"/>
        <v>4.8281964312048311</v>
      </c>
      <c r="AA4" s="9">
        <f t="shared" si="13"/>
        <v>0.55708738956727766</v>
      </c>
      <c r="AB4" s="9">
        <f t="shared" si="14"/>
        <v>0.69901194514082932</v>
      </c>
      <c r="AC4" s="9" t="str">
        <f t="shared" si="15"/>
        <v>NO</v>
      </c>
      <c r="AD4" s="9" t="str">
        <f t="shared" si="16"/>
        <v>NO</v>
      </c>
      <c r="AE4" s="9" t="str">
        <f t="shared" si="17"/>
        <v>NO</v>
      </c>
      <c r="AF4" s="9" t="str">
        <f t="shared" si="18"/>
        <v>NO</v>
      </c>
      <c r="AG4" s="9" t="str">
        <f t="shared" si="19"/>
        <v>NO</v>
      </c>
      <c r="AH4" s="9" t="str">
        <f t="shared" si="20"/>
        <v>NO</v>
      </c>
      <c r="AI4">
        <v>1692.95</v>
      </c>
      <c r="AJ4">
        <v>1738.4</v>
      </c>
      <c r="AK4">
        <v>1678.05</v>
      </c>
      <c r="AL4">
        <v>1688.9</v>
      </c>
      <c r="AM4">
        <v>16.050000000000178</v>
      </c>
      <c r="AN4">
        <v>0.9594404758346643</v>
      </c>
      <c r="AO4" s="9">
        <f t="shared" si="21"/>
        <v>-0.23922738415192144</v>
      </c>
      <c r="AP4" s="9">
        <f t="shared" si="22"/>
        <v>0.23922738415192144</v>
      </c>
      <c r="AQ4" s="9">
        <f t="shared" si="23"/>
        <v>2.6846628665938179</v>
      </c>
      <c r="AR4" s="9">
        <f t="shared" si="24"/>
        <v>0.64242998401327112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134.85</v>
      </c>
      <c r="C5">
        <v>135.55000000000001</v>
      </c>
      <c r="D5">
        <v>129.75</v>
      </c>
      <c r="E5">
        <v>130.69999999999999</v>
      </c>
      <c r="F5">
        <v>-3.8500000000000232</v>
      </c>
      <c r="G5">
        <v>-2.861389817911574</v>
      </c>
      <c r="H5" s="9">
        <f t="shared" si="0"/>
        <v>-3.0774935113088659</v>
      </c>
      <c r="I5" s="9">
        <f t="shared" si="1"/>
        <v>3.0774935113088659</v>
      </c>
      <c r="J5" s="9">
        <f t="shared" si="2"/>
        <v>0.51909529106415797</v>
      </c>
      <c r="K5" s="9">
        <f t="shared" si="3"/>
        <v>0.72685539403212607</v>
      </c>
      <c r="L5" s="9" t="str">
        <f t="shared" si="4"/>
        <v>NO</v>
      </c>
      <c r="M5" t="str">
        <f t="shared" si="5"/>
        <v>NO</v>
      </c>
      <c r="N5" t="str">
        <f t="shared" si="6"/>
        <v>NO</v>
      </c>
      <c r="O5" s="9" t="str">
        <f t="shared" si="7"/>
        <v>NO</v>
      </c>
      <c r="P5" s="9" t="str">
        <f t="shared" si="8"/>
        <v>NO</v>
      </c>
      <c r="Q5" s="9" t="str">
        <f t="shared" si="9"/>
        <v>NO</v>
      </c>
      <c r="R5" s="9" t="str">
        <f t="shared" si="10"/>
        <v>NO</v>
      </c>
      <c r="S5">
        <v>127.2</v>
      </c>
      <c r="T5">
        <v>135.35</v>
      </c>
      <c r="U5">
        <v>126.9</v>
      </c>
      <c r="V5">
        <v>134.55000000000001</v>
      </c>
      <c r="W5">
        <v>5.9500000000000171</v>
      </c>
      <c r="X5">
        <v>4.6267496111975257</v>
      </c>
      <c r="Y5" s="9">
        <f t="shared" si="11"/>
        <v>5.7783018867924589</v>
      </c>
      <c r="Z5" s="9">
        <f t="shared" si="12"/>
        <v>5.7783018867924589</v>
      </c>
      <c r="AA5" s="9">
        <f t="shared" si="13"/>
        <v>0.59457450761797315</v>
      </c>
      <c r="AB5" s="9">
        <f t="shared" si="14"/>
        <v>0.23584905660377137</v>
      </c>
      <c r="AC5" s="9" t="str">
        <f t="shared" si="15"/>
        <v>NO</v>
      </c>
      <c r="AD5" s="9" t="str">
        <f t="shared" si="16"/>
        <v>NO</v>
      </c>
      <c r="AE5" s="9" t="str">
        <f t="shared" si="17"/>
        <v>NO</v>
      </c>
      <c r="AF5" s="9" t="str">
        <f t="shared" si="18"/>
        <v>NO</v>
      </c>
      <c r="AG5" s="9" t="str">
        <f t="shared" si="19"/>
        <v>NO</v>
      </c>
      <c r="AH5" s="9" t="str">
        <f t="shared" si="20"/>
        <v>YES</v>
      </c>
      <c r="AI5">
        <v>127.8</v>
      </c>
      <c r="AJ5">
        <v>129.1</v>
      </c>
      <c r="AK5">
        <v>126</v>
      </c>
      <c r="AL5">
        <v>128.6</v>
      </c>
      <c r="AM5">
        <v>0.84999999999999432</v>
      </c>
      <c r="AN5">
        <v>0.66536203522504445</v>
      </c>
      <c r="AO5" s="9">
        <f t="shared" si="21"/>
        <v>0.62597809076682087</v>
      </c>
      <c r="AP5" s="9">
        <f t="shared" si="22"/>
        <v>0.62597809076682087</v>
      </c>
      <c r="AQ5" s="9">
        <f t="shared" si="23"/>
        <v>0.38880248833592534</v>
      </c>
      <c r="AR5" s="9">
        <f t="shared" si="24"/>
        <v>1.4084507042253498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1390.1</v>
      </c>
      <c r="C6">
        <v>1407.95</v>
      </c>
      <c r="D6">
        <v>1371.1</v>
      </c>
      <c r="E6">
        <v>1394.45</v>
      </c>
      <c r="F6">
        <v>13.25</v>
      </c>
      <c r="G6">
        <v>0.9593107442803358</v>
      </c>
      <c r="H6" s="9">
        <f t="shared" si="0"/>
        <v>0.3129271275447908</v>
      </c>
      <c r="I6" s="9">
        <f t="shared" si="1"/>
        <v>0.3129271275447908</v>
      </c>
      <c r="J6" s="9">
        <f t="shared" si="2"/>
        <v>0.96812363297357384</v>
      </c>
      <c r="K6" s="9">
        <f t="shared" si="3"/>
        <v>1.3668081432990433</v>
      </c>
      <c r="L6" s="9" t="str">
        <f t="shared" si="4"/>
        <v>NO</v>
      </c>
      <c r="M6" t="str">
        <f t="shared" si="5"/>
        <v>NO</v>
      </c>
      <c r="N6" t="str">
        <f t="shared" si="6"/>
        <v>NO</v>
      </c>
      <c r="O6" s="9" t="str">
        <f t="shared" si="7"/>
        <v>NO</v>
      </c>
      <c r="P6" s="9" t="str">
        <f t="shared" si="8"/>
        <v>NO</v>
      </c>
      <c r="Q6" s="9" t="str">
        <f t="shared" si="9"/>
        <v>NO</v>
      </c>
      <c r="R6" s="9" t="str">
        <f t="shared" si="10"/>
        <v>NO</v>
      </c>
      <c r="S6">
        <v>1368</v>
      </c>
      <c r="T6">
        <v>1389.65</v>
      </c>
      <c r="U6">
        <v>1358.2</v>
      </c>
      <c r="V6">
        <v>1381.2</v>
      </c>
      <c r="W6">
        <v>15.35000000000014</v>
      </c>
      <c r="X6">
        <v>1.12384229600616</v>
      </c>
      <c r="Y6" s="9">
        <f t="shared" si="11"/>
        <v>0.96491228070175772</v>
      </c>
      <c r="Z6" s="9">
        <f t="shared" si="12"/>
        <v>0.96491228070175772</v>
      </c>
      <c r="AA6" s="9">
        <f t="shared" si="13"/>
        <v>0.61178685201274574</v>
      </c>
      <c r="AB6" s="9">
        <f t="shared" si="14"/>
        <v>0.71637426900584456</v>
      </c>
      <c r="AC6" s="9" t="str">
        <f t="shared" si="15"/>
        <v>NO</v>
      </c>
      <c r="AD6" s="9" t="str">
        <f t="shared" si="16"/>
        <v>NO</v>
      </c>
      <c r="AE6" s="9" t="str">
        <f t="shared" si="17"/>
        <v>NO</v>
      </c>
      <c r="AF6" s="9" t="str">
        <f t="shared" si="18"/>
        <v>NO</v>
      </c>
      <c r="AG6" s="9" t="str">
        <f t="shared" si="19"/>
        <v>NO</v>
      </c>
      <c r="AH6" s="9" t="str">
        <f t="shared" si="20"/>
        <v>NO</v>
      </c>
      <c r="AI6">
        <v>1391.95</v>
      </c>
      <c r="AJ6">
        <v>1411.6</v>
      </c>
      <c r="AK6">
        <v>1348.1</v>
      </c>
      <c r="AL6">
        <v>1365.85</v>
      </c>
      <c r="AM6">
        <v>-13.80000000000018</v>
      </c>
      <c r="AN6">
        <v>-1.000253687529459</v>
      </c>
      <c r="AO6" s="9">
        <f t="shared" si="21"/>
        <v>-1.8750673515571779</v>
      </c>
      <c r="AP6" s="9">
        <f t="shared" si="22"/>
        <v>1.8750673515571779</v>
      </c>
      <c r="AQ6" s="9">
        <f t="shared" si="23"/>
        <v>1.4116886382413063</v>
      </c>
      <c r="AR6" s="9">
        <f t="shared" si="24"/>
        <v>1.2995570523849618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45.5</v>
      </c>
      <c r="C7">
        <v>45.8</v>
      </c>
      <c r="D7">
        <v>44.1</v>
      </c>
      <c r="E7">
        <v>44.3</v>
      </c>
      <c r="F7">
        <v>-1.050000000000004</v>
      </c>
      <c r="G7">
        <v>-2.3153252480705722</v>
      </c>
      <c r="H7" s="9">
        <f t="shared" si="0"/>
        <v>-2.6373626373626435</v>
      </c>
      <c r="I7" s="9">
        <f t="shared" si="1"/>
        <v>2.6373626373626435</v>
      </c>
      <c r="J7" s="9">
        <f t="shared" si="2"/>
        <v>0.65934065934065311</v>
      </c>
      <c r="K7" s="9">
        <f t="shared" si="3"/>
        <v>0.45146726862301523</v>
      </c>
      <c r="L7" s="9" t="str">
        <f t="shared" si="4"/>
        <v>NO</v>
      </c>
      <c r="M7" t="str">
        <f t="shared" si="5"/>
        <v>NO</v>
      </c>
      <c r="N7" t="str">
        <f t="shared" si="6"/>
        <v>NO</v>
      </c>
      <c r="O7" s="9" t="str">
        <f t="shared" si="7"/>
        <v>NO</v>
      </c>
      <c r="P7" s="9" t="str">
        <f t="shared" si="8"/>
        <v>NO</v>
      </c>
      <c r="Q7" s="9" t="str">
        <f t="shared" si="9"/>
        <v>NO</v>
      </c>
      <c r="R7" s="9" t="str">
        <f t="shared" si="10"/>
        <v>NO</v>
      </c>
      <c r="S7">
        <v>45.8</v>
      </c>
      <c r="T7">
        <v>46.4</v>
      </c>
      <c r="U7">
        <v>45</v>
      </c>
      <c r="V7">
        <v>45.35</v>
      </c>
      <c r="W7">
        <v>-0.75</v>
      </c>
      <c r="X7">
        <v>-1.6268980477223429</v>
      </c>
      <c r="Y7" s="9">
        <f t="shared" si="11"/>
        <v>-0.98253275109169369</v>
      </c>
      <c r="Z7" s="9">
        <f t="shared" si="12"/>
        <v>0.98253275109169369</v>
      </c>
      <c r="AA7" s="9">
        <f t="shared" si="13"/>
        <v>1.310043668122274</v>
      </c>
      <c r="AB7" s="9">
        <f t="shared" si="14"/>
        <v>0.77177508269019057</v>
      </c>
      <c r="AC7" s="9" t="str">
        <f t="shared" si="15"/>
        <v>NO</v>
      </c>
      <c r="AD7" s="9" t="str">
        <f t="shared" si="16"/>
        <v>NO</v>
      </c>
      <c r="AE7" s="9" t="str">
        <f t="shared" si="17"/>
        <v>NO</v>
      </c>
      <c r="AF7" s="9" t="str">
        <f t="shared" si="18"/>
        <v>NO</v>
      </c>
      <c r="AG7" s="9" t="str">
        <f t="shared" si="19"/>
        <v>NO</v>
      </c>
      <c r="AH7" s="9" t="str">
        <f t="shared" si="20"/>
        <v>NO</v>
      </c>
      <c r="AI7">
        <v>46.6</v>
      </c>
      <c r="AJ7">
        <v>47.2</v>
      </c>
      <c r="AK7">
        <v>45.3</v>
      </c>
      <c r="AL7">
        <v>46.1</v>
      </c>
      <c r="AM7">
        <v>-0.44999999999999568</v>
      </c>
      <c r="AN7">
        <v>-0.96670247046185998</v>
      </c>
      <c r="AO7" s="9">
        <f t="shared" si="21"/>
        <v>-1.0729613733905579</v>
      </c>
      <c r="AP7" s="9">
        <f t="shared" si="22"/>
        <v>1.0729613733905579</v>
      </c>
      <c r="AQ7" s="9">
        <f t="shared" si="23"/>
        <v>1.2875536480686725</v>
      </c>
      <c r="AR7" s="9">
        <f t="shared" si="24"/>
        <v>1.7353579175705081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1338</v>
      </c>
      <c r="C8">
        <v>1355</v>
      </c>
      <c r="D8">
        <v>1326.1</v>
      </c>
      <c r="E8">
        <v>1334.7</v>
      </c>
      <c r="F8">
        <v>4.5499999999999554</v>
      </c>
      <c r="G8">
        <v>0.34206668420854452</v>
      </c>
      <c r="H8" s="9">
        <f t="shared" si="0"/>
        <v>-0.24663677130044503</v>
      </c>
      <c r="I8" s="9">
        <f t="shared" si="1"/>
        <v>0.24663677130044503</v>
      </c>
      <c r="J8" s="9">
        <f t="shared" si="2"/>
        <v>1.2705530642750373</v>
      </c>
      <c r="K8" s="9">
        <f t="shared" si="3"/>
        <v>0.64433955195925197</v>
      </c>
      <c r="L8" s="9" t="str">
        <f t="shared" si="4"/>
        <v>NO</v>
      </c>
      <c r="M8" t="str">
        <f t="shared" si="5"/>
        <v>NO</v>
      </c>
      <c r="N8" t="str">
        <f t="shared" si="6"/>
        <v>NO</v>
      </c>
      <c r="O8" s="9" t="str">
        <f t="shared" si="7"/>
        <v>NO</v>
      </c>
      <c r="P8" s="9" t="str">
        <f t="shared" si="8"/>
        <v>NO</v>
      </c>
      <c r="Q8" s="9" t="str">
        <f t="shared" si="9"/>
        <v>NO</v>
      </c>
      <c r="R8" s="9" t="str">
        <f t="shared" si="10"/>
        <v>NO</v>
      </c>
      <c r="S8">
        <v>1325</v>
      </c>
      <c r="T8">
        <v>1348.45</v>
      </c>
      <c r="U8">
        <v>1316.05</v>
      </c>
      <c r="V8">
        <v>1330.15</v>
      </c>
      <c r="W8">
        <v>1.100000000000136</v>
      </c>
      <c r="X8">
        <v>8.2765885406879833E-2</v>
      </c>
      <c r="Y8" s="9">
        <f t="shared" si="11"/>
        <v>0.38867924528302572</v>
      </c>
      <c r="Z8" s="9">
        <f t="shared" si="12"/>
        <v>0.38867924528302572</v>
      </c>
      <c r="AA8" s="9">
        <f t="shared" si="13"/>
        <v>1.3757846859376728</v>
      </c>
      <c r="AB8" s="9">
        <f t="shared" si="14"/>
        <v>0.67547169811321095</v>
      </c>
      <c r="AC8" s="9" t="str">
        <f t="shared" si="15"/>
        <v>NO</v>
      </c>
      <c r="AD8" s="9" t="str">
        <f t="shared" si="16"/>
        <v>NO</v>
      </c>
      <c r="AE8" s="9" t="str">
        <f t="shared" si="17"/>
        <v>NO</v>
      </c>
      <c r="AF8" s="9" t="str">
        <f t="shared" si="18"/>
        <v>NO</v>
      </c>
      <c r="AG8" s="9" t="str">
        <f t="shared" si="19"/>
        <v>NO</v>
      </c>
      <c r="AH8" s="9" t="str">
        <f t="shared" si="20"/>
        <v>NO</v>
      </c>
      <c r="AI8">
        <v>1340</v>
      </c>
      <c r="AJ8">
        <v>1347.05</v>
      </c>
      <c r="AK8">
        <v>1320</v>
      </c>
      <c r="AL8">
        <v>1329.05</v>
      </c>
      <c r="AM8">
        <v>-14.799999999999949</v>
      </c>
      <c r="AN8">
        <v>-1.1013133906313921</v>
      </c>
      <c r="AO8" s="9">
        <f t="shared" si="21"/>
        <v>-0.81716417910448103</v>
      </c>
      <c r="AP8" s="9">
        <f t="shared" si="22"/>
        <v>0.81716417910448103</v>
      </c>
      <c r="AQ8" s="9">
        <f t="shared" si="23"/>
        <v>0.52611940298507121</v>
      </c>
      <c r="AR8" s="9">
        <f t="shared" si="24"/>
        <v>0.6809375117565144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104</v>
      </c>
      <c r="C9">
        <v>104.6</v>
      </c>
      <c r="D9">
        <v>102.2</v>
      </c>
      <c r="E9">
        <v>103.9</v>
      </c>
      <c r="F9">
        <v>0.35000000000000853</v>
      </c>
      <c r="G9">
        <v>0.33800096571705313</v>
      </c>
      <c r="H9" s="9">
        <f t="shared" si="0"/>
        <v>-9.6153846153840677E-2</v>
      </c>
      <c r="I9" s="9">
        <f t="shared" si="1"/>
        <v>9.6153846153840677E-2</v>
      </c>
      <c r="J9" s="9">
        <f t="shared" si="2"/>
        <v>0.57692307692307154</v>
      </c>
      <c r="K9" s="9">
        <f t="shared" si="3"/>
        <v>1.6361886429258929</v>
      </c>
      <c r="L9" s="9" t="str">
        <f t="shared" si="4"/>
        <v>NO</v>
      </c>
      <c r="M9" t="str">
        <f t="shared" si="5"/>
        <v>NO</v>
      </c>
      <c r="N9" t="str">
        <f t="shared" si="6"/>
        <v>NO</v>
      </c>
      <c r="O9" s="9" t="str">
        <f t="shared" si="7"/>
        <v>NO</v>
      </c>
      <c r="P9" s="9" t="str">
        <f t="shared" si="8"/>
        <v>NO</v>
      </c>
      <c r="Q9" s="9" t="str">
        <f t="shared" si="9"/>
        <v>NO</v>
      </c>
      <c r="R9" s="9" t="str">
        <f t="shared" si="10"/>
        <v>NO</v>
      </c>
      <c r="S9">
        <v>102.5</v>
      </c>
      <c r="T9">
        <v>104.9</v>
      </c>
      <c r="U9">
        <v>102.4</v>
      </c>
      <c r="V9">
        <v>103.55</v>
      </c>
      <c r="W9">
        <v>9.9999999999994316E-2</v>
      </c>
      <c r="X9">
        <v>9.666505558240146E-2</v>
      </c>
      <c r="Y9" s="9">
        <f t="shared" si="11"/>
        <v>1.0243902439024364</v>
      </c>
      <c r="Z9" s="9">
        <f t="shared" si="12"/>
        <v>1.0243902439024364</v>
      </c>
      <c r="AA9" s="9">
        <f t="shared" si="13"/>
        <v>1.3037180106228956</v>
      </c>
      <c r="AB9" s="9">
        <f t="shared" si="14"/>
        <v>9.7560975609750564E-2</v>
      </c>
      <c r="AC9" s="9" t="str">
        <f t="shared" si="15"/>
        <v>NO</v>
      </c>
      <c r="AD9" s="9" t="str">
        <f t="shared" si="16"/>
        <v>NO</v>
      </c>
      <c r="AE9" s="9" t="str">
        <f t="shared" si="17"/>
        <v>NO</v>
      </c>
      <c r="AF9" s="9" t="str">
        <f t="shared" si="18"/>
        <v>NO</v>
      </c>
      <c r="AG9" s="9" t="str">
        <f t="shared" si="19"/>
        <v>NO</v>
      </c>
      <c r="AH9" s="9" t="str">
        <f t="shared" si="20"/>
        <v>NO</v>
      </c>
      <c r="AI9">
        <v>105</v>
      </c>
      <c r="AJ9">
        <v>105.5</v>
      </c>
      <c r="AK9">
        <v>102.3</v>
      </c>
      <c r="AL9">
        <v>103.45</v>
      </c>
      <c r="AM9">
        <v>-1.3499999999999941</v>
      </c>
      <c r="AN9">
        <v>-1.2881679389312919</v>
      </c>
      <c r="AO9" s="9">
        <f t="shared" si="21"/>
        <v>-1.4761904761904734</v>
      </c>
      <c r="AP9" s="9">
        <f t="shared" si="22"/>
        <v>1.4761904761904734</v>
      </c>
      <c r="AQ9" s="9">
        <f t="shared" si="23"/>
        <v>0.47619047619047622</v>
      </c>
      <c r="AR9" s="9">
        <f t="shared" si="24"/>
        <v>1.1116481391976856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481</v>
      </c>
      <c r="C10">
        <v>487.4</v>
      </c>
      <c r="D10">
        <v>476.6</v>
      </c>
      <c r="E10">
        <v>479.35</v>
      </c>
      <c r="F10">
        <v>0.70000000000004547</v>
      </c>
      <c r="G10">
        <v>0.1462446464013466</v>
      </c>
      <c r="H10" s="9">
        <f t="shared" si="0"/>
        <v>-0.34303534303533834</v>
      </c>
      <c r="I10" s="9">
        <f t="shared" si="1"/>
        <v>0.34303534303533834</v>
      </c>
      <c r="J10" s="9">
        <f t="shared" si="2"/>
        <v>1.3305613305613258</v>
      </c>
      <c r="K10" s="9">
        <f t="shared" si="3"/>
        <v>0.57369354333993949</v>
      </c>
      <c r="L10" s="9" t="str">
        <f t="shared" si="4"/>
        <v>NO</v>
      </c>
      <c r="M10" t="str">
        <f t="shared" si="5"/>
        <v>NO</v>
      </c>
      <c r="N10" t="str">
        <f t="shared" si="6"/>
        <v>NO</v>
      </c>
      <c r="O10" s="9" t="str">
        <f t="shared" si="7"/>
        <v>NO</v>
      </c>
      <c r="P10" s="9" t="str">
        <f t="shared" si="8"/>
        <v>NO</v>
      </c>
      <c r="Q10" s="9" t="str">
        <f t="shared" si="9"/>
        <v>NO</v>
      </c>
      <c r="R10" s="9" t="str">
        <f t="shared" si="10"/>
        <v>NO</v>
      </c>
      <c r="S10">
        <v>474</v>
      </c>
      <c r="T10">
        <v>483.6</v>
      </c>
      <c r="U10">
        <v>469.05</v>
      </c>
      <c r="V10">
        <v>478.65</v>
      </c>
      <c r="W10">
        <v>-2</v>
      </c>
      <c r="X10">
        <v>-0.41610319359201092</v>
      </c>
      <c r="Y10" s="9">
        <f t="shared" si="11"/>
        <v>0.98101265822784323</v>
      </c>
      <c r="Z10" s="9">
        <f t="shared" si="12"/>
        <v>0.98101265822784323</v>
      </c>
      <c r="AA10" s="9">
        <f t="shared" si="13"/>
        <v>1.0341585709808931</v>
      </c>
      <c r="AB10" s="9">
        <f t="shared" si="14"/>
        <v>1.044303797468352</v>
      </c>
      <c r="AC10" s="9" t="str">
        <f t="shared" si="15"/>
        <v>NO</v>
      </c>
      <c r="AD10" s="9" t="str">
        <f t="shared" si="16"/>
        <v>NO</v>
      </c>
      <c r="AE10" s="9" t="str">
        <f t="shared" si="17"/>
        <v>NO</v>
      </c>
      <c r="AF10" s="9" t="str">
        <f t="shared" si="18"/>
        <v>NO</v>
      </c>
      <c r="AG10" s="9" t="str">
        <f t="shared" si="19"/>
        <v>NO</v>
      </c>
      <c r="AH10" s="9" t="str">
        <f t="shared" si="20"/>
        <v>NO</v>
      </c>
      <c r="AI10">
        <v>476.7</v>
      </c>
      <c r="AJ10">
        <v>487.55</v>
      </c>
      <c r="AK10">
        <v>475.05</v>
      </c>
      <c r="AL10">
        <v>480.65</v>
      </c>
      <c r="AM10">
        <v>3.9499999999999891</v>
      </c>
      <c r="AN10">
        <v>0.82861338367946069</v>
      </c>
      <c r="AO10" s="9">
        <f t="shared" si="21"/>
        <v>0.82861338367946069</v>
      </c>
      <c r="AP10" s="9">
        <f t="shared" si="22"/>
        <v>0.82861338367946069</v>
      </c>
      <c r="AQ10" s="9">
        <f t="shared" si="23"/>
        <v>1.4355560178924445</v>
      </c>
      <c r="AR10" s="9">
        <f t="shared" si="24"/>
        <v>0.34612964128382157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35.5</v>
      </c>
      <c r="C11">
        <v>35.75</v>
      </c>
      <c r="D11">
        <v>34.5</v>
      </c>
      <c r="E11">
        <v>34.65</v>
      </c>
      <c r="F11">
        <v>-0.5</v>
      </c>
      <c r="G11">
        <v>-1.4224751066856329</v>
      </c>
      <c r="H11" s="9">
        <f t="shared" si="0"/>
        <v>-2.3943661971831025</v>
      </c>
      <c r="I11" s="9">
        <f t="shared" si="1"/>
        <v>2.3943661971831025</v>
      </c>
      <c r="J11" s="9">
        <f t="shared" si="2"/>
        <v>0.70422535211267612</v>
      </c>
      <c r="K11" s="9">
        <f t="shared" si="3"/>
        <v>0.43290043290042884</v>
      </c>
      <c r="L11" s="9" t="str">
        <f t="shared" si="4"/>
        <v>NO</v>
      </c>
      <c r="M11" t="str">
        <f t="shared" si="5"/>
        <v>NO</v>
      </c>
      <c r="N11" t="str">
        <f t="shared" si="6"/>
        <v>NO</v>
      </c>
      <c r="O11" s="9" t="str">
        <f t="shared" si="7"/>
        <v>NO</v>
      </c>
      <c r="P11" s="9" t="str">
        <f t="shared" si="8"/>
        <v>NO</v>
      </c>
      <c r="Q11" s="9" t="str">
        <f t="shared" si="9"/>
        <v>NO</v>
      </c>
      <c r="R11" s="9" t="str">
        <f t="shared" si="10"/>
        <v>NO</v>
      </c>
      <c r="S11">
        <v>35.65</v>
      </c>
      <c r="T11">
        <v>35.700000000000003</v>
      </c>
      <c r="U11">
        <v>35</v>
      </c>
      <c r="V11">
        <v>35.15</v>
      </c>
      <c r="W11">
        <v>-0.5</v>
      </c>
      <c r="X11">
        <v>-1.4025245441795231</v>
      </c>
      <c r="Y11" s="9">
        <f t="shared" si="11"/>
        <v>-1.4025245441795233</v>
      </c>
      <c r="Z11" s="9">
        <f t="shared" si="12"/>
        <v>1.4025245441795233</v>
      </c>
      <c r="AA11" s="9">
        <f t="shared" si="13"/>
        <v>0.14025245441796427</v>
      </c>
      <c r="AB11" s="9">
        <f t="shared" si="14"/>
        <v>0.42674253200568585</v>
      </c>
      <c r="AC11" s="9" t="str">
        <f t="shared" si="15"/>
        <v>NO</v>
      </c>
      <c r="AD11" s="9" t="str">
        <f t="shared" si="16"/>
        <v>NO</v>
      </c>
      <c r="AE11" s="9" t="str">
        <f t="shared" si="17"/>
        <v>NO</v>
      </c>
      <c r="AF11" s="9" t="str">
        <f t="shared" si="18"/>
        <v>NO</v>
      </c>
      <c r="AG11" s="9" t="str">
        <f t="shared" si="19"/>
        <v>NO</v>
      </c>
      <c r="AH11" s="9" t="str">
        <f t="shared" si="20"/>
        <v>NO</v>
      </c>
      <c r="AI11">
        <v>36.15</v>
      </c>
      <c r="AJ11">
        <v>36.15</v>
      </c>
      <c r="AK11">
        <v>35.549999999999997</v>
      </c>
      <c r="AL11">
        <v>35.65</v>
      </c>
      <c r="AM11">
        <v>-0.30000000000000432</v>
      </c>
      <c r="AN11">
        <v>-0.83449235048679904</v>
      </c>
      <c r="AO11" s="9">
        <f t="shared" si="21"/>
        <v>-1.3831258644536655</v>
      </c>
      <c r="AP11" s="9">
        <f t="shared" si="22"/>
        <v>1.3831258644536655</v>
      </c>
      <c r="AQ11" s="9">
        <f t="shared" si="23"/>
        <v>0</v>
      </c>
      <c r="AR11" s="9">
        <f t="shared" si="24"/>
        <v>0.28050490883590862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100</v>
      </c>
      <c r="C12">
        <v>100.5</v>
      </c>
      <c r="D12">
        <v>98.25</v>
      </c>
      <c r="E12">
        <v>98.7</v>
      </c>
      <c r="F12">
        <v>-0.89999999999999147</v>
      </c>
      <c r="G12">
        <v>-0.90361445783131678</v>
      </c>
      <c r="H12" s="9">
        <f t="shared" si="0"/>
        <v>-1.2999999999999972</v>
      </c>
      <c r="I12" s="9">
        <f t="shared" si="1"/>
        <v>1.2999999999999972</v>
      </c>
      <c r="J12" s="9">
        <f t="shared" si="2"/>
        <v>0.5</v>
      </c>
      <c r="K12" s="9">
        <f t="shared" si="3"/>
        <v>0.45592705167173536</v>
      </c>
      <c r="L12" s="9" t="str">
        <f t="shared" si="4"/>
        <v>NO</v>
      </c>
      <c r="M12" t="str">
        <f t="shared" si="5"/>
        <v>NO</v>
      </c>
      <c r="N12" t="str">
        <f t="shared" si="6"/>
        <v>NO</v>
      </c>
      <c r="O12" s="9" t="str">
        <f t="shared" si="7"/>
        <v>NO</v>
      </c>
      <c r="P12" s="9" t="str">
        <f t="shared" si="8"/>
        <v>NO</v>
      </c>
      <c r="Q12" s="9" t="str">
        <f t="shared" si="9"/>
        <v>NO</v>
      </c>
      <c r="R12" s="9" t="str">
        <f t="shared" si="10"/>
        <v>NO</v>
      </c>
      <c r="S12">
        <v>99.45</v>
      </c>
      <c r="T12">
        <v>100.3</v>
      </c>
      <c r="U12">
        <v>99.15</v>
      </c>
      <c r="V12">
        <v>99.6</v>
      </c>
      <c r="W12">
        <v>-0.65000000000000568</v>
      </c>
      <c r="X12">
        <v>-0.648379052369083</v>
      </c>
      <c r="Y12" s="9">
        <f t="shared" si="11"/>
        <v>0.15082956259425989</v>
      </c>
      <c r="Z12" s="9">
        <f t="shared" si="12"/>
        <v>0.15082956259425989</v>
      </c>
      <c r="AA12" s="9">
        <f t="shared" si="13"/>
        <v>0.70281124497992264</v>
      </c>
      <c r="AB12" s="9">
        <f t="shared" si="14"/>
        <v>0.30165912518853411</v>
      </c>
      <c r="AC12" s="9" t="str">
        <f t="shared" si="15"/>
        <v>NO</v>
      </c>
      <c r="AD12" s="9" t="str">
        <f t="shared" si="16"/>
        <v>NO</v>
      </c>
      <c r="AE12" s="9" t="str">
        <f t="shared" si="17"/>
        <v>NO</v>
      </c>
      <c r="AF12" s="9" t="str">
        <f t="shared" si="18"/>
        <v>NO</v>
      </c>
      <c r="AG12" s="9" t="str">
        <f t="shared" si="19"/>
        <v>NO</v>
      </c>
      <c r="AH12" s="9" t="str">
        <f t="shared" si="20"/>
        <v>NO</v>
      </c>
      <c r="AI12">
        <v>100.95</v>
      </c>
      <c r="AJ12">
        <v>101.2</v>
      </c>
      <c r="AK12">
        <v>99.8</v>
      </c>
      <c r="AL12">
        <v>100.25</v>
      </c>
      <c r="AM12">
        <v>-0.29999999999999721</v>
      </c>
      <c r="AN12">
        <v>-0.29835902536051429</v>
      </c>
      <c r="AO12" s="9">
        <f t="shared" si="21"/>
        <v>-0.69341258048539167</v>
      </c>
      <c r="AP12" s="9">
        <f t="shared" si="22"/>
        <v>0.69341258048539167</v>
      </c>
      <c r="AQ12" s="9">
        <f t="shared" si="23"/>
        <v>0.24764735017335313</v>
      </c>
      <c r="AR12" s="9">
        <f t="shared" si="24"/>
        <v>0.44887780548628708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119.6</v>
      </c>
      <c r="C13">
        <v>120.35</v>
      </c>
      <c r="D13">
        <v>116.6</v>
      </c>
      <c r="E13">
        <v>119.15</v>
      </c>
      <c r="F13">
        <v>0.55000000000001137</v>
      </c>
      <c r="G13">
        <v>0.46374367622260659</v>
      </c>
      <c r="H13" s="9">
        <f t="shared" si="0"/>
        <v>-0.37625418060199722</v>
      </c>
      <c r="I13" s="9">
        <f t="shared" si="1"/>
        <v>0.37625418060199722</v>
      </c>
      <c r="J13" s="9">
        <f t="shared" si="2"/>
        <v>0.62709030100334451</v>
      </c>
      <c r="K13" s="9">
        <f t="shared" si="3"/>
        <v>2.140159462861948</v>
      </c>
      <c r="L13" s="9" t="str">
        <f t="shared" si="4"/>
        <v>YES</v>
      </c>
      <c r="M13" t="str">
        <f t="shared" si="5"/>
        <v>NO</v>
      </c>
      <c r="N13" t="str">
        <f t="shared" si="6"/>
        <v>NO</v>
      </c>
      <c r="O13" s="9" t="str">
        <f t="shared" si="7"/>
        <v>NO</v>
      </c>
      <c r="P13" s="9" t="str">
        <f t="shared" si="8"/>
        <v>NO</v>
      </c>
      <c r="Q13" s="9" t="str">
        <f t="shared" si="9"/>
        <v>NO</v>
      </c>
      <c r="R13" s="9" t="str">
        <f t="shared" si="10"/>
        <v>NO</v>
      </c>
      <c r="S13">
        <v>118</v>
      </c>
      <c r="T13">
        <v>119.45</v>
      </c>
      <c r="U13">
        <v>117.75</v>
      </c>
      <c r="V13">
        <v>118.6</v>
      </c>
      <c r="W13">
        <v>0.89999999999999147</v>
      </c>
      <c r="X13">
        <v>0.76465590484281343</v>
      </c>
      <c r="Y13" s="9">
        <f t="shared" si="11"/>
        <v>0.50847457627118164</v>
      </c>
      <c r="Z13" s="9">
        <f t="shared" si="12"/>
        <v>0.50847457627118164</v>
      </c>
      <c r="AA13" s="9">
        <f t="shared" si="13"/>
        <v>0.71669477234402068</v>
      </c>
      <c r="AB13" s="9">
        <f t="shared" si="14"/>
        <v>0.21186440677966101</v>
      </c>
      <c r="AC13" s="9" t="str">
        <f t="shared" si="15"/>
        <v>NO</v>
      </c>
      <c r="AD13" s="9" t="str">
        <f t="shared" si="16"/>
        <v>NO</v>
      </c>
      <c r="AE13" s="9" t="str">
        <f t="shared" si="17"/>
        <v>NO</v>
      </c>
      <c r="AF13" s="9" t="str">
        <f t="shared" si="18"/>
        <v>NO</v>
      </c>
      <c r="AG13" s="9" t="str">
        <f t="shared" si="19"/>
        <v>NO</v>
      </c>
      <c r="AH13" s="9" t="str">
        <f t="shared" si="20"/>
        <v>NO</v>
      </c>
      <c r="AI13">
        <v>119</v>
      </c>
      <c r="AJ13">
        <v>120.3</v>
      </c>
      <c r="AK13">
        <v>117</v>
      </c>
      <c r="AL13">
        <v>117.7</v>
      </c>
      <c r="AM13">
        <v>-2.4500000000000028</v>
      </c>
      <c r="AN13">
        <v>-2.039117769454851</v>
      </c>
      <c r="AO13" s="9">
        <f t="shared" si="21"/>
        <v>-1.0924369747899136</v>
      </c>
      <c r="AP13" s="9">
        <f t="shared" si="22"/>
        <v>1.0924369747899136</v>
      </c>
      <c r="AQ13" s="9">
        <f t="shared" si="23"/>
        <v>1.0924369747899136</v>
      </c>
      <c r="AR13" s="9">
        <f t="shared" si="24"/>
        <v>0.5947323704333074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659.45</v>
      </c>
      <c r="C14">
        <v>683.95</v>
      </c>
      <c r="D14">
        <v>655</v>
      </c>
      <c r="E14">
        <v>675.65</v>
      </c>
      <c r="F14">
        <v>19.549999999999951</v>
      </c>
      <c r="G14">
        <v>2.9797286998933021</v>
      </c>
      <c r="H14" s="9">
        <f t="shared" si="0"/>
        <v>2.4565926150579926</v>
      </c>
      <c r="I14" s="9">
        <f t="shared" si="1"/>
        <v>2.4565926150579926</v>
      </c>
      <c r="J14" s="9">
        <f t="shared" si="2"/>
        <v>1.2284466809738872</v>
      </c>
      <c r="K14" s="9">
        <f t="shared" si="3"/>
        <v>0.67480476154371749</v>
      </c>
      <c r="L14" s="9" t="str">
        <f t="shared" si="4"/>
        <v>NO</v>
      </c>
      <c r="M14" t="str">
        <f t="shared" si="5"/>
        <v>NO</v>
      </c>
      <c r="N14" t="str">
        <f t="shared" si="6"/>
        <v>NO</v>
      </c>
      <c r="O14" s="9" t="str">
        <f t="shared" si="7"/>
        <v>NO</v>
      </c>
      <c r="P14" s="9" t="str">
        <f t="shared" si="8"/>
        <v>NO</v>
      </c>
      <c r="Q14" s="9" t="str">
        <f t="shared" si="9"/>
        <v>NO</v>
      </c>
      <c r="R14" s="9" t="str">
        <f t="shared" si="10"/>
        <v>NO</v>
      </c>
      <c r="S14">
        <v>671</v>
      </c>
      <c r="T14">
        <v>676.75</v>
      </c>
      <c r="U14">
        <v>648.25</v>
      </c>
      <c r="V14">
        <v>656.1</v>
      </c>
      <c r="W14">
        <v>-17.850000000000019</v>
      </c>
      <c r="X14">
        <v>-2.6485644335633238</v>
      </c>
      <c r="Y14" s="9">
        <f t="shared" si="11"/>
        <v>-2.2205663189269713</v>
      </c>
      <c r="Z14" s="9">
        <f t="shared" si="12"/>
        <v>2.2205663189269713</v>
      </c>
      <c r="AA14" s="9">
        <f t="shared" si="13"/>
        <v>0.856929955290611</v>
      </c>
      <c r="AB14" s="9">
        <f t="shared" si="14"/>
        <v>1.1964639536656032</v>
      </c>
      <c r="AC14" s="9" t="str">
        <f t="shared" si="15"/>
        <v>NO</v>
      </c>
      <c r="AD14" s="9" t="str">
        <f t="shared" si="16"/>
        <v>NO</v>
      </c>
      <c r="AE14" s="9" t="str">
        <f t="shared" si="17"/>
        <v>NO</v>
      </c>
      <c r="AF14" s="9" t="str">
        <f t="shared" si="18"/>
        <v>NO</v>
      </c>
      <c r="AG14" s="9" t="str">
        <f t="shared" si="19"/>
        <v>NO</v>
      </c>
      <c r="AH14" s="9" t="str">
        <f t="shared" si="20"/>
        <v>NO</v>
      </c>
      <c r="AI14">
        <v>683.5</v>
      </c>
      <c r="AJ14">
        <v>688</v>
      </c>
      <c r="AK14">
        <v>669.05</v>
      </c>
      <c r="AL14">
        <v>673.95</v>
      </c>
      <c r="AM14">
        <v>5.2000000000000446</v>
      </c>
      <c r="AN14">
        <v>0.77757009345795081</v>
      </c>
      <c r="AO14" s="9">
        <f t="shared" si="21"/>
        <v>-1.3972201901975061</v>
      </c>
      <c r="AP14" s="9">
        <f t="shared" si="22"/>
        <v>1.3972201901975061</v>
      </c>
      <c r="AQ14" s="9">
        <f t="shared" si="23"/>
        <v>0.65837600585223111</v>
      </c>
      <c r="AR14" s="9">
        <f t="shared" si="24"/>
        <v>0.72705690333112105</v>
      </c>
      <c r="AS14" t="str">
        <f t="shared" si="25"/>
        <v>NO</v>
      </c>
      <c r="AT14" t="str">
        <f t="shared" si="26"/>
        <v>NO</v>
      </c>
      <c r="AU14" t="str">
        <f t="shared" si="27"/>
        <v>YES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240.95</v>
      </c>
      <c r="C15">
        <v>243.95</v>
      </c>
      <c r="D15">
        <v>237.25</v>
      </c>
      <c r="E15">
        <v>240.65</v>
      </c>
      <c r="F15">
        <v>1.0999999999999941</v>
      </c>
      <c r="G15">
        <v>0.45919432268837163</v>
      </c>
      <c r="H15" s="9">
        <f t="shared" si="0"/>
        <v>-0.12450715916164472</v>
      </c>
      <c r="I15" s="9">
        <f t="shared" si="1"/>
        <v>0.12450715916164472</v>
      </c>
      <c r="J15" s="9">
        <f t="shared" si="2"/>
        <v>1.245071591616518</v>
      </c>
      <c r="K15" s="9">
        <f t="shared" si="3"/>
        <v>1.4128402243922733</v>
      </c>
      <c r="L15" s="9" t="str">
        <f t="shared" si="4"/>
        <v>NO</v>
      </c>
      <c r="M15" t="str">
        <f t="shared" si="5"/>
        <v>NO</v>
      </c>
      <c r="N15" t="str">
        <f t="shared" si="6"/>
        <v>NO</v>
      </c>
      <c r="O15" s="9" t="str">
        <f t="shared" si="7"/>
        <v>NO</v>
      </c>
      <c r="P15" s="9" t="str">
        <f t="shared" si="8"/>
        <v>NO</v>
      </c>
      <c r="Q15" s="9" t="str">
        <f t="shared" si="9"/>
        <v>NO</v>
      </c>
      <c r="R15" s="9" t="str">
        <f t="shared" si="10"/>
        <v>NO</v>
      </c>
      <c r="S15">
        <v>239.5</v>
      </c>
      <c r="T15">
        <v>243.4</v>
      </c>
      <c r="U15">
        <v>237.1</v>
      </c>
      <c r="V15">
        <v>239.55</v>
      </c>
      <c r="W15">
        <v>0.95000000000001705</v>
      </c>
      <c r="X15">
        <v>0.39815590947192669</v>
      </c>
      <c r="Y15" s="9">
        <f t="shared" si="11"/>
        <v>2.087682672234295E-2</v>
      </c>
      <c r="Z15" s="9">
        <f t="shared" si="12"/>
        <v>2.087682672234295E-2</v>
      </c>
      <c r="AA15" s="9">
        <f t="shared" si="13"/>
        <v>1.6071801294093067</v>
      </c>
      <c r="AB15" s="9">
        <f t="shared" si="14"/>
        <v>1.0020876826722362</v>
      </c>
      <c r="AC15" s="9" t="str">
        <f t="shared" si="15"/>
        <v>NO</v>
      </c>
      <c r="AD15" s="9" t="str">
        <f t="shared" si="16"/>
        <v>NO</v>
      </c>
      <c r="AE15" s="9" t="str">
        <f t="shared" si="17"/>
        <v>NO</v>
      </c>
      <c r="AF15" s="9" t="str">
        <f t="shared" si="18"/>
        <v>NO</v>
      </c>
      <c r="AG15" s="9" t="str">
        <f t="shared" si="19"/>
        <v>NO</v>
      </c>
      <c r="AH15" s="9" t="str">
        <f t="shared" si="20"/>
        <v>NO</v>
      </c>
      <c r="AI15">
        <v>234.7</v>
      </c>
      <c r="AJ15">
        <v>239.4</v>
      </c>
      <c r="AK15">
        <v>232.7</v>
      </c>
      <c r="AL15">
        <v>238.6</v>
      </c>
      <c r="AM15">
        <v>5.6999999999999886</v>
      </c>
      <c r="AN15">
        <v>2.4474023185916649</v>
      </c>
      <c r="AO15" s="9">
        <f t="shared" si="21"/>
        <v>1.6616957818491718</v>
      </c>
      <c r="AP15" s="9">
        <f t="shared" si="22"/>
        <v>1.6616957818491718</v>
      </c>
      <c r="AQ15" s="9">
        <f t="shared" si="23"/>
        <v>0.3352891869237265</v>
      </c>
      <c r="AR15" s="9">
        <f t="shared" si="24"/>
        <v>0.852151682999574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485</v>
      </c>
      <c r="C16">
        <v>492.55</v>
      </c>
      <c r="D16">
        <v>477.05</v>
      </c>
      <c r="E16">
        <v>481.5</v>
      </c>
      <c r="F16">
        <v>-6.3000000000000114</v>
      </c>
      <c r="G16">
        <v>-1.291512915129154</v>
      </c>
      <c r="H16" s="9">
        <f t="shared" si="0"/>
        <v>-0.72164948453608246</v>
      </c>
      <c r="I16" s="9">
        <f t="shared" si="1"/>
        <v>0.72164948453608246</v>
      </c>
      <c r="J16" s="9">
        <f t="shared" si="2"/>
        <v>1.5567010309278375</v>
      </c>
      <c r="K16" s="9">
        <f t="shared" si="3"/>
        <v>0.92419522326064141</v>
      </c>
      <c r="L16" s="9" t="str">
        <f t="shared" si="4"/>
        <v>NO</v>
      </c>
      <c r="M16" t="str">
        <f t="shared" si="5"/>
        <v>NO</v>
      </c>
      <c r="N16" t="str">
        <f t="shared" si="6"/>
        <v>NO</v>
      </c>
      <c r="O16" s="9" t="str">
        <f t="shared" si="7"/>
        <v>NO</v>
      </c>
      <c r="P16" s="9" t="str">
        <f t="shared" si="8"/>
        <v>NO</v>
      </c>
      <c r="Q16" s="9" t="str">
        <f t="shared" si="9"/>
        <v>NO</v>
      </c>
      <c r="R16" s="9" t="str">
        <f t="shared" si="10"/>
        <v>NO</v>
      </c>
      <c r="S16">
        <v>479.9</v>
      </c>
      <c r="T16">
        <v>491.3</v>
      </c>
      <c r="U16">
        <v>474.15</v>
      </c>
      <c r="V16">
        <v>487.8</v>
      </c>
      <c r="W16">
        <v>3.8000000000000109</v>
      </c>
      <c r="X16">
        <v>0.78512396694215103</v>
      </c>
      <c r="Y16" s="9">
        <f t="shared" si="11"/>
        <v>1.6461762867264085</v>
      </c>
      <c r="Z16" s="9">
        <f t="shared" si="12"/>
        <v>1.6461762867264085</v>
      </c>
      <c r="AA16" s="9">
        <f t="shared" si="13"/>
        <v>0.71750717507175077</v>
      </c>
      <c r="AB16" s="9">
        <f t="shared" si="14"/>
        <v>1.198166284642634</v>
      </c>
      <c r="AC16" s="9" t="str">
        <f t="shared" si="15"/>
        <v>NO</v>
      </c>
      <c r="AD16" s="9" t="str">
        <f t="shared" si="16"/>
        <v>YES</v>
      </c>
      <c r="AE16" s="9" t="str">
        <f t="shared" si="17"/>
        <v>NO</v>
      </c>
      <c r="AF16" s="9" t="str">
        <f t="shared" si="18"/>
        <v>NO</v>
      </c>
      <c r="AG16" s="9" t="str">
        <f t="shared" si="19"/>
        <v>NO</v>
      </c>
      <c r="AH16" s="9" t="str">
        <f t="shared" si="20"/>
        <v>NO</v>
      </c>
      <c r="AI16">
        <v>493.95</v>
      </c>
      <c r="AJ16">
        <v>494</v>
      </c>
      <c r="AK16">
        <v>475.2</v>
      </c>
      <c r="AL16">
        <v>484</v>
      </c>
      <c r="AM16">
        <v>-5.0000000000011369E-2</v>
      </c>
      <c r="AN16">
        <v>-1.0329511414112459E-2</v>
      </c>
      <c r="AO16" s="9">
        <f t="shared" si="21"/>
        <v>-2.0143739244862817</v>
      </c>
      <c r="AP16" s="9">
        <f t="shared" si="22"/>
        <v>2.0143739244862817</v>
      </c>
      <c r="AQ16" s="9">
        <f t="shared" si="23"/>
        <v>1.0122482032596693E-2</v>
      </c>
      <c r="AR16" s="9">
        <f t="shared" si="24"/>
        <v>1.8181818181818206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1248.8</v>
      </c>
      <c r="C17">
        <v>1280.7</v>
      </c>
      <c r="D17">
        <v>1225.8499999999999</v>
      </c>
      <c r="E17">
        <v>1238.5999999999999</v>
      </c>
      <c r="F17">
        <v>-5.25</v>
      </c>
      <c r="G17">
        <v>-0.42207661695542081</v>
      </c>
      <c r="H17" s="9">
        <f t="shared" si="0"/>
        <v>-0.81678411274824192</v>
      </c>
      <c r="I17" s="9">
        <f t="shared" si="1"/>
        <v>0.81678411274824192</v>
      </c>
      <c r="J17" s="9">
        <f t="shared" si="2"/>
        <v>2.5544522741832232</v>
      </c>
      <c r="K17" s="9">
        <f t="shared" si="3"/>
        <v>1.0293880187308253</v>
      </c>
      <c r="L17" s="9" t="str">
        <f t="shared" si="4"/>
        <v>NO</v>
      </c>
      <c r="M17" t="str">
        <f t="shared" si="5"/>
        <v>NO</v>
      </c>
      <c r="N17" t="str">
        <f t="shared" si="6"/>
        <v>NO</v>
      </c>
      <c r="O17" s="9" t="str">
        <f t="shared" si="7"/>
        <v>YES</v>
      </c>
      <c r="P17" s="9" t="str">
        <f t="shared" si="8"/>
        <v>NO</v>
      </c>
      <c r="Q17" s="9" t="str">
        <f t="shared" si="9"/>
        <v>NO</v>
      </c>
      <c r="R17" s="9" t="str">
        <f t="shared" si="10"/>
        <v>NO</v>
      </c>
      <c r="S17">
        <v>1235</v>
      </c>
      <c r="T17">
        <v>1259</v>
      </c>
      <c r="U17">
        <v>1235</v>
      </c>
      <c r="V17">
        <v>1243.8499999999999</v>
      </c>
      <c r="W17">
        <v>-11.10000000000014</v>
      </c>
      <c r="X17">
        <v>-0.8844973903342872</v>
      </c>
      <c r="Y17" s="9">
        <f t="shared" si="11"/>
        <v>0.71659919028339347</v>
      </c>
      <c r="Z17" s="9">
        <f t="shared" si="12"/>
        <v>0.71659919028339347</v>
      </c>
      <c r="AA17" s="9">
        <f t="shared" si="13"/>
        <v>1.2179925232142212</v>
      </c>
      <c r="AB17" s="9">
        <f t="shared" si="14"/>
        <v>0</v>
      </c>
      <c r="AC17" s="9" t="str">
        <f t="shared" si="15"/>
        <v>NO</v>
      </c>
      <c r="AD17" s="9" t="str">
        <f t="shared" si="16"/>
        <v>NO</v>
      </c>
      <c r="AE17" s="9" t="str">
        <f t="shared" si="17"/>
        <v>NO</v>
      </c>
      <c r="AF17" s="9" t="str">
        <f t="shared" si="18"/>
        <v>NO</v>
      </c>
      <c r="AG17" s="9" t="str">
        <f t="shared" si="19"/>
        <v>NO</v>
      </c>
      <c r="AH17" s="9" t="str">
        <f t="shared" si="20"/>
        <v>NO</v>
      </c>
      <c r="AI17">
        <v>1231</v>
      </c>
      <c r="AJ17">
        <v>1272</v>
      </c>
      <c r="AK17">
        <v>1231</v>
      </c>
      <c r="AL17">
        <v>1254.95</v>
      </c>
      <c r="AM17">
        <v>25.150000000000091</v>
      </c>
      <c r="AN17">
        <v>2.0450479752805411</v>
      </c>
      <c r="AO17" s="9">
        <f t="shared" si="21"/>
        <v>1.945572705117794</v>
      </c>
      <c r="AP17" s="9">
        <f t="shared" si="22"/>
        <v>1.945572705117794</v>
      </c>
      <c r="AQ17" s="9">
        <f t="shared" si="23"/>
        <v>1.3586198653332766</v>
      </c>
      <c r="AR17" s="9">
        <f t="shared" si="24"/>
        <v>0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168</v>
      </c>
      <c r="C18">
        <v>169.5</v>
      </c>
      <c r="D18">
        <v>164.9</v>
      </c>
      <c r="E18">
        <v>167.25</v>
      </c>
      <c r="F18">
        <v>-9.9999999999994316E-2</v>
      </c>
      <c r="G18">
        <v>-5.9755004481621937E-2</v>
      </c>
      <c r="H18" s="9">
        <f t="shared" si="0"/>
        <v>-0.4464285714285714</v>
      </c>
      <c r="I18" s="9">
        <f t="shared" si="1"/>
        <v>0.4464285714285714</v>
      </c>
      <c r="J18" s="9">
        <f t="shared" si="2"/>
        <v>0.89285714285714279</v>
      </c>
      <c r="K18" s="9">
        <f t="shared" si="3"/>
        <v>1.4050822122570967</v>
      </c>
      <c r="L18" s="9" t="str">
        <f t="shared" si="4"/>
        <v>NO</v>
      </c>
      <c r="M18" t="str">
        <f t="shared" si="5"/>
        <v>NO</v>
      </c>
      <c r="N18" t="str">
        <f t="shared" si="6"/>
        <v>NO</v>
      </c>
      <c r="O18" s="9" t="str">
        <f t="shared" si="7"/>
        <v>NO</v>
      </c>
      <c r="P18" s="9" t="str">
        <f t="shared" si="8"/>
        <v>NO</v>
      </c>
      <c r="Q18" s="9" t="str">
        <f t="shared" si="9"/>
        <v>NO</v>
      </c>
      <c r="R18" s="9" t="str">
        <f t="shared" si="10"/>
        <v>NO</v>
      </c>
      <c r="S18">
        <v>165.8</v>
      </c>
      <c r="T18">
        <v>167.9</v>
      </c>
      <c r="U18">
        <v>162.80000000000001</v>
      </c>
      <c r="V18">
        <v>167.35</v>
      </c>
      <c r="W18">
        <v>1.25</v>
      </c>
      <c r="X18">
        <v>0.75255869957856714</v>
      </c>
      <c r="Y18" s="9">
        <f t="shared" si="11"/>
        <v>0.93486127864896429</v>
      </c>
      <c r="Z18" s="9">
        <f t="shared" si="12"/>
        <v>0.93486127864896429</v>
      </c>
      <c r="AA18" s="9">
        <f t="shared" si="13"/>
        <v>0.32865252464894612</v>
      </c>
      <c r="AB18" s="9">
        <f t="shared" si="14"/>
        <v>1.8094089264173701</v>
      </c>
      <c r="AC18" s="9" t="str">
        <f t="shared" si="15"/>
        <v>NO</v>
      </c>
      <c r="AD18" s="9" t="str">
        <f t="shared" si="16"/>
        <v>NO</v>
      </c>
      <c r="AE18" s="9" t="str">
        <f t="shared" si="17"/>
        <v>NO</v>
      </c>
      <c r="AF18" s="9" t="str">
        <f t="shared" si="18"/>
        <v>NO</v>
      </c>
      <c r="AG18" s="9" t="str">
        <f t="shared" si="19"/>
        <v>NO</v>
      </c>
      <c r="AH18" s="9" t="str">
        <f t="shared" si="20"/>
        <v>NO</v>
      </c>
      <c r="AI18">
        <v>163.35</v>
      </c>
      <c r="AJ18">
        <v>167.4</v>
      </c>
      <c r="AK18">
        <v>162.55000000000001</v>
      </c>
      <c r="AL18">
        <v>166.1</v>
      </c>
      <c r="AM18">
        <v>2.9499999999999891</v>
      </c>
      <c r="AN18">
        <v>1.808152007355188</v>
      </c>
      <c r="AO18" s="9">
        <f t="shared" si="21"/>
        <v>1.6835016835016834</v>
      </c>
      <c r="AP18" s="9">
        <f t="shared" si="22"/>
        <v>1.6835016835016834</v>
      </c>
      <c r="AQ18" s="9">
        <f t="shared" si="23"/>
        <v>0.78266104756171662</v>
      </c>
      <c r="AR18" s="9">
        <f t="shared" si="24"/>
        <v>0.4897459442913884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53.3</v>
      </c>
      <c r="C19">
        <v>53.4</v>
      </c>
      <c r="D19">
        <v>51</v>
      </c>
      <c r="E19">
        <v>51.9</v>
      </c>
      <c r="F19">
        <v>-0.75</v>
      </c>
      <c r="G19">
        <v>-1.424501424501424</v>
      </c>
      <c r="H19" s="9">
        <f t="shared" si="0"/>
        <v>-2.6266416510318922</v>
      </c>
      <c r="I19" s="9">
        <f t="shared" si="1"/>
        <v>2.6266416510318922</v>
      </c>
      <c r="J19" s="9">
        <f t="shared" si="2"/>
        <v>0.18761726078799515</v>
      </c>
      <c r="K19" s="9">
        <f t="shared" si="3"/>
        <v>1.7341040462427719</v>
      </c>
      <c r="L19" s="9" t="str">
        <f t="shared" si="4"/>
        <v>NO</v>
      </c>
      <c r="M19" t="str">
        <f t="shared" si="5"/>
        <v>NO</v>
      </c>
      <c r="N19" t="str">
        <f t="shared" si="6"/>
        <v>NO</v>
      </c>
      <c r="O19" s="9" t="str">
        <f t="shared" si="7"/>
        <v>NO</v>
      </c>
      <c r="P19" s="9" t="str">
        <f t="shared" si="8"/>
        <v>NO</v>
      </c>
      <c r="Q19" s="9" t="str">
        <f t="shared" si="9"/>
        <v>NO</v>
      </c>
      <c r="R19" s="9" t="str">
        <f t="shared" si="10"/>
        <v>NO</v>
      </c>
      <c r="S19">
        <v>53</v>
      </c>
      <c r="T19">
        <v>53.95</v>
      </c>
      <c r="U19">
        <v>52.4</v>
      </c>
      <c r="V19">
        <v>52.65</v>
      </c>
      <c r="W19">
        <v>-0.89999999999999858</v>
      </c>
      <c r="X19">
        <v>-1.6806722689075611</v>
      </c>
      <c r="Y19" s="9">
        <f t="shared" si="11"/>
        <v>-0.66037735849056878</v>
      </c>
      <c r="Z19" s="9">
        <f t="shared" si="12"/>
        <v>0.66037735849056878</v>
      </c>
      <c r="AA19" s="9">
        <f t="shared" si="13"/>
        <v>1.7924528301886848</v>
      </c>
      <c r="AB19" s="9">
        <f t="shared" si="14"/>
        <v>0.47483380816714149</v>
      </c>
      <c r="AC19" s="9" t="str">
        <f t="shared" si="15"/>
        <v>NO</v>
      </c>
      <c r="AD19" s="9" t="str">
        <f t="shared" si="16"/>
        <v>NO</v>
      </c>
      <c r="AE19" s="9" t="str">
        <f t="shared" si="17"/>
        <v>NO</v>
      </c>
      <c r="AF19" s="9" t="str">
        <f t="shared" si="18"/>
        <v>NO</v>
      </c>
      <c r="AG19" s="9" t="str">
        <f t="shared" si="19"/>
        <v>NO</v>
      </c>
      <c r="AH19" s="9" t="str">
        <f t="shared" si="20"/>
        <v>NO</v>
      </c>
      <c r="AI19">
        <v>54.35</v>
      </c>
      <c r="AJ19">
        <v>54.35</v>
      </c>
      <c r="AK19">
        <v>52.9</v>
      </c>
      <c r="AL19">
        <v>53.55</v>
      </c>
      <c r="AM19">
        <v>-0.70000000000000284</v>
      </c>
      <c r="AN19">
        <v>-1.290322580645167</v>
      </c>
      <c r="AO19" s="9">
        <f t="shared" si="21"/>
        <v>-1.4719411223551135</v>
      </c>
      <c r="AP19" s="9">
        <f t="shared" si="22"/>
        <v>1.4719411223551135</v>
      </c>
      <c r="AQ19" s="9">
        <f t="shared" si="23"/>
        <v>0</v>
      </c>
      <c r="AR19" s="9">
        <f t="shared" si="24"/>
        <v>1.2138188608776819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495.05</v>
      </c>
      <c r="C20">
        <v>518.45000000000005</v>
      </c>
      <c r="D20">
        <v>495.05</v>
      </c>
      <c r="E20">
        <v>508.9</v>
      </c>
      <c r="F20">
        <v>16.199999999999989</v>
      </c>
      <c r="G20">
        <v>3.288004871118325</v>
      </c>
      <c r="H20" s="9">
        <f t="shared" si="0"/>
        <v>2.7976972023027908</v>
      </c>
      <c r="I20" s="9">
        <f t="shared" si="1"/>
        <v>2.7976972023027908</v>
      </c>
      <c r="J20" s="9">
        <f t="shared" si="2"/>
        <v>1.8765965808606935</v>
      </c>
      <c r="K20" s="9">
        <f t="shared" si="3"/>
        <v>0</v>
      </c>
      <c r="L20" s="9" t="str">
        <f t="shared" si="4"/>
        <v>NO</v>
      </c>
      <c r="M20" t="str">
        <f t="shared" si="5"/>
        <v>NO</v>
      </c>
      <c r="N20" t="str">
        <f t="shared" si="6"/>
        <v>NO</v>
      </c>
      <c r="O20" s="9" t="str">
        <f t="shared" si="7"/>
        <v>NO</v>
      </c>
      <c r="P20" s="9" t="str">
        <f t="shared" si="8"/>
        <v>NO</v>
      </c>
      <c r="Q20" s="9" t="str">
        <f t="shared" si="9"/>
        <v>NO</v>
      </c>
      <c r="R20" s="9" t="str">
        <f t="shared" si="10"/>
        <v>NO</v>
      </c>
      <c r="S20">
        <v>498.35</v>
      </c>
      <c r="T20">
        <v>503</v>
      </c>
      <c r="U20">
        <v>485.45</v>
      </c>
      <c r="V20">
        <v>492.7</v>
      </c>
      <c r="W20">
        <v>-7.1000000000000227</v>
      </c>
      <c r="X20">
        <v>-1.420568227290921</v>
      </c>
      <c r="Y20" s="9">
        <f t="shared" si="11"/>
        <v>-1.1337413464432695</v>
      </c>
      <c r="Z20" s="9">
        <f t="shared" si="12"/>
        <v>1.1337413464432695</v>
      </c>
      <c r="AA20" s="9">
        <f t="shared" si="13"/>
        <v>0.93307916123206125</v>
      </c>
      <c r="AB20" s="9">
        <f t="shared" si="14"/>
        <v>1.4714836614572762</v>
      </c>
      <c r="AC20" s="9" t="str">
        <f t="shared" si="15"/>
        <v>NO</v>
      </c>
      <c r="AD20" s="9" t="str">
        <f t="shared" si="16"/>
        <v>NO</v>
      </c>
      <c r="AE20" s="9" t="str">
        <f t="shared" si="17"/>
        <v>NO</v>
      </c>
      <c r="AF20" s="9" t="str">
        <f t="shared" si="18"/>
        <v>NO</v>
      </c>
      <c r="AG20" s="9" t="str">
        <f t="shared" si="19"/>
        <v>NO</v>
      </c>
      <c r="AH20" s="9" t="str">
        <f t="shared" si="20"/>
        <v>NO</v>
      </c>
      <c r="AI20">
        <v>495</v>
      </c>
      <c r="AJ20">
        <v>503.8</v>
      </c>
      <c r="AK20">
        <v>488.35</v>
      </c>
      <c r="AL20">
        <v>499.8</v>
      </c>
      <c r="AM20">
        <v>6.1999999999999886</v>
      </c>
      <c r="AN20">
        <v>1.2560777957860589</v>
      </c>
      <c r="AO20" s="9">
        <f t="shared" si="21"/>
        <v>0.96969696969697194</v>
      </c>
      <c r="AP20" s="9">
        <f t="shared" si="22"/>
        <v>0.96969696969697194</v>
      </c>
      <c r="AQ20" s="9">
        <f t="shared" si="23"/>
        <v>0.80032012805122055</v>
      </c>
      <c r="AR20" s="9">
        <f t="shared" si="24"/>
        <v>1.343434343434339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23.7</v>
      </c>
      <c r="C21">
        <v>24.5</v>
      </c>
      <c r="D21">
        <v>23.7</v>
      </c>
      <c r="E21">
        <v>23.95</v>
      </c>
      <c r="F21">
        <v>0.14999999999999861</v>
      </c>
      <c r="G21">
        <v>0.63025210084033012</v>
      </c>
      <c r="H21" s="9">
        <f t="shared" si="0"/>
        <v>1.0548523206751055</v>
      </c>
      <c r="I21" s="9">
        <f t="shared" si="1"/>
        <v>1.0548523206751055</v>
      </c>
      <c r="J21" s="9">
        <f t="shared" si="2"/>
        <v>2.2964509394572055</v>
      </c>
      <c r="K21" s="9">
        <f t="shared" si="3"/>
        <v>0</v>
      </c>
      <c r="L21" s="9" t="str">
        <f t="shared" si="4"/>
        <v>NO</v>
      </c>
      <c r="M21" t="str">
        <f t="shared" si="5"/>
        <v>NO</v>
      </c>
      <c r="N21" t="str">
        <f t="shared" si="6"/>
        <v>NO</v>
      </c>
      <c r="O21" s="9" t="str">
        <f t="shared" si="7"/>
        <v>NO</v>
      </c>
      <c r="P21" s="9" t="str">
        <f t="shared" si="8"/>
        <v>NO</v>
      </c>
      <c r="Q21" s="9" t="str">
        <f t="shared" si="9"/>
        <v>NO</v>
      </c>
      <c r="R21" s="9" t="str">
        <f t="shared" si="10"/>
        <v>NO</v>
      </c>
      <c r="S21">
        <v>23.55</v>
      </c>
      <c r="T21">
        <v>23.9</v>
      </c>
      <c r="U21">
        <v>23.45</v>
      </c>
      <c r="V21">
        <v>23.8</v>
      </c>
      <c r="W21">
        <v>-5.0000000000000711E-2</v>
      </c>
      <c r="X21">
        <v>-0.2096436058700239</v>
      </c>
      <c r="Y21" s="9">
        <f t="shared" si="11"/>
        <v>1.0615711252653928</v>
      </c>
      <c r="Z21" s="9">
        <f t="shared" si="12"/>
        <v>1.0615711252653928</v>
      </c>
      <c r="AA21" s="9">
        <f t="shared" si="13"/>
        <v>0.42016806722688183</v>
      </c>
      <c r="AB21" s="9">
        <f t="shared" si="14"/>
        <v>0.42462845010616318</v>
      </c>
      <c r="AC21" s="9" t="str">
        <f t="shared" si="15"/>
        <v>NO</v>
      </c>
      <c r="AD21" s="9" t="str">
        <f t="shared" si="16"/>
        <v>NO</v>
      </c>
      <c r="AE21" s="9" t="str">
        <f t="shared" si="17"/>
        <v>NO</v>
      </c>
      <c r="AF21" s="9" t="str">
        <f t="shared" si="18"/>
        <v>NO</v>
      </c>
      <c r="AG21" s="9" t="str">
        <f t="shared" si="19"/>
        <v>NO</v>
      </c>
      <c r="AH21" s="9" t="str">
        <f t="shared" si="20"/>
        <v>NO</v>
      </c>
      <c r="AI21">
        <v>23.85</v>
      </c>
      <c r="AJ21">
        <v>24.1</v>
      </c>
      <c r="AK21">
        <v>23.6</v>
      </c>
      <c r="AL21">
        <v>23.85</v>
      </c>
      <c r="AM21">
        <v>-4.9999999999997158E-2</v>
      </c>
      <c r="AN21">
        <v>-0.2092050209204902</v>
      </c>
      <c r="AO21" s="9">
        <f t="shared" si="21"/>
        <v>0</v>
      </c>
      <c r="AP21" s="9">
        <f t="shared" si="22"/>
        <v>0</v>
      </c>
      <c r="AQ21" s="9">
        <f t="shared" si="23"/>
        <v>1.0482180293501047</v>
      </c>
      <c r="AR21" s="9">
        <f t="shared" si="24"/>
        <v>1.0482180293501047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457</v>
      </c>
      <c r="C22">
        <v>461.65</v>
      </c>
      <c r="D22">
        <v>457</v>
      </c>
      <c r="E22">
        <v>458.85</v>
      </c>
      <c r="F22">
        <v>0.1000000000000227</v>
      </c>
      <c r="G22">
        <v>2.1798365122620761E-2</v>
      </c>
      <c r="H22" s="9">
        <f t="shared" si="0"/>
        <v>0.40481400437637255</v>
      </c>
      <c r="I22" s="9">
        <f t="shared" si="1"/>
        <v>0.40481400437637255</v>
      </c>
      <c r="J22" s="9">
        <f t="shared" si="2"/>
        <v>0.61022120518687029</v>
      </c>
      <c r="K22" s="9">
        <f t="shared" si="3"/>
        <v>0</v>
      </c>
      <c r="L22" s="9" t="str">
        <f t="shared" si="4"/>
        <v>NO</v>
      </c>
      <c r="M22" t="str">
        <f t="shared" si="5"/>
        <v>NO</v>
      </c>
      <c r="N22" t="str">
        <f t="shared" si="6"/>
        <v>NO</v>
      </c>
      <c r="O22" s="9" t="str">
        <f t="shared" si="7"/>
        <v>NO</v>
      </c>
      <c r="P22" s="9" t="str">
        <f t="shared" si="8"/>
        <v>NO</v>
      </c>
      <c r="Q22" s="9" t="str">
        <f t="shared" si="9"/>
        <v>NO</v>
      </c>
      <c r="R22" s="9" t="str">
        <f t="shared" si="10"/>
        <v>NO</v>
      </c>
      <c r="S22">
        <v>458.5</v>
      </c>
      <c r="T22">
        <v>460</v>
      </c>
      <c r="U22">
        <v>456.1</v>
      </c>
      <c r="V22">
        <v>458.75</v>
      </c>
      <c r="W22">
        <v>2.1999999999999891</v>
      </c>
      <c r="X22">
        <v>0.48187493155185379</v>
      </c>
      <c r="Y22" s="9">
        <f t="shared" si="11"/>
        <v>5.452562704471102E-2</v>
      </c>
      <c r="Z22" s="9">
        <f t="shared" si="12"/>
        <v>5.452562704471102E-2</v>
      </c>
      <c r="AA22" s="9">
        <f t="shared" si="13"/>
        <v>0.27247956403269752</v>
      </c>
      <c r="AB22" s="9">
        <f t="shared" si="14"/>
        <v>0.52344601962922077</v>
      </c>
      <c r="AC22" s="9" t="str">
        <f t="shared" si="15"/>
        <v>NO</v>
      </c>
      <c r="AD22" s="9" t="str">
        <f t="shared" si="16"/>
        <v>NO</v>
      </c>
      <c r="AE22" s="9" t="str">
        <f t="shared" si="17"/>
        <v>NO</v>
      </c>
      <c r="AF22" s="9" t="str">
        <f t="shared" si="18"/>
        <v>NO</v>
      </c>
      <c r="AG22" s="9" t="str">
        <f t="shared" si="19"/>
        <v>NO</v>
      </c>
      <c r="AH22" s="9" t="str">
        <f t="shared" si="20"/>
        <v>NO</v>
      </c>
      <c r="AI22">
        <v>457</v>
      </c>
      <c r="AJ22">
        <v>463</v>
      </c>
      <c r="AK22">
        <v>453</v>
      </c>
      <c r="AL22">
        <v>456.55</v>
      </c>
      <c r="AM22">
        <v>4.9000000000000341</v>
      </c>
      <c r="AN22">
        <v>1.084910882320389</v>
      </c>
      <c r="AO22" s="9">
        <f t="shared" si="21"/>
        <v>-9.8468271334789637E-2</v>
      </c>
      <c r="AP22" s="9">
        <f t="shared" si="22"/>
        <v>9.8468271334789637E-2</v>
      </c>
      <c r="AQ22" s="9">
        <f t="shared" si="23"/>
        <v>1.3129102844638949</v>
      </c>
      <c r="AR22" s="9">
        <f t="shared" si="24"/>
        <v>0.77757091227686148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32.049999999999997</v>
      </c>
      <c r="C23">
        <v>32.299999999999997</v>
      </c>
      <c r="D23">
        <v>31</v>
      </c>
      <c r="E23">
        <v>31.1</v>
      </c>
      <c r="F23">
        <v>-0.84999999999999787</v>
      </c>
      <c r="G23">
        <v>-2.660406885758992</v>
      </c>
      <c r="H23" s="9">
        <f t="shared" si="0"/>
        <v>-2.9641185647425767</v>
      </c>
      <c r="I23" s="9">
        <f t="shared" si="1"/>
        <v>2.9641185647425767</v>
      </c>
      <c r="J23" s="9">
        <f t="shared" si="2"/>
        <v>0.78003120124804992</v>
      </c>
      <c r="K23" s="9">
        <f t="shared" si="3"/>
        <v>0.32154340836013318</v>
      </c>
      <c r="L23" s="9" t="str">
        <f t="shared" si="4"/>
        <v>NO</v>
      </c>
      <c r="M23" t="str">
        <f t="shared" si="5"/>
        <v>NO</v>
      </c>
      <c r="N23" t="str">
        <f t="shared" si="6"/>
        <v>NO</v>
      </c>
      <c r="O23" s="9" t="str">
        <f t="shared" si="7"/>
        <v>NO</v>
      </c>
      <c r="P23" s="9" t="str">
        <f t="shared" si="8"/>
        <v>NO</v>
      </c>
      <c r="Q23" s="9" t="str">
        <f t="shared" si="9"/>
        <v>NO</v>
      </c>
      <c r="R23" s="9" t="str">
        <f t="shared" si="10"/>
        <v>NO</v>
      </c>
      <c r="S23">
        <v>31.6</v>
      </c>
      <c r="T23">
        <v>32.4</v>
      </c>
      <c r="U23">
        <v>31.5</v>
      </c>
      <c r="V23">
        <v>31.95</v>
      </c>
      <c r="W23">
        <v>-0.1500000000000021</v>
      </c>
      <c r="X23">
        <v>-0.46728971962617488</v>
      </c>
      <c r="Y23" s="9">
        <f t="shared" si="11"/>
        <v>1.107594936708854</v>
      </c>
      <c r="Z23" s="9">
        <f t="shared" si="12"/>
        <v>1.107594936708854</v>
      </c>
      <c r="AA23" s="9">
        <f t="shared" si="13"/>
        <v>1.4084507042253498</v>
      </c>
      <c r="AB23" s="9">
        <f t="shared" si="14"/>
        <v>0.31645569620253611</v>
      </c>
      <c r="AC23" s="9" t="str">
        <f t="shared" si="15"/>
        <v>NO</v>
      </c>
      <c r="AD23" s="9" t="str">
        <f t="shared" si="16"/>
        <v>NO</v>
      </c>
      <c r="AE23" s="9" t="str">
        <f t="shared" si="17"/>
        <v>NO</v>
      </c>
      <c r="AF23" s="9" t="str">
        <f t="shared" si="18"/>
        <v>NO</v>
      </c>
      <c r="AG23" s="9" t="str">
        <f t="shared" si="19"/>
        <v>NO</v>
      </c>
      <c r="AH23" s="9" t="str">
        <f t="shared" si="20"/>
        <v>NO</v>
      </c>
      <c r="AI23">
        <v>32.299999999999997</v>
      </c>
      <c r="AJ23">
        <v>32.35</v>
      </c>
      <c r="AK23">
        <v>31.55</v>
      </c>
      <c r="AL23">
        <v>32.1</v>
      </c>
      <c r="AM23">
        <v>-4.9999999999997158E-2</v>
      </c>
      <c r="AN23">
        <v>-0.15552099533436131</v>
      </c>
      <c r="AO23" s="9">
        <f t="shared" si="21"/>
        <v>-0.61919504643961532</v>
      </c>
      <c r="AP23" s="9">
        <f t="shared" si="22"/>
        <v>0.61919504643961532</v>
      </c>
      <c r="AQ23" s="9">
        <f t="shared" si="23"/>
        <v>0.15479876160992034</v>
      </c>
      <c r="AR23" s="9">
        <f t="shared" si="24"/>
        <v>1.7133956386292857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420.5</v>
      </c>
      <c r="C24">
        <v>426</v>
      </c>
      <c r="D24">
        <v>412.3</v>
      </c>
      <c r="E24">
        <v>420</v>
      </c>
      <c r="F24">
        <v>1.399999999999977</v>
      </c>
      <c r="G24">
        <v>0.33444816053511162</v>
      </c>
      <c r="H24" s="9">
        <f t="shared" si="0"/>
        <v>-0.11890606420927466</v>
      </c>
      <c r="I24" s="9">
        <f t="shared" si="1"/>
        <v>0.11890606420927466</v>
      </c>
      <c r="J24" s="9">
        <f t="shared" si="2"/>
        <v>1.3079667063020213</v>
      </c>
      <c r="K24" s="9">
        <f t="shared" si="3"/>
        <v>1.8333333333333306</v>
      </c>
      <c r="L24" s="9" t="str">
        <f t="shared" si="4"/>
        <v>NO</v>
      </c>
      <c r="M24" t="str">
        <f t="shared" si="5"/>
        <v>NO</v>
      </c>
      <c r="N24" t="str">
        <f t="shared" si="6"/>
        <v>NO</v>
      </c>
      <c r="O24" s="9" t="str">
        <f t="shared" si="7"/>
        <v>NO</v>
      </c>
      <c r="P24" s="9" t="str">
        <f t="shared" si="8"/>
        <v>NO</v>
      </c>
      <c r="Q24" s="9" t="str">
        <f t="shared" si="9"/>
        <v>NO</v>
      </c>
      <c r="R24" s="9" t="str">
        <f t="shared" si="10"/>
        <v>NO</v>
      </c>
      <c r="S24">
        <v>412.8</v>
      </c>
      <c r="T24">
        <v>423.35</v>
      </c>
      <c r="U24">
        <v>407</v>
      </c>
      <c r="V24">
        <v>418.6</v>
      </c>
      <c r="W24">
        <v>5.4000000000000341</v>
      </c>
      <c r="X24">
        <v>1.306873184898363</v>
      </c>
      <c r="Y24" s="9">
        <f t="shared" si="11"/>
        <v>1.4050387596899252</v>
      </c>
      <c r="Z24" s="9">
        <f t="shared" si="12"/>
        <v>1.4050387596899252</v>
      </c>
      <c r="AA24" s="9">
        <f t="shared" si="13"/>
        <v>1.1347348303870042</v>
      </c>
      <c r="AB24" s="9">
        <f t="shared" si="14"/>
        <v>1.4050387596899252</v>
      </c>
      <c r="AC24" s="9" t="str">
        <f t="shared" si="15"/>
        <v>NO</v>
      </c>
      <c r="AD24" s="9" t="str">
        <f t="shared" si="16"/>
        <v>NO</v>
      </c>
      <c r="AE24" s="9" t="str">
        <f t="shared" si="17"/>
        <v>NO</v>
      </c>
      <c r="AF24" s="9" t="str">
        <f t="shared" si="18"/>
        <v>NO</v>
      </c>
      <c r="AG24" s="9" t="str">
        <f t="shared" si="19"/>
        <v>NO</v>
      </c>
      <c r="AH24" s="9" t="str">
        <f t="shared" si="20"/>
        <v>NO</v>
      </c>
      <c r="AI24">
        <v>420</v>
      </c>
      <c r="AJ24">
        <v>422</v>
      </c>
      <c r="AK24">
        <v>408.85</v>
      </c>
      <c r="AL24">
        <v>413.2</v>
      </c>
      <c r="AM24">
        <v>-6.6500000000000341</v>
      </c>
      <c r="AN24">
        <v>-1.5838990115517531</v>
      </c>
      <c r="AO24" s="9">
        <f t="shared" si="21"/>
        <v>-1.6190476190476217</v>
      </c>
      <c r="AP24" s="9">
        <f t="shared" si="22"/>
        <v>1.6190476190476217</v>
      </c>
      <c r="AQ24" s="9">
        <f t="shared" si="23"/>
        <v>0.47619047619047622</v>
      </c>
      <c r="AR24" s="9">
        <f t="shared" si="24"/>
        <v>1.0527589545014437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201.55</v>
      </c>
      <c r="C25">
        <v>203.5</v>
      </c>
      <c r="D25">
        <v>197.1</v>
      </c>
      <c r="E25">
        <v>198.3</v>
      </c>
      <c r="F25">
        <v>-3.9499999999999891</v>
      </c>
      <c r="G25">
        <v>-1.9530284301606871</v>
      </c>
      <c r="H25" s="9">
        <f t="shared" si="0"/>
        <v>-1.6125031009675019</v>
      </c>
      <c r="I25" s="9">
        <f t="shared" si="1"/>
        <v>1.6125031009675019</v>
      </c>
      <c r="J25" s="9">
        <f t="shared" si="2"/>
        <v>0.96750186058049537</v>
      </c>
      <c r="K25" s="9">
        <f t="shared" si="3"/>
        <v>0.60514372163389663</v>
      </c>
      <c r="L25" s="9" t="str">
        <f t="shared" si="4"/>
        <v>NO</v>
      </c>
      <c r="M25" t="str">
        <f t="shared" si="5"/>
        <v>NO</v>
      </c>
      <c r="N25" t="str">
        <f t="shared" si="6"/>
        <v>NO</v>
      </c>
      <c r="O25" s="9" t="str">
        <f t="shared" si="7"/>
        <v>NO</v>
      </c>
      <c r="P25" s="9" t="str">
        <f t="shared" si="8"/>
        <v>NO</v>
      </c>
      <c r="Q25" s="9" t="str">
        <f t="shared" si="9"/>
        <v>NO</v>
      </c>
      <c r="R25" s="9" t="str">
        <f t="shared" si="10"/>
        <v>NO</v>
      </c>
      <c r="S25">
        <v>200.1</v>
      </c>
      <c r="T25">
        <v>204</v>
      </c>
      <c r="U25">
        <v>198.6</v>
      </c>
      <c r="V25">
        <v>202.25</v>
      </c>
      <c r="W25">
        <v>-1.9000000000000059</v>
      </c>
      <c r="X25">
        <v>-0.93068821944648827</v>
      </c>
      <c r="Y25" s="9">
        <f t="shared" si="11"/>
        <v>1.0744627686156951</v>
      </c>
      <c r="Z25" s="9">
        <f t="shared" si="12"/>
        <v>1.0744627686156951</v>
      </c>
      <c r="AA25" s="9">
        <f t="shared" si="13"/>
        <v>0.86526576019777501</v>
      </c>
      <c r="AB25" s="9">
        <f t="shared" si="14"/>
        <v>0.7496251874062968</v>
      </c>
      <c r="AC25" s="9" t="str">
        <f t="shared" si="15"/>
        <v>NO</v>
      </c>
      <c r="AD25" s="9" t="str">
        <f t="shared" si="16"/>
        <v>NO</v>
      </c>
      <c r="AE25" s="9" t="str">
        <f t="shared" si="17"/>
        <v>NO</v>
      </c>
      <c r="AF25" s="9" t="str">
        <f t="shared" si="18"/>
        <v>NO</v>
      </c>
      <c r="AG25" s="9" t="str">
        <f t="shared" si="19"/>
        <v>NO</v>
      </c>
      <c r="AH25" s="9" t="str">
        <f t="shared" si="20"/>
        <v>NO</v>
      </c>
      <c r="AI25">
        <v>208</v>
      </c>
      <c r="AJ25">
        <v>209.8</v>
      </c>
      <c r="AK25">
        <v>202.15</v>
      </c>
      <c r="AL25">
        <v>204.15</v>
      </c>
      <c r="AM25">
        <v>-2.0499999999999829</v>
      </c>
      <c r="AN25">
        <v>-0.99418040737147584</v>
      </c>
      <c r="AO25" s="9">
        <f t="shared" si="21"/>
        <v>-1.8509615384615357</v>
      </c>
      <c r="AP25" s="9">
        <f t="shared" si="22"/>
        <v>1.8509615384615357</v>
      </c>
      <c r="AQ25" s="9">
        <f t="shared" si="23"/>
        <v>0.86538461538462086</v>
      </c>
      <c r="AR25" s="9">
        <f t="shared" si="24"/>
        <v>0.97967180994366887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2407.75</v>
      </c>
      <c r="C26">
        <v>2423.6</v>
      </c>
      <c r="D26">
        <v>2347.4499999999998</v>
      </c>
      <c r="E26">
        <v>2360.8000000000002</v>
      </c>
      <c r="F26">
        <v>-46.949999999999818</v>
      </c>
      <c r="G26">
        <v>-1.9499532758799629</v>
      </c>
      <c r="H26" s="9">
        <f t="shared" si="0"/>
        <v>-1.9499532758799634</v>
      </c>
      <c r="I26" s="9">
        <f t="shared" si="1"/>
        <v>1.9499532758799634</v>
      </c>
      <c r="J26" s="9">
        <f t="shared" si="2"/>
        <v>0.65829093552071061</v>
      </c>
      <c r="K26" s="9">
        <f t="shared" si="3"/>
        <v>0.56548627583871414</v>
      </c>
      <c r="L26" s="9" t="str">
        <f t="shared" si="4"/>
        <v>NO</v>
      </c>
      <c r="M26" t="str">
        <f t="shared" si="5"/>
        <v>NO</v>
      </c>
      <c r="N26" t="str">
        <f t="shared" si="6"/>
        <v>NO</v>
      </c>
      <c r="O26" s="9" t="str">
        <f t="shared" si="7"/>
        <v>NO</v>
      </c>
      <c r="P26" s="9" t="str">
        <f t="shared" si="8"/>
        <v>NO</v>
      </c>
      <c r="Q26" s="9" t="str">
        <f t="shared" si="9"/>
        <v>NO</v>
      </c>
      <c r="R26" s="9" t="str">
        <f t="shared" si="10"/>
        <v>NO</v>
      </c>
      <c r="S26">
        <v>2378</v>
      </c>
      <c r="T26">
        <v>2414.85</v>
      </c>
      <c r="U26">
        <v>2360</v>
      </c>
      <c r="V26">
        <v>2407.75</v>
      </c>
      <c r="W26">
        <v>25.050000000000178</v>
      </c>
      <c r="X26">
        <v>1.0513283250094509</v>
      </c>
      <c r="Y26" s="9">
        <f t="shared" si="11"/>
        <v>1.2510513036164845</v>
      </c>
      <c r="Z26" s="9">
        <f t="shared" si="12"/>
        <v>1.2510513036164845</v>
      </c>
      <c r="AA26" s="9">
        <f t="shared" si="13"/>
        <v>0.2948811130723667</v>
      </c>
      <c r="AB26" s="9">
        <f t="shared" si="14"/>
        <v>0.7569386038687973</v>
      </c>
      <c r="AC26" s="9" t="str">
        <f t="shared" si="15"/>
        <v>NO</v>
      </c>
      <c r="AD26" s="9" t="str">
        <f t="shared" si="16"/>
        <v>NO</v>
      </c>
      <c r="AE26" s="9" t="str">
        <f t="shared" si="17"/>
        <v>NO</v>
      </c>
      <c r="AF26" s="9" t="str">
        <f t="shared" si="18"/>
        <v>NO</v>
      </c>
      <c r="AG26" s="9" t="str">
        <f t="shared" si="19"/>
        <v>NO</v>
      </c>
      <c r="AH26" s="9" t="str">
        <f t="shared" si="20"/>
        <v>NO</v>
      </c>
      <c r="AI26">
        <v>2363.35</v>
      </c>
      <c r="AJ26">
        <v>2389.5</v>
      </c>
      <c r="AK26">
        <v>2345.1</v>
      </c>
      <c r="AL26">
        <v>2382.6999999999998</v>
      </c>
      <c r="AM26">
        <v>19.349999999999909</v>
      </c>
      <c r="AN26">
        <v>0.81875304123383807</v>
      </c>
      <c r="AO26" s="9">
        <f t="shared" si="21"/>
        <v>0.81875304123383807</v>
      </c>
      <c r="AP26" s="9">
        <f t="shared" si="22"/>
        <v>0.81875304123383807</v>
      </c>
      <c r="AQ26" s="9">
        <f t="shared" si="23"/>
        <v>0.28539052335586446</v>
      </c>
      <c r="AR26" s="9">
        <f t="shared" si="24"/>
        <v>0.7722089406985847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307.39999999999998</v>
      </c>
      <c r="C27">
        <v>310.64999999999998</v>
      </c>
      <c r="D27">
        <v>297.5</v>
      </c>
      <c r="E27">
        <v>303.3</v>
      </c>
      <c r="F27">
        <v>-2.9499999999999891</v>
      </c>
      <c r="G27">
        <v>-0.96326530612244521</v>
      </c>
      <c r="H27" s="9">
        <f t="shared" si="0"/>
        <v>-1.3337670787247775</v>
      </c>
      <c r="I27" s="9">
        <f t="shared" si="1"/>
        <v>1.3337670787247775</v>
      </c>
      <c r="J27" s="9">
        <f t="shared" si="2"/>
        <v>1.0572543916720885</v>
      </c>
      <c r="K27" s="9">
        <f t="shared" si="3"/>
        <v>1.9122980547312929</v>
      </c>
      <c r="L27" s="9" t="str">
        <f t="shared" si="4"/>
        <v>NO</v>
      </c>
      <c r="M27" t="str">
        <f t="shared" si="5"/>
        <v>NO</v>
      </c>
      <c r="N27" t="str">
        <f t="shared" si="6"/>
        <v>NO</v>
      </c>
      <c r="O27" s="9" t="str">
        <f t="shared" si="7"/>
        <v>NO</v>
      </c>
      <c r="P27" s="9" t="str">
        <f t="shared" si="8"/>
        <v>NO</v>
      </c>
      <c r="Q27" s="9" t="str">
        <f t="shared" si="9"/>
        <v>NO</v>
      </c>
      <c r="R27" s="9" t="str">
        <f t="shared" si="10"/>
        <v>NO</v>
      </c>
      <c r="S27">
        <v>300.85000000000002</v>
      </c>
      <c r="T27">
        <v>307.35000000000002</v>
      </c>
      <c r="U27">
        <v>296.05</v>
      </c>
      <c r="V27">
        <v>306.25</v>
      </c>
      <c r="W27">
        <v>-3.3500000000000232</v>
      </c>
      <c r="X27">
        <v>-1.082041343669258</v>
      </c>
      <c r="Y27" s="9">
        <f t="shared" si="11"/>
        <v>1.7949144091739995</v>
      </c>
      <c r="Z27" s="9">
        <f t="shared" si="12"/>
        <v>1.7949144091739995</v>
      </c>
      <c r="AA27" s="9">
        <f t="shared" si="13"/>
        <v>0.35918367346939517</v>
      </c>
      <c r="AB27" s="9">
        <f t="shared" si="14"/>
        <v>1.5954794748213434</v>
      </c>
      <c r="AC27" s="9" t="str">
        <f t="shared" si="15"/>
        <v>NO</v>
      </c>
      <c r="AD27" s="9" t="str">
        <f t="shared" si="16"/>
        <v>NO</v>
      </c>
      <c r="AE27" s="9" t="str">
        <f t="shared" si="17"/>
        <v>NO</v>
      </c>
      <c r="AF27" s="9" t="str">
        <f t="shared" si="18"/>
        <v>NO</v>
      </c>
      <c r="AG27" s="9" t="str">
        <f t="shared" si="19"/>
        <v>NO</v>
      </c>
      <c r="AH27" s="9" t="str">
        <f t="shared" si="20"/>
        <v>NO</v>
      </c>
      <c r="AI27">
        <v>302.8</v>
      </c>
      <c r="AJ27">
        <v>311.7</v>
      </c>
      <c r="AK27">
        <v>300</v>
      </c>
      <c r="AL27">
        <v>309.60000000000002</v>
      </c>
      <c r="AM27">
        <v>7.1500000000000341</v>
      </c>
      <c r="AN27">
        <v>2.364027111919337</v>
      </c>
      <c r="AO27" s="9">
        <f t="shared" si="21"/>
        <v>2.2457067371202148</v>
      </c>
      <c r="AP27" s="9">
        <f t="shared" si="22"/>
        <v>2.2457067371202148</v>
      </c>
      <c r="AQ27" s="9">
        <f t="shared" si="23"/>
        <v>0.67829457364339985</v>
      </c>
      <c r="AR27" s="9">
        <f t="shared" si="24"/>
        <v>0.92470277410832602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137.19999999999999</v>
      </c>
      <c r="C28">
        <v>138.30000000000001</v>
      </c>
      <c r="D28">
        <v>132.69999999999999</v>
      </c>
      <c r="E28">
        <v>133.25</v>
      </c>
      <c r="F28">
        <v>-2.8499999999999939</v>
      </c>
      <c r="G28">
        <v>-2.0940484937545878</v>
      </c>
      <c r="H28" s="9">
        <f t="shared" si="0"/>
        <v>-2.8790087463556771</v>
      </c>
      <c r="I28" s="9">
        <f t="shared" si="1"/>
        <v>2.8790087463556771</v>
      </c>
      <c r="J28" s="9">
        <f t="shared" si="2"/>
        <v>0.80174927113704286</v>
      </c>
      <c r="K28" s="9">
        <f t="shared" si="3"/>
        <v>0.41275797373359197</v>
      </c>
      <c r="L28" s="9" t="str">
        <f t="shared" si="4"/>
        <v>NO</v>
      </c>
      <c r="M28" t="str">
        <f t="shared" si="5"/>
        <v>NO</v>
      </c>
      <c r="N28" t="str">
        <f t="shared" si="6"/>
        <v>NO</v>
      </c>
      <c r="O28" s="9" t="str">
        <f t="shared" si="7"/>
        <v>NO</v>
      </c>
      <c r="P28" s="9" t="str">
        <f t="shared" si="8"/>
        <v>NO</v>
      </c>
      <c r="Q28" s="9" t="str">
        <f t="shared" si="9"/>
        <v>NO</v>
      </c>
      <c r="R28" s="9" t="str">
        <f t="shared" si="10"/>
        <v>NO</v>
      </c>
      <c r="S28">
        <v>136.80000000000001</v>
      </c>
      <c r="T28">
        <v>140.15</v>
      </c>
      <c r="U28">
        <v>135.15</v>
      </c>
      <c r="V28">
        <v>136.1</v>
      </c>
      <c r="W28">
        <v>-1.1500000000000059</v>
      </c>
      <c r="X28">
        <v>-0.83788706739526819</v>
      </c>
      <c r="Y28" s="9">
        <f t="shared" si="11"/>
        <v>-0.51169590643276097</v>
      </c>
      <c r="Z28" s="9">
        <f t="shared" si="12"/>
        <v>0.51169590643276097</v>
      </c>
      <c r="AA28" s="9">
        <f t="shared" si="13"/>
        <v>2.448830409356721</v>
      </c>
      <c r="AB28" s="9">
        <f t="shared" si="14"/>
        <v>0.69801616458485571</v>
      </c>
      <c r="AC28" s="9" t="str">
        <f t="shared" si="15"/>
        <v>NO</v>
      </c>
      <c r="AD28" s="9" t="str">
        <f t="shared" si="16"/>
        <v>NO</v>
      </c>
      <c r="AE28" s="9" t="str">
        <f t="shared" si="17"/>
        <v>NO</v>
      </c>
      <c r="AF28" s="9" t="str">
        <f t="shared" si="18"/>
        <v>NO</v>
      </c>
      <c r="AG28" s="9" t="str">
        <f t="shared" si="19"/>
        <v>NO</v>
      </c>
      <c r="AH28" s="9" t="str">
        <f t="shared" si="20"/>
        <v>NO</v>
      </c>
      <c r="AI28">
        <v>137.80000000000001</v>
      </c>
      <c r="AJ28">
        <v>141.44999999999999</v>
      </c>
      <c r="AK28">
        <v>136.30000000000001</v>
      </c>
      <c r="AL28">
        <v>137.25</v>
      </c>
      <c r="AM28">
        <v>-0.84999999999999432</v>
      </c>
      <c r="AN28">
        <v>-0.61549601737870696</v>
      </c>
      <c r="AO28" s="9">
        <f t="shared" si="21"/>
        <v>-0.3991291727140866</v>
      </c>
      <c r="AP28" s="9">
        <f t="shared" si="22"/>
        <v>0.3991291727140866</v>
      </c>
      <c r="AQ28" s="9">
        <f t="shared" si="23"/>
        <v>2.6487663280115941</v>
      </c>
      <c r="AR28" s="9">
        <f t="shared" si="24"/>
        <v>0.69216757741347079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161.5</v>
      </c>
      <c r="C29">
        <v>163.30000000000001</v>
      </c>
      <c r="D29">
        <v>159.35</v>
      </c>
      <c r="E29">
        <v>161.19999999999999</v>
      </c>
      <c r="F29">
        <v>0.94999999999998863</v>
      </c>
      <c r="G29">
        <v>0.59282371294851088</v>
      </c>
      <c r="H29" s="9">
        <f t="shared" si="0"/>
        <v>-0.18575851393189557</v>
      </c>
      <c r="I29" s="9">
        <f t="shared" si="1"/>
        <v>0.18575851393189557</v>
      </c>
      <c r="J29" s="9">
        <f t="shared" si="2"/>
        <v>1.1145510835913384</v>
      </c>
      <c r="K29" s="9">
        <f t="shared" si="3"/>
        <v>1.1476426799007411</v>
      </c>
      <c r="L29" s="9" t="str">
        <f t="shared" si="4"/>
        <v>NO</v>
      </c>
      <c r="M29" t="str">
        <f t="shared" si="5"/>
        <v>NO</v>
      </c>
      <c r="N29" t="str">
        <f t="shared" si="6"/>
        <v>NO</v>
      </c>
      <c r="O29" s="9" t="str">
        <f t="shared" si="7"/>
        <v>NO</v>
      </c>
      <c r="P29" s="9" t="str">
        <f t="shared" si="8"/>
        <v>NO</v>
      </c>
      <c r="Q29" s="9" t="str">
        <f t="shared" si="9"/>
        <v>NO</v>
      </c>
      <c r="R29" s="9" t="str">
        <f t="shared" si="10"/>
        <v>NO</v>
      </c>
      <c r="S29">
        <v>158.5</v>
      </c>
      <c r="T29">
        <v>161.80000000000001</v>
      </c>
      <c r="U29">
        <v>158</v>
      </c>
      <c r="V29">
        <v>160.25</v>
      </c>
      <c r="W29">
        <v>-0.44999999999998858</v>
      </c>
      <c r="X29">
        <v>-0.2800248911014242</v>
      </c>
      <c r="Y29" s="9">
        <f t="shared" si="11"/>
        <v>1.1041009463722398</v>
      </c>
      <c r="Z29" s="9">
        <f t="shared" si="12"/>
        <v>1.1041009463722398</v>
      </c>
      <c r="AA29" s="9">
        <f t="shared" si="13"/>
        <v>0.96723868954758896</v>
      </c>
      <c r="AB29" s="9">
        <f t="shared" si="14"/>
        <v>0.31545741324921134</v>
      </c>
      <c r="AC29" s="9" t="str">
        <f t="shared" si="15"/>
        <v>NO</v>
      </c>
      <c r="AD29" s="9" t="str">
        <f t="shared" si="16"/>
        <v>NO</v>
      </c>
      <c r="AE29" s="9" t="str">
        <f t="shared" si="17"/>
        <v>NO</v>
      </c>
      <c r="AF29" s="9" t="str">
        <f t="shared" si="18"/>
        <v>NO</v>
      </c>
      <c r="AG29" s="9" t="str">
        <f t="shared" si="19"/>
        <v>NO</v>
      </c>
      <c r="AH29" s="9" t="str">
        <f t="shared" si="20"/>
        <v>NO</v>
      </c>
      <c r="AI29">
        <v>159.6</v>
      </c>
      <c r="AJ29">
        <v>162.65</v>
      </c>
      <c r="AK29">
        <v>158.5</v>
      </c>
      <c r="AL29">
        <v>160.69999999999999</v>
      </c>
      <c r="AM29">
        <v>0.5</v>
      </c>
      <c r="AN29">
        <v>0.31210986267166052</v>
      </c>
      <c r="AO29" s="9">
        <f t="shared" si="21"/>
        <v>0.68922305764410674</v>
      </c>
      <c r="AP29" s="9">
        <f t="shared" si="22"/>
        <v>0.68922305764410674</v>
      </c>
      <c r="AQ29" s="9">
        <f t="shared" si="23"/>
        <v>1.2134411947728794</v>
      </c>
      <c r="AR29" s="9">
        <f t="shared" si="24"/>
        <v>0.68922305764410674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622.9</v>
      </c>
      <c r="C30">
        <v>628</v>
      </c>
      <c r="D30">
        <v>606.15</v>
      </c>
      <c r="E30">
        <v>610.5</v>
      </c>
      <c r="F30">
        <v>-10.899999999999981</v>
      </c>
      <c r="G30">
        <v>-1.7541036369488221</v>
      </c>
      <c r="H30" s="9">
        <f t="shared" si="0"/>
        <v>-1.9906887140793028</v>
      </c>
      <c r="I30" s="9">
        <f t="shared" si="1"/>
        <v>1.9906887140793028</v>
      </c>
      <c r="J30" s="9">
        <f t="shared" si="2"/>
        <v>0.81875100337133133</v>
      </c>
      <c r="K30" s="9">
        <f t="shared" si="3"/>
        <v>0.7125307125307162</v>
      </c>
      <c r="L30" s="9" t="str">
        <f t="shared" si="4"/>
        <v>NO</v>
      </c>
      <c r="M30" t="str">
        <f t="shared" si="5"/>
        <v>NO</v>
      </c>
      <c r="N30" t="str">
        <f t="shared" si="6"/>
        <v>NO</v>
      </c>
      <c r="O30" s="9" t="str">
        <f t="shared" si="7"/>
        <v>NO</v>
      </c>
      <c r="P30" s="9" t="str">
        <f t="shared" si="8"/>
        <v>NO</v>
      </c>
      <c r="Q30" s="9" t="str">
        <f t="shared" si="9"/>
        <v>NO</v>
      </c>
      <c r="R30" s="9" t="str">
        <f t="shared" si="10"/>
        <v>NO</v>
      </c>
      <c r="S30">
        <v>620</v>
      </c>
      <c r="T30">
        <v>626.29999999999995</v>
      </c>
      <c r="U30">
        <v>606.5</v>
      </c>
      <c r="V30">
        <v>621.4</v>
      </c>
      <c r="W30">
        <v>0.54999999999995453</v>
      </c>
      <c r="X30">
        <v>8.8588225819433764E-2</v>
      </c>
      <c r="Y30" s="9">
        <f t="shared" si="11"/>
        <v>0.22580645161289956</v>
      </c>
      <c r="Z30" s="9">
        <f t="shared" si="12"/>
        <v>0.22580645161289956</v>
      </c>
      <c r="AA30" s="9">
        <f t="shared" si="13"/>
        <v>0.78854200193111956</v>
      </c>
      <c r="AB30" s="9">
        <f t="shared" si="14"/>
        <v>2.1774193548387095</v>
      </c>
      <c r="AC30" s="9" t="str">
        <f t="shared" si="15"/>
        <v>NO</v>
      </c>
      <c r="AD30" s="9" t="str">
        <f t="shared" si="16"/>
        <v>NO</v>
      </c>
      <c r="AE30" s="9" t="str">
        <f t="shared" si="17"/>
        <v>NO</v>
      </c>
      <c r="AF30" s="9" t="str">
        <f t="shared" si="18"/>
        <v>NO</v>
      </c>
      <c r="AG30" s="9" t="str">
        <f t="shared" si="19"/>
        <v>NO</v>
      </c>
      <c r="AH30" s="9" t="str">
        <f t="shared" si="20"/>
        <v>NO</v>
      </c>
      <c r="AI30">
        <v>619.95000000000005</v>
      </c>
      <c r="AJ30">
        <v>629.25</v>
      </c>
      <c r="AK30">
        <v>615</v>
      </c>
      <c r="AL30">
        <v>620.85</v>
      </c>
      <c r="AM30">
        <v>2.200000000000045</v>
      </c>
      <c r="AN30">
        <v>0.3556130283682285</v>
      </c>
      <c r="AO30" s="9">
        <f t="shared" si="21"/>
        <v>0.14517299782240137</v>
      </c>
      <c r="AP30" s="9">
        <f t="shared" si="22"/>
        <v>0.14517299782240137</v>
      </c>
      <c r="AQ30" s="9">
        <f t="shared" si="23"/>
        <v>1.3529838125150966</v>
      </c>
      <c r="AR30" s="9">
        <f t="shared" si="24"/>
        <v>0.79845148802323507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916</v>
      </c>
      <c r="C31">
        <v>928.75</v>
      </c>
      <c r="D31">
        <v>911.9</v>
      </c>
      <c r="E31">
        <v>919.15</v>
      </c>
      <c r="F31">
        <v>7.4499999999999318</v>
      </c>
      <c r="G31">
        <v>0.81715476582208313</v>
      </c>
      <c r="H31" s="9">
        <f t="shared" si="0"/>
        <v>0.34388646288209357</v>
      </c>
      <c r="I31" s="9">
        <f t="shared" si="1"/>
        <v>0.34388646288209357</v>
      </c>
      <c r="J31" s="9">
        <f t="shared" si="2"/>
        <v>1.0444432355981095</v>
      </c>
      <c r="K31" s="9">
        <f t="shared" si="3"/>
        <v>0.44759825327511166</v>
      </c>
      <c r="L31" s="9" t="str">
        <f t="shared" si="4"/>
        <v>NO</v>
      </c>
      <c r="M31" t="str">
        <f t="shared" si="5"/>
        <v>NO</v>
      </c>
      <c r="N31" t="str">
        <f t="shared" si="6"/>
        <v>NO</v>
      </c>
      <c r="O31" s="9" t="str">
        <f t="shared" si="7"/>
        <v>NO</v>
      </c>
      <c r="P31" s="9" t="str">
        <f t="shared" si="8"/>
        <v>NO</v>
      </c>
      <c r="Q31" s="9" t="str">
        <f t="shared" si="9"/>
        <v>NO</v>
      </c>
      <c r="R31" s="9" t="str">
        <f t="shared" si="10"/>
        <v>NO</v>
      </c>
      <c r="S31">
        <v>911.6</v>
      </c>
      <c r="T31">
        <v>918</v>
      </c>
      <c r="U31">
        <v>904.05</v>
      </c>
      <c r="V31">
        <v>911.7</v>
      </c>
      <c r="W31">
        <v>2.4000000000000909</v>
      </c>
      <c r="X31">
        <v>0.26393929396239868</v>
      </c>
      <c r="Y31" s="9">
        <f t="shared" si="11"/>
        <v>1.0969723562968707E-2</v>
      </c>
      <c r="Z31" s="9">
        <f t="shared" si="12"/>
        <v>1.0969723562968707E-2</v>
      </c>
      <c r="AA31" s="9">
        <f t="shared" si="13"/>
        <v>0.69101678183612525</v>
      </c>
      <c r="AB31" s="9">
        <f t="shared" si="14"/>
        <v>0.82821412900395652</v>
      </c>
      <c r="AC31" s="9" t="str">
        <f t="shared" si="15"/>
        <v>NO</v>
      </c>
      <c r="AD31" s="9" t="str">
        <f t="shared" si="16"/>
        <v>NO</v>
      </c>
      <c r="AE31" s="9" t="str">
        <f t="shared" si="17"/>
        <v>NO</v>
      </c>
      <c r="AF31" s="9" t="str">
        <f t="shared" si="18"/>
        <v>NO</v>
      </c>
      <c r="AG31" s="9" t="str">
        <f t="shared" si="19"/>
        <v>NO</v>
      </c>
      <c r="AH31" s="9" t="str">
        <f t="shared" si="20"/>
        <v>NO</v>
      </c>
      <c r="AI31">
        <v>917</v>
      </c>
      <c r="AJ31">
        <v>920</v>
      </c>
      <c r="AK31">
        <v>905</v>
      </c>
      <c r="AL31">
        <v>909.3</v>
      </c>
      <c r="AM31">
        <v>-27.25</v>
      </c>
      <c r="AN31">
        <v>-2.9096150766109661</v>
      </c>
      <c r="AO31" s="9">
        <f t="shared" si="21"/>
        <v>-0.83969465648855457</v>
      </c>
      <c r="AP31" s="9">
        <f t="shared" si="22"/>
        <v>0.83969465648855457</v>
      </c>
      <c r="AQ31" s="9">
        <f t="shared" si="23"/>
        <v>0.32715376226826609</v>
      </c>
      <c r="AR31" s="9">
        <f t="shared" si="24"/>
        <v>0.47289123501594138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1281</v>
      </c>
      <c r="C32">
        <v>1292.45</v>
      </c>
      <c r="D32">
        <v>1265.9000000000001</v>
      </c>
      <c r="E32">
        <v>1272.5</v>
      </c>
      <c r="F32">
        <v>-2.200000000000045</v>
      </c>
      <c r="G32">
        <v>-0.1725896289323014</v>
      </c>
      <c r="H32" s="9">
        <f t="shared" si="0"/>
        <v>-0.66354410616705706</v>
      </c>
      <c r="I32" s="9">
        <f t="shared" si="1"/>
        <v>0.66354410616705706</v>
      </c>
      <c r="J32" s="9">
        <f t="shared" si="2"/>
        <v>0.89383294301327432</v>
      </c>
      <c r="K32" s="9">
        <f t="shared" si="3"/>
        <v>0.5186640471512699</v>
      </c>
      <c r="L32" s="9" t="str">
        <f t="shared" si="4"/>
        <v>NO</v>
      </c>
      <c r="M32" t="str">
        <f t="shared" si="5"/>
        <v>NO</v>
      </c>
      <c r="N32" t="str">
        <f t="shared" si="6"/>
        <v>NO</v>
      </c>
      <c r="O32" s="9" t="str">
        <f t="shared" si="7"/>
        <v>NO</v>
      </c>
      <c r="P32" s="9" t="str">
        <f t="shared" si="8"/>
        <v>NO</v>
      </c>
      <c r="Q32" s="9" t="str">
        <f t="shared" si="9"/>
        <v>NO</v>
      </c>
      <c r="R32" s="9" t="str">
        <f t="shared" si="10"/>
        <v>NO</v>
      </c>
      <c r="S32">
        <v>1257.6500000000001</v>
      </c>
      <c r="T32">
        <v>1282</v>
      </c>
      <c r="U32">
        <v>1240</v>
      </c>
      <c r="V32">
        <v>1274.7</v>
      </c>
      <c r="W32">
        <v>14.10000000000014</v>
      </c>
      <c r="X32">
        <v>1.118514992860554</v>
      </c>
      <c r="Y32" s="9">
        <f t="shared" si="11"/>
        <v>1.3557030970460742</v>
      </c>
      <c r="Z32" s="9">
        <f t="shared" si="12"/>
        <v>1.3557030970460742</v>
      </c>
      <c r="AA32" s="9">
        <f t="shared" si="13"/>
        <v>0.57268376872989368</v>
      </c>
      <c r="AB32" s="9">
        <f t="shared" si="14"/>
        <v>1.4034111239216069</v>
      </c>
      <c r="AC32" s="9" t="str">
        <f t="shared" si="15"/>
        <v>NO</v>
      </c>
      <c r="AD32" s="9" t="str">
        <f t="shared" si="16"/>
        <v>NO</v>
      </c>
      <c r="AE32" s="9" t="str">
        <f t="shared" si="17"/>
        <v>NO</v>
      </c>
      <c r="AF32" s="9" t="str">
        <f t="shared" si="18"/>
        <v>NO</v>
      </c>
      <c r="AG32" s="9" t="str">
        <f t="shared" si="19"/>
        <v>NO</v>
      </c>
      <c r="AH32" s="9" t="str">
        <f t="shared" si="20"/>
        <v>NO</v>
      </c>
      <c r="AI32">
        <v>1255</v>
      </c>
      <c r="AJ32">
        <v>1265.8</v>
      </c>
      <c r="AK32">
        <v>1244.55</v>
      </c>
      <c r="AL32">
        <v>1260.5999999999999</v>
      </c>
      <c r="AM32">
        <v>8.8999999999998636</v>
      </c>
      <c r="AN32">
        <v>0.71103299512661688</v>
      </c>
      <c r="AO32" s="9">
        <f t="shared" si="21"/>
        <v>0.4462151394422238</v>
      </c>
      <c r="AP32" s="9">
        <f t="shared" si="22"/>
        <v>0.4462151394422238</v>
      </c>
      <c r="AQ32" s="9">
        <f t="shared" si="23"/>
        <v>0.41250198318261511</v>
      </c>
      <c r="AR32" s="9">
        <f t="shared" si="24"/>
        <v>0.83266932270916694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59600.85</v>
      </c>
      <c r="C33">
        <v>59970</v>
      </c>
      <c r="D33">
        <v>58530.75</v>
      </c>
      <c r="E33">
        <v>58950.6</v>
      </c>
      <c r="F33">
        <v>-580.25</v>
      </c>
      <c r="G33">
        <v>-0.97470471192667341</v>
      </c>
      <c r="H33" s="9">
        <f t="shared" si="0"/>
        <v>-1.0910079302560283</v>
      </c>
      <c r="I33" s="9">
        <f t="shared" si="1"/>
        <v>1.0910079302560283</v>
      </c>
      <c r="J33" s="9">
        <f t="shared" si="2"/>
        <v>0.6193703613287419</v>
      </c>
      <c r="K33" s="9">
        <f t="shared" si="3"/>
        <v>0.71220649153697935</v>
      </c>
      <c r="L33" s="9" t="str">
        <f t="shared" si="4"/>
        <v>NO</v>
      </c>
      <c r="M33" t="str">
        <f t="shared" si="5"/>
        <v>NO</v>
      </c>
      <c r="N33" t="str">
        <f t="shared" si="6"/>
        <v>NO</v>
      </c>
      <c r="O33" s="9" t="str">
        <f t="shared" si="7"/>
        <v>NO</v>
      </c>
      <c r="P33" s="9" t="str">
        <f t="shared" si="8"/>
        <v>NO</v>
      </c>
      <c r="Q33" s="9" t="str">
        <f t="shared" si="9"/>
        <v>NO</v>
      </c>
      <c r="R33" s="9" t="str">
        <f t="shared" si="10"/>
        <v>NO</v>
      </c>
      <c r="S33">
        <v>59310</v>
      </c>
      <c r="T33">
        <v>59778</v>
      </c>
      <c r="U33">
        <v>59154.55</v>
      </c>
      <c r="V33">
        <v>59530.85</v>
      </c>
      <c r="W33">
        <v>-43.099999999998538</v>
      </c>
      <c r="X33">
        <v>-7.2347057732446055E-2</v>
      </c>
      <c r="Y33" s="9">
        <f t="shared" si="11"/>
        <v>0.37236553700893366</v>
      </c>
      <c r="Z33" s="9">
        <f t="shared" si="12"/>
        <v>0.37236553700893366</v>
      </c>
      <c r="AA33" s="9">
        <f t="shared" si="13"/>
        <v>0.41516289453283711</v>
      </c>
      <c r="AB33" s="9">
        <f t="shared" si="14"/>
        <v>0.26209745405496054</v>
      </c>
      <c r="AC33" s="9" t="str">
        <f t="shared" si="15"/>
        <v>NO</v>
      </c>
      <c r="AD33" s="9" t="str">
        <f t="shared" si="16"/>
        <v>NO</v>
      </c>
      <c r="AE33" s="9" t="str">
        <f t="shared" si="17"/>
        <v>NO</v>
      </c>
      <c r="AF33" s="9" t="str">
        <f t="shared" si="18"/>
        <v>NO</v>
      </c>
      <c r="AG33" s="9" t="str">
        <f t="shared" si="19"/>
        <v>NO</v>
      </c>
      <c r="AH33" s="9" t="str">
        <f t="shared" si="20"/>
        <v>NO</v>
      </c>
      <c r="AI33">
        <v>58600</v>
      </c>
      <c r="AJ33">
        <v>59850</v>
      </c>
      <c r="AK33">
        <v>58508.45</v>
      </c>
      <c r="AL33">
        <v>59573.95</v>
      </c>
      <c r="AM33">
        <v>1165.5</v>
      </c>
      <c r="AN33">
        <v>1.9954304556960509</v>
      </c>
      <c r="AO33" s="9">
        <f t="shared" si="21"/>
        <v>1.6620307167235444</v>
      </c>
      <c r="AP33" s="9">
        <f t="shared" si="22"/>
        <v>1.6620307167235444</v>
      </c>
      <c r="AQ33" s="9">
        <f t="shared" si="23"/>
        <v>0.46337367255319301</v>
      </c>
      <c r="AR33" s="9">
        <f t="shared" si="24"/>
        <v>0.15622866894198451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1131.9000000000001</v>
      </c>
      <c r="C34">
        <v>1134.7</v>
      </c>
      <c r="D34">
        <v>1100</v>
      </c>
      <c r="E34">
        <v>1105</v>
      </c>
      <c r="F34">
        <v>-20.900000000000091</v>
      </c>
      <c r="G34">
        <v>-1.8562927435829191</v>
      </c>
      <c r="H34" s="9">
        <f t="shared" ref="H34:H50" si="31">(E34-B34)/B34*100</f>
        <v>-2.3765350295962619</v>
      </c>
      <c r="I34" s="9">
        <f t="shared" ref="I34:I65" si="32">ABS(H34)</f>
        <v>2.3765350295962619</v>
      </c>
      <c r="J34" s="9">
        <f t="shared" ref="J34:J50" si="33">IF(H34&gt;=0,(C34-E34)/E34*100,(C34-B34)/B34*100)</f>
        <v>0.24737167594310044</v>
      </c>
      <c r="K34" s="9">
        <f t="shared" ref="K34:K50" si="34">IF(H34&gt;=0,(B34-D34)/B34*100,(E34-D34)/E34*100)</f>
        <v>0.45248868778280549</v>
      </c>
      <c r="L34" s="9" t="str">
        <f t="shared" ref="L34:L65" si="35">IF(AND((K34-J34)&gt;1.5,I34&lt;0.5),"YES","NO")</f>
        <v>NO</v>
      </c>
      <c r="M34" t="str">
        <f t="shared" ref="M34:M50" si="36">IF(AND((K34-J34)&gt;1.5,I34&lt;2,I34&gt;0.5,H34&gt;0),"YES","NO")</f>
        <v>NO</v>
      </c>
      <c r="N34" t="str">
        <f t="shared" ref="N34:N50" si="37">IF(AND((J34-K34)&gt;1.5,I34&lt;0.5),"YES","NO")</f>
        <v>NO</v>
      </c>
      <c r="O34" s="9" t="str">
        <f t="shared" ref="O34:O50" si="38">IF(AND((J34-K34)&gt;1.5,I34&lt;2,I34&gt;0.5,H34&lt;0),"YES","NO")</f>
        <v>NO</v>
      </c>
      <c r="P34" s="9" t="str">
        <f t="shared" ref="P34:P50" si="39">IF(AND(I34&lt;1,J34&gt;1.5,K34&gt;1.5),"YES","NO")</f>
        <v>NO</v>
      </c>
      <c r="Q34" s="9" t="str">
        <f t="shared" ref="Q34:Q50" si="40">IF(AND(I34&gt;5,J34&lt;0.25,K34&lt;0.25,H34&gt;0),"YES","NO")</f>
        <v>NO</v>
      </c>
      <c r="R34" s="9" t="str">
        <f t="shared" si="10"/>
        <v>NO</v>
      </c>
      <c r="S34">
        <v>1143</v>
      </c>
      <c r="T34">
        <v>1143.45</v>
      </c>
      <c r="U34">
        <v>1115</v>
      </c>
      <c r="V34">
        <v>1125.9000000000001</v>
      </c>
      <c r="W34">
        <v>-18.549999999999951</v>
      </c>
      <c r="X34">
        <v>-1.620865918126607</v>
      </c>
      <c r="Y34" s="9">
        <f t="shared" ref="Y34:Y50" si="41">(V34-S34)/S34*100</f>
        <v>-1.4960629921259763</v>
      </c>
      <c r="Z34" s="9">
        <f t="shared" ref="Z34:Z65" si="42">ABS(Y34)</f>
        <v>1.4960629921259763</v>
      </c>
      <c r="AA34" s="9">
        <f t="shared" ref="AA34:AA50" si="43">IF(Y34&gt;=0,(T34-V34)/V34*100,(T34-S34)/S34*100)</f>
        <v>3.9370078740161456E-2</v>
      </c>
      <c r="AB34" s="9">
        <f t="shared" ref="AB34:AB50" si="44">IF(Y34&gt;=0,(S34-U34)/S34*100,(V34-U34)/V34*100)</f>
        <v>0.96811439737100013</v>
      </c>
      <c r="AC34" s="9" t="str">
        <f t="shared" ref="AC34:AC50" si="45">IF(AND(I34&lt;Z34/2,S34&gt;E34,E34&gt;(S34+V34)/2,V34&lt;B34,B34&lt;(S34+V34)/2),"YES","NO")</f>
        <v>NO</v>
      </c>
      <c r="AD34" s="9" t="str">
        <f t="shared" ref="AD34:AD50" si="46">IF(AND(I34&lt;Z34/2,V34&gt;B34,B34&gt;(S34+V34)/2,S34&lt;E34,E34&lt;(S34+V34)/2),"YES","NO")</f>
        <v>NO</v>
      </c>
      <c r="AE34" s="9" t="str">
        <f t="shared" ref="AE34:AE50" si="47">IF(AND(I34&gt;=2*Z34,E34&gt;S34,S34&gt;(B34+E34)/2,B34&lt;V34,V34&lt;(B34+E34)/2),"YES","NO")</f>
        <v>NO</v>
      </c>
      <c r="AF34" s="9" t="str">
        <f t="shared" ref="AF34:AF50" si="48">IF(AND(I34&gt;=2*Z34,E34&lt;S34,S34&lt;(B34+E34)/2,B34&gt;V34,V34&gt;(B34+E34)/2),"YES","NO")</f>
        <v>NO</v>
      </c>
      <c r="AG34" s="9" t="str">
        <f t="shared" ref="AG34:AG50" si="49">IF(AND(B34&lt;V34,E34&lt;S34,E34&gt;(S34+V34)/2,I34&gt;3,Z34&gt;3),"YES","NO")</f>
        <v>NO</v>
      </c>
      <c r="AH34" s="9" t="str">
        <f t="shared" ref="AH34:AH50" si="50">IF(AND(B34&gt;V34,E34&gt;S34,E34&lt;(S34+V34)/2,Z34&gt;3,I34&gt;3),"YES","NO")</f>
        <v>NO</v>
      </c>
      <c r="AI34">
        <v>1135</v>
      </c>
      <c r="AJ34">
        <v>1173</v>
      </c>
      <c r="AK34">
        <v>1128.1500000000001</v>
      </c>
      <c r="AL34">
        <v>1144.45</v>
      </c>
      <c r="AM34">
        <v>13.400000000000089</v>
      </c>
      <c r="AN34">
        <v>1.184739843508253</v>
      </c>
      <c r="AO34" s="9">
        <f t="shared" ref="AO34:AO50" si="51">(AL34-AI34)/AI34*100</f>
        <v>0.83259911894273531</v>
      </c>
      <c r="AP34" s="9">
        <f t="shared" ref="AP34:AP65" si="52">ABS(AO34)</f>
        <v>0.83259911894273531</v>
      </c>
      <c r="AQ34" s="9">
        <f t="shared" ref="AQ34:AQ50" si="53">IF(AO34&gt;=0,(AJ34-AL34)/AL34*100,(AJ34-AI34)/AI34*100)</f>
        <v>2.4946480842325967</v>
      </c>
      <c r="AR34" s="9">
        <f t="shared" ref="AR34:AR50" si="54">IF(AO34&gt;=0,(AI34-AK34)/AI34*100,(AL34-AK34)/AL34*100)</f>
        <v>0.6035242290748819</v>
      </c>
      <c r="AS34" t="str">
        <f t="shared" ref="AS34:AS50" si="55">IF(AND(AO34&lt;0,AP34&gt;1.5,Y34&lt;0,Z34&gt;1.5,AL34&gt;S34,AL34&lt;E34,H34&gt;0,I34&gt;1.5),"YES","NO")</f>
        <v>NO</v>
      </c>
      <c r="AT34" t="str">
        <f t="shared" ref="AT34:AT50" si="56">IF(AND(AO34&gt;0,AP34&gt;1.5,Y34&gt;0,Z34&gt;1.5,AL34&lt;S34,AL34&gt;E34,H34&lt;0,I34&gt;1.5),"YES","NO")</f>
        <v>NO</v>
      </c>
      <c r="AU34" t="str">
        <f t="shared" ref="AU34:AU50" si="57">IF(AND(AO34&lt;0,S34&lt;AL34,V34&lt;AL34,B34&gt;V34,E34&gt;V34,H34&gt;0),"YES","NO")</f>
        <v>NO</v>
      </c>
      <c r="AV34" t="str">
        <f t="shared" ref="AV34:AV50" si="58">IF(AND(AO34&gt;0,S34&gt;AL34,V34&gt;AL34,B34&lt;V34,E34&lt;V34,H34&lt;0),"YES","NO")</f>
        <v>NO</v>
      </c>
      <c r="AW34" t="str">
        <f t="shared" ref="AW34:AW50" si="59">IF(AND(AO34&gt;0,AP34&gt;1,Y34&gt;0,Z34&gt;1,V34&gt;AL34,S34&gt;AI34,S34&lt;AL34,H34&gt;0,I34&gt;1,E34&gt;V34,B34&lt;V34,B34&gt;S34),"YES","NO")</f>
        <v>NO</v>
      </c>
      <c r="AX34" t="str">
        <f t="shared" ref="AX34:AX50" si="60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34.35</v>
      </c>
      <c r="C35">
        <v>35.450000000000003</v>
      </c>
      <c r="D35">
        <v>34.049999999999997</v>
      </c>
      <c r="E35">
        <v>34.9</v>
      </c>
      <c r="F35">
        <v>0.44999999999999568</v>
      </c>
      <c r="G35">
        <v>1.3062409288824259</v>
      </c>
      <c r="H35" s="9">
        <f t="shared" si="31"/>
        <v>1.6011644832605447</v>
      </c>
      <c r="I35" s="9">
        <f t="shared" si="32"/>
        <v>1.6011644832605447</v>
      </c>
      <c r="J35" s="9">
        <f t="shared" si="33"/>
        <v>1.5759312320917027</v>
      </c>
      <c r="K35" s="9">
        <f t="shared" si="34"/>
        <v>0.87336244541485963</v>
      </c>
      <c r="L35" s="9" t="str">
        <f t="shared" si="35"/>
        <v>NO</v>
      </c>
      <c r="M35" t="str">
        <f t="shared" si="36"/>
        <v>NO</v>
      </c>
      <c r="N35" t="str">
        <f t="shared" si="37"/>
        <v>NO</v>
      </c>
      <c r="O35" s="9" t="str">
        <f t="shared" si="38"/>
        <v>NO</v>
      </c>
      <c r="P35" s="9" t="str">
        <f t="shared" si="39"/>
        <v>NO</v>
      </c>
      <c r="Q35" s="9" t="str">
        <f t="shared" si="40"/>
        <v>NO</v>
      </c>
      <c r="R35" s="9" t="str">
        <f t="shared" si="10"/>
        <v>NO</v>
      </c>
      <c r="S35">
        <v>34.5</v>
      </c>
      <c r="T35">
        <v>34.6</v>
      </c>
      <c r="U35">
        <v>33.65</v>
      </c>
      <c r="V35">
        <v>34.450000000000003</v>
      </c>
      <c r="W35">
        <v>-4.9999999999997158E-2</v>
      </c>
      <c r="X35">
        <v>-0.14492753623187579</v>
      </c>
      <c r="Y35" s="9">
        <f t="shared" si="41"/>
        <v>-0.14492753623187582</v>
      </c>
      <c r="Z35" s="9">
        <f t="shared" si="42"/>
        <v>0.14492753623187582</v>
      </c>
      <c r="AA35" s="9">
        <f t="shared" si="43"/>
        <v>0.28985507246377223</v>
      </c>
      <c r="AB35" s="9">
        <f t="shared" si="44"/>
        <v>2.3222060957910138</v>
      </c>
      <c r="AC35" s="9" t="str">
        <f t="shared" si="45"/>
        <v>NO</v>
      </c>
      <c r="AD35" s="9" t="str">
        <f t="shared" si="46"/>
        <v>NO</v>
      </c>
      <c r="AE35" s="9" t="str">
        <f t="shared" si="47"/>
        <v>NO</v>
      </c>
      <c r="AF35" s="9" t="str">
        <f t="shared" si="48"/>
        <v>NO</v>
      </c>
      <c r="AG35" s="9" t="str">
        <f t="shared" si="49"/>
        <v>NO</v>
      </c>
      <c r="AH35" s="9" t="str">
        <f t="shared" si="50"/>
        <v>NO</v>
      </c>
      <c r="AI35">
        <v>34.15</v>
      </c>
      <c r="AJ35">
        <v>34.700000000000003</v>
      </c>
      <c r="AK35">
        <v>33.700000000000003</v>
      </c>
      <c r="AL35">
        <v>34.5</v>
      </c>
      <c r="AM35">
        <v>0.20000000000000279</v>
      </c>
      <c r="AN35">
        <v>0.58309037900875471</v>
      </c>
      <c r="AO35" s="9">
        <f t="shared" si="51"/>
        <v>1.0248901903367538</v>
      </c>
      <c r="AP35" s="9">
        <f t="shared" si="52"/>
        <v>1.0248901903367538</v>
      </c>
      <c r="AQ35" s="9">
        <f t="shared" si="53"/>
        <v>0.57971014492754447</v>
      </c>
      <c r="AR35" s="9">
        <f t="shared" si="54"/>
        <v>1.3177159590043799</v>
      </c>
      <c r="AS35" t="str">
        <f t="shared" si="55"/>
        <v>NO</v>
      </c>
      <c r="AT35" t="str">
        <f t="shared" si="56"/>
        <v>NO</v>
      </c>
      <c r="AU35" t="str">
        <f t="shared" si="57"/>
        <v>NO</v>
      </c>
      <c r="AV35" t="str">
        <f t="shared" si="58"/>
        <v>NO</v>
      </c>
      <c r="AW35" t="str">
        <f t="shared" si="59"/>
        <v>NO</v>
      </c>
      <c r="AX35" t="str">
        <f t="shared" si="60"/>
        <v>NO</v>
      </c>
    </row>
    <row r="36" spans="1:50" x14ac:dyDescent="0.25">
      <c r="A36" t="s">
        <v>84</v>
      </c>
      <c r="B36">
        <v>3516.9</v>
      </c>
      <c r="C36">
        <v>3578.8</v>
      </c>
      <c r="D36">
        <v>3438.85</v>
      </c>
      <c r="E36">
        <v>3487.3</v>
      </c>
      <c r="F36">
        <v>-29.599999999999909</v>
      </c>
      <c r="G36">
        <v>-0.8416503170405728</v>
      </c>
      <c r="H36" s="9">
        <f t="shared" si="31"/>
        <v>-0.8416503170405728</v>
      </c>
      <c r="I36" s="9">
        <f t="shared" si="32"/>
        <v>0.8416503170405728</v>
      </c>
      <c r="J36" s="9">
        <f t="shared" si="33"/>
        <v>1.7600727913787737</v>
      </c>
      <c r="K36" s="9">
        <f t="shared" si="34"/>
        <v>1.3893269864938569</v>
      </c>
      <c r="L36" s="9" t="str">
        <f t="shared" si="35"/>
        <v>NO</v>
      </c>
      <c r="M36" t="str">
        <f t="shared" si="36"/>
        <v>NO</v>
      </c>
      <c r="N36" t="str">
        <f t="shared" si="37"/>
        <v>NO</v>
      </c>
      <c r="O36" s="9" t="str">
        <f t="shared" si="38"/>
        <v>NO</v>
      </c>
      <c r="P36" s="9" t="str">
        <f t="shared" si="39"/>
        <v>NO</v>
      </c>
      <c r="Q36" s="9" t="str">
        <f t="shared" si="40"/>
        <v>NO</v>
      </c>
      <c r="R36" s="9" t="str">
        <f t="shared" si="10"/>
        <v>NO</v>
      </c>
      <c r="S36">
        <v>3540</v>
      </c>
      <c r="T36">
        <v>3618.05</v>
      </c>
      <c r="U36">
        <v>3497.45</v>
      </c>
      <c r="V36">
        <v>3516.9</v>
      </c>
      <c r="W36">
        <v>-22.900000000000091</v>
      </c>
      <c r="X36">
        <v>-0.64692920503983531</v>
      </c>
      <c r="Y36" s="9">
        <f t="shared" si="41"/>
        <v>-0.65254237288135342</v>
      </c>
      <c r="Z36" s="9">
        <f t="shared" si="42"/>
        <v>0.65254237288135342</v>
      </c>
      <c r="AA36" s="9">
        <f t="shared" si="43"/>
        <v>2.2048022598870105</v>
      </c>
      <c r="AB36" s="9">
        <f t="shared" si="44"/>
        <v>0.55304387386619669</v>
      </c>
      <c r="AC36" s="9" t="str">
        <f t="shared" si="45"/>
        <v>NO</v>
      </c>
      <c r="AD36" s="9" t="str">
        <f t="shared" si="46"/>
        <v>NO</v>
      </c>
      <c r="AE36" s="9" t="str">
        <f t="shared" si="47"/>
        <v>NO</v>
      </c>
      <c r="AF36" s="9" t="str">
        <f t="shared" si="48"/>
        <v>NO</v>
      </c>
      <c r="AG36" s="9" t="str">
        <f t="shared" si="49"/>
        <v>NO</v>
      </c>
      <c r="AH36" s="9" t="str">
        <f t="shared" si="50"/>
        <v>NO</v>
      </c>
      <c r="AI36">
        <v>3560.7</v>
      </c>
      <c r="AJ36">
        <v>3581.7</v>
      </c>
      <c r="AK36">
        <v>3505</v>
      </c>
      <c r="AL36">
        <v>3539.8</v>
      </c>
      <c r="AM36">
        <v>6.25</v>
      </c>
      <c r="AN36">
        <v>0.17687594628631259</v>
      </c>
      <c r="AO36" s="9">
        <f t="shared" si="51"/>
        <v>-0.58696323756563706</v>
      </c>
      <c r="AP36" s="9">
        <f t="shared" si="52"/>
        <v>0.58696323756563706</v>
      </c>
      <c r="AQ36" s="9">
        <f t="shared" si="53"/>
        <v>0.58977167410902354</v>
      </c>
      <c r="AR36" s="9">
        <f t="shared" si="54"/>
        <v>0.98310639019154133</v>
      </c>
      <c r="AS36" t="str">
        <f t="shared" si="55"/>
        <v>NO</v>
      </c>
      <c r="AT36" t="str">
        <f t="shared" si="56"/>
        <v>NO</v>
      </c>
      <c r="AU36" t="str">
        <f t="shared" si="57"/>
        <v>NO</v>
      </c>
      <c r="AV36" t="str">
        <f t="shared" si="58"/>
        <v>NO</v>
      </c>
      <c r="AW36" t="str">
        <f t="shared" si="59"/>
        <v>NO</v>
      </c>
      <c r="AX36" t="str">
        <f t="shared" si="60"/>
        <v>NO</v>
      </c>
    </row>
    <row r="37" spans="1:50" x14ac:dyDescent="0.25">
      <c r="A37" t="s">
        <v>85</v>
      </c>
      <c r="B37">
        <v>25.85</v>
      </c>
      <c r="C37">
        <v>26.35</v>
      </c>
      <c r="D37">
        <v>25.65</v>
      </c>
      <c r="E37">
        <v>25.75</v>
      </c>
      <c r="F37">
        <v>-0.19999999999999929</v>
      </c>
      <c r="G37">
        <v>-0.77071290944123039</v>
      </c>
      <c r="H37" s="9">
        <f t="shared" si="31"/>
        <v>-0.38684719535783912</v>
      </c>
      <c r="I37" s="9">
        <f t="shared" si="32"/>
        <v>0.38684719535783912</v>
      </c>
      <c r="J37" s="9">
        <f t="shared" si="33"/>
        <v>1.9342359767891681</v>
      </c>
      <c r="K37" s="9">
        <f t="shared" si="34"/>
        <v>0.38834951456311234</v>
      </c>
      <c r="L37" s="9" t="str">
        <f t="shared" si="35"/>
        <v>NO</v>
      </c>
      <c r="M37" t="str">
        <f t="shared" si="36"/>
        <v>NO</v>
      </c>
      <c r="N37" t="str">
        <f t="shared" si="37"/>
        <v>YES</v>
      </c>
      <c r="O37" s="9" t="str">
        <f t="shared" si="38"/>
        <v>NO</v>
      </c>
      <c r="P37" s="9" t="str">
        <f t="shared" si="39"/>
        <v>NO</v>
      </c>
      <c r="Q37" s="9" t="str">
        <f t="shared" si="40"/>
        <v>NO</v>
      </c>
      <c r="R37" s="9" t="str">
        <f t="shared" si="10"/>
        <v>NO</v>
      </c>
      <c r="S37">
        <v>26.3</v>
      </c>
      <c r="T37">
        <v>26.5</v>
      </c>
      <c r="U37">
        <v>25.8</v>
      </c>
      <c r="V37">
        <v>25.95</v>
      </c>
      <c r="W37">
        <v>-0.55000000000000071</v>
      </c>
      <c r="X37">
        <v>-2.0754716981132102</v>
      </c>
      <c r="Y37" s="9">
        <f t="shared" si="41"/>
        <v>-1.3307984790874579</v>
      </c>
      <c r="Z37" s="9">
        <f t="shared" si="42"/>
        <v>1.3307984790874579</v>
      </c>
      <c r="AA37" s="9">
        <f t="shared" si="43"/>
        <v>0.76045627376425584</v>
      </c>
      <c r="AB37" s="9">
        <f t="shared" si="44"/>
        <v>0.57803468208091935</v>
      </c>
      <c r="AC37" s="9" t="str">
        <f t="shared" si="45"/>
        <v>NO</v>
      </c>
      <c r="AD37" s="9" t="str">
        <f t="shared" si="46"/>
        <v>NO</v>
      </c>
      <c r="AE37" s="9" t="str">
        <f t="shared" si="47"/>
        <v>NO</v>
      </c>
      <c r="AF37" s="9" t="str">
        <f t="shared" si="48"/>
        <v>NO</v>
      </c>
      <c r="AG37" s="9" t="str">
        <f t="shared" si="49"/>
        <v>NO</v>
      </c>
      <c r="AH37" s="9" t="str">
        <f t="shared" si="50"/>
        <v>NO</v>
      </c>
      <c r="AI37">
        <v>26.45</v>
      </c>
      <c r="AJ37">
        <v>26.7</v>
      </c>
      <c r="AK37">
        <v>26.2</v>
      </c>
      <c r="AL37">
        <v>26.5</v>
      </c>
      <c r="AM37">
        <v>-5.0000000000000711E-2</v>
      </c>
      <c r="AN37">
        <v>-0.18832391713747909</v>
      </c>
      <c r="AO37" s="9">
        <f t="shared" si="51"/>
        <v>0.18903591682419929</v>
      </c>
      <c r="AP37" s="9">
        <f t="shared" si="52"/>
        <v>0.18903591682419929</v>
      </c>
      <c r="AQ37" s="9">
        <f t="shared" si="53"/>
        <v>0.75471698113207275</v>
      </c>
      <c r="AR37" s="9">
        <f t="shared" si="54"/>
        <v>0.94517958412098302</v>
      </c>
      <c r="AS37" t="str">
        <f t="shared" si="55"/>
        <v>NO</v>
      </c>
      <c r="AT37" t="str">
        <f t="shared" si="56"/>
        <v>NO</v>
      </c>
      <c r="AU37" t="str">
        <f t="shared" si="57"/>
        <v>NO</v>
      </c>
      <c r="AV37" t="str">
        <f t="shared" si="58"/>
        <v>NO</v>
      </c>
      <c r="AW37" t="str">
        <f t="shared" si="59"/>
        <v>NO</v>
      </c>
      <c r="AX37" t="str">
        <f t="shared" si="60"/>
        <v>NO</v>
      </c>
    </row>
    <row r="38" spans="1:50" x14ac:dyDescent="0.25">
      <c r="A38" t="s">
        <v>86</v>
      </c>
      <c r="B38">
        <v>95.85</v>
      </c>
      <c r="C38">
        <v>97.95</v>
      </c>
      <c r="D38">
        <v>95.55</v>
      </c>
      <c r="E38">
        <v>96.65</v>
      </c>
      <c r="F38">
        <v>1.6500000000000059</v>
      </c>
      <c r="G38">
        <v>1.736842105263164</v>
      </c>
      <c r="H38" s="9">
        <f t="shared" si="31"/>
        <v>0.83463745435577619</v>
      </c>
      <c r="I38" s="9">
        <f t="shared" si="32"/>
        <v>0.83463745435577619</v>
      </c>
      <c r="J38" s="9">
        <f t="shared" si="33"/>
        <v>1.3450594930160342</v>
      </c>
      <c r="K38" s="9">
        <f t="shared" si="34"/>
        <v>0.31298904538340866</v>
      </c>
      <c r="L38" s="9" t="str">
        <f t="shared" si="35"/>
        <v>NO</v>
      </c>
      <c r="M38" t="str">
        <f t="shared" si="36"/>
        <v>NO</v>
      </c>
      <c r="N38" t="str">
        <f t="shared" si="37"/>
        <v>NO</v>
      </c>
      <c r="O38" s="9" t="str">
        <f t="shared" si="38"/>
        <v>NO</v>
      </c>
      <c r="P38" s="9" t="str">
        <f t="shared" si="39"/>
        <v>NO</v>
      </c>
      <c r="Q38" s="9" t="str">
        <f t="shared" si="40"/>
        <v>NO</v>
      </c>
      <c r="R38" s="9" t="str">
        <f t="shared" si="10"/>
        <v>NO</v>
      </c>
      <c r="S38">
        <v>94.9</v>
      </c>
      <c r="T38">
        <v>95.45</v>
      </c>
      <c r="U38">
        <v>94.1</v>
      </c>
      <c r="V38">
        <v>95</v>
      </c>
      <c r="W38">
        <v>1.0999999999999941</v>
      </c>
      <c r="X38">
        <v>1.171458998935031</v>
      </c>
      <c r="Y38" s="9">
        <f t="shared" si="41"/>
        <v>0.10537407797681171</v>
      </c>
      <c r="Z38" s="9">
        <f t="shared" si="42"/>
        <v>0.10537407797681171</v>
      </c>
      <c r="AA38" s="9">
        <f t="shared" si="43"/>
        <v>0.47368421052631876</v>
      </c>
      <c r="AB38" s="9">
        <f t="shared" si="44"/>
        <v>0.84299262381455353</v>
      </c>
      <c r="AC38" s="9" t="str">
        <f t="shared" si="45"/>
        <v>NO</v>
      </c>
      <c r="AD38" s="9" t="str">
        <f t="shared" si="46"/>
        <v>NO</v>
      </c>
      <c r="AE38" s="9" t="str">
        <f t="shared" si="47"/>
        <v>NO</v>
      </c>
      <c r="AF38" s="9" t="str">
        <f t="shared" si="48"/>
        <v>NO</v>
      </c>
      <c r="AG38" s="9" t="str">
        <f t="shared" si="49"/>
        <v>NO</v>
      </c>
      <c r="AH38" s="9" t="str">
        <f t="shared" si="50"/>
        <v>NO</v>
      </c>
      <c r="AI38">
        <v>95.85</v>
      </c>
      <c r="AJ38">
        <v>96.2</v>
      </c>
      <c r="AK38">
        <v>93.75</v>
      </c>
      <c r="AL38">
        <v>93.9</v>
      </c>
      <c r="AM38">
        <v>-1.9499999999999891</v>
      </c>
      <c r="AN38">
        <v>-2.0344287949921638</v>
      </c>
      <c r="AO38" s="9">
        <f t="shared" si="51"/>
        <v>-2.0344287949921638</v>
      </c>
      <c r="AP38" s="9">
        <f t="shared" si="52"/>
        <v>2.0344287949921638</v>
      </c>
      <c r="AQ38" s="9">
        <f t="shared" si="53"/>
        <v>0.36515388628065576</v>
      </c>
      <c r="AR38" s="9">
        <f t="shared" si="54"/>
        <v>0.15974440894569295</v>
      </c>
      <c r="AS38" t="str">
        <f t="shared" si="55"/>
        <v>NO</v>
      </c>
      <c r="AT38" t="str">
        <f t="shared" si="56"/>
        <v>NO</v>
      </c>
      <c r="AU38" t="str">
        <f t="shared" si="57"/>
        <v>NO</v>
      </c>
      <c r="AV38" t="str">
        <f t="shared" si="58"/>
        <v>NO</v>
      </c>
      <c r="AW38" t="str">
        <f t="shared" si="59"/>
        <v>NO</v>
      </c>
      <c r="AX38" t="str">
        <f t="shared" si="60"/>
        <v>NO</v>
      </c>
    </row>
    <row r="39" spans="1:50" x14ac:dyDescent="0.25">
      <c r="A39" t="s">
        <v>87</v>
      </c>
      <c r="B39">
        <v>754.3</v>
      </c>
      <c r="C39">
        <v>765</v>
      </c>
      <c r="D39">
        <v>738.55</v>
      </c>
      <c r="E39">
        <v>745.5</v>
      </c>
      <c r="F39">
        <v>-5</v>
      </c>
      <c r="G39">
        <v>-0.66622251832111923</v>
      </c>
      <c r="H39" s="9">
        <f t="shared" si="31"/>
        <v>-1.1666445711255409</v>
      </c>
      <c r="I39" s="9">
        <f t="shared" si="32"/>
        <v>1.1666445711255409</v>
      </c>
      <c r="J39" s="9">
        <f t="shared" si="33"/>
        <v>1.4185337398912961</v>
      </c>
      <c r="K39" s="9">
        <f t="shared" si="34"/>
        <v>0.93226022803488195</v>
      </c>
      <c r="L39" s="9" t="str">
        <f t="shared" si="35"/>
        <v>NO</v>
      </c>
      <c r="M39" t="str">
        <f t="shared" si="36"/>
        <v>NO</v>
      </c>
      <c r="N39" t="str">
        <f t="shared" si="37"/>
        <v>NO</v>
      </c>
      <c r="O39" s="9" t="str">
        <f t="shared" si="38"/>
        <v>NO</v>
      </c>
      <c r="P39" s="9" t="str">
        <f t="shared" si="39"/>
        <v>NO</v>
      </c>
      <c r="Q39" s="9" t="str">
        <f t="shared" si="40"/>
        <v>NO</v>
      </c>
      <c r="R39" s="9" t="str">
        <f t="shared" si="10"/>
        <v>NO</v>
      </c>
      <c r="S39">
        <v>759.2</v>
      </c>
      <c r="T39">
        <v>767.95</v>
      </c>
      <c r="U39">
        <v>748.75</v>
      </c>
      <c r="V39">
        <v>750.5</v>
      </c>
      <c r="W39">
        <v>-17.649999999999981</v>
      </c>
      <c r="X39">
        <v>-2.297728308273121</v>
      </c>
      <c r="Y39" s="9">
        <f t="shared" si="41"/>
        <v>-1.1459430979978984</v>
      </c>
      <c r="Z39" s="9">
        <f t="shared" si="42"/>
        <v>1.1459430979978984</v>
      </c>
      <c r="AA39" s="9">
        <f t="shared" si="43"/>
        <v>1.1525289778714436</v>
      </c>
      <c r="AB39" s="9">
        <f t="shared" si="44"/>
        <v>0.23317788141239171</v>
      </c>
      <c r="AC39" s="9" t="str">
        <f t="shared" si="45"/>
        <v>NO</v>
      </c>
      <c r="AD39" s="9" t="str">
        <f t="shared" si="46"/>
        <v>NO</v>
      </c>
      <c r="AE39" s="9" t="str">
        <f t="shared" si="47"/>
        <v>NO</v>
      </c>
      <c r="AF39" s="9" t="str">
        <f t="shared" si="48"/>
        <v>NO</v>
      </c>
      <c r="AG39" s="9" t="str">
        <f t="shared" si="49"/>
        <v>NO</v>
      </c>
      <c r="AH39" s="9" t="str">
        <f t="shared" si="50"/>
        <v>NO</v>
      </c>
      <c r="AI39">
        <v>735.15</v>
      </c>
      <c r="AJ39">
        <v>773.15</v>
      </c>
      <c r="AK39">
        <v>732.55</v>
      </c>
      <c r="AL39">
        <v>768.15</v>
      </c>
      <c r="AM39">
        <v>37.799999999999947</v>
      </c>
      <c r="AN39">
        <v>5.1756007393715278</v>
      </c>
      <c r="AO39" s="9">
        <f t="shared" si="51"/>
        <v>4.488879820444807</v>
      </c>
      <c r="AP39" s="9">
        <f t="shared" si="52"/>
        <v>4.488879820444807</v>
      </c>
      <c r="AQ39" s="9">
        <f t="shared" si="53"/>
        <v>0.65091453492156481</v>
      </c>
      <c r="AR39" s="9">
        <f t="shared" si="54"/>
        <v>0.35366931918656369</v>
      </c>
      <c r="AS39" t="str">
        <f t="shared" si="55"/>
        <v>NO</v>
      </c>
      <c r="AT39" t="str">
        <f t="shared" si="56"/>
        <v>NO</v>
      </c>
      <c r="AU39" t="str">
        <f t="shared" si="57"/>
        <v>NO</v>
      </c>
      <c r="AV39" t="str">
        <f t="shared" si="58"/>
        <v>NO</v>
      </c>
      <c r="AW39" t="str">
        <f t="shared" si="59"/>
        <v>NO</v>
      </c>
      <c r="AX39" t="str">
        <f t="shared" si="60"/>
        <v>NO</v>
      </c>
    </row>
    <row r="40" spans="1:50" x14ac:dyDescent="0.25">
      <c r="A40" t="s">
        <v>88</v>
      </c>
      <c r="B40">
        <v>184.9</v>
      </c>
      <c r="C40">
        <v>185.4</v>
      </c>
      <c r="D40">
        <v>177.35</v>
      </c>
      <c r="E40">
        <v>180.65</v>
      </c>
      <c r="F40">
        <v>-3</v>
      </c>
      <c r="G40">
        <v>-1.6335420637081399</v>
      </c>
      <c r="H40" s="9">
        <f t="shared" si="31"/>
        <v>-2.2985397512168739</v>
      </c>
      <c r="I40" s="9">
        <f t="shared" si="32"/>
        <v>2.2985397512168739</v>
      </c>
      <c r="J40" s="9">
        <f t="shared" si="33"/>
        <v>0.27041644131963222</v>
      </c>
      <c r="K40" s="9">
        <f t="shared" si="34"/>
        <v>1.8267367838361537</v>
      </c>
      <c r="L40" s="9" t="str">
        <f t="shared" si="35"/>
        <v>NO</v>
      </c>
      <c r="M40" t="str">
        <f t="shared" si="36"/>
        <v>NO</v>
      </c>
      <c r="N40" t="str">
        <f t="shared" si="37"/>
        <v>NO</v>
      </c>
      <c r="O40" s="9" t="str">
        <f t="shared" si="38"/>
        <v>NO</v>
      </c>
      <c r="P40" s="9" t="str">
        <f t="shared" si="39"/>
        <v>NO</v>
      </c>
      <c r="Q40" s="9" t="str">
        <f t="shared" si="40"/>
        <v>NO</v>
      </c>
      <c r="R40" s="9" t="str">
        <f t="shared" si="10"/>
        <v>NO</v>
      </c>
      <c r="S40">
        <v>183.5</v>
      </c>
      <c r="T40">
        <v>185.3</v>
      </c>
      <c r="U40">
        <v>182.5</v>
      </c>
      <c r="V40">
        <v>183.65</v>
      </c>
      <c r="W40">
        <v>-2.0499999999999829</v>
      </c>
      <c r="X40">
        <v>-1.103931071620885</v>
      </c>
      <c r="Y40" s="9">
        <f t="shared" si="41"/>
        <v>8.1743869209812359E-2</v>
      </c>
      <c r="Z40" s="9">
        <f t="shared" si="42"/>
        <v>8.1743869209812359E-2</v>
      </c>
      <c r="AA40" s="9">
        <f t="shared" si="43"/>
        <v>0.89844813503948029</v>
      </c>
      <c r="AB40" s="9">
        <f t="shared" si="44"/>
        <v>0.54495912806539504</v>
      </c>
      <c r="AC40" s="9" t="str">
        <f t="shared" si="45"/>
        <v>NO</v>
      </c>
      <c r="AD40" s="9" t="str">
        <f t="shared" si="46"/>
        <v>NO</v>
      </c>
      <c r="AE40" s="9" t="str">
        <f t="shared" si="47"/>
        <v>NO</v>
      </c>
      <c r="AF40" s="9" t="str">
        <f t="shared" si="48"/>
        <v>NO</v>
      </c>
      <c r="AG40" s="9" t="str">
        <f t="shared" si="49"/>
        <v>NO</v>
      </c>
      <c r="AH40" s="9" t="str">
        <f t="shared" si="50"/>
        <v>NO</v>
      </c>
      <c r="AI40">
        <v>184</v>
      </c>
      <c r="AJ40">
        <v>187.15</v>
      </c>
      <c r="AK40">
        <v>182.15</v>
      </c>
      <c r="AL40">
        <v>185.7</v>
      </c>
      <c r="AM40">
        <v>1.75</v>
      </c>
      <c r="AN40">
        <v>0.95134547431367233</v>
      </c>
      <c r="AO40" s="9">
        <f t="shared" si="51"/>
        <v>0.92391304347825465</v>
      </c>
      <c r="AP40" s="9">
        <f t="shared" si="52"/>
        <v>0.92391304347825465</v>
      </c>
      <c r="AQ40" s="9">
        <f t="shared" si="53"/>
        <v>0.78082929456112926</v>
      </c>
      <c r="AR40" s="9">
        <f t="shared" si="54"/>
        <v>1.0054347826086927</v>
      </c>
      <c r="AS40" t="str">
        <f t="shared" si="55"/>
        <v>NO</v>
      </c>
      <c r="AT40" t="str">
        <f t="shared" si="56"/>
        <v>NO</v>
      </c>
      <c r="AU40" t="str">
        <f t="shared" si="57"/>
        <v>NO</v>
      </c>
      <c r="AV40" t="str">
        <f t="shared" si="58"/>
        <v>NO</v>
      </c>
      <c r="AW40" t="str">
        <f t="shared" si="59"/>
        <v>NO</v>
      </c>
      <c r="AX40" t="str">
        <f t="shared" si="60"/>
        <v>NO</v>
      </c>
    </row>
    <row r="41" spans="1:50" x14ac:dyDescent="0.25">
      <c r="A41" t="s">
        <v>89</v>
      </c>
      <c r="B41">
        <v>109.15</v>
      </c>
      <c r="C41">
        <v>109.25</v>
      </c>
      <c r="D41">
        <v>106.95</v>
      </c>
      <c r="E41">
        <v>108</v>
      </c>
      <c r="F41">
        <v>-0.65000000000000568</v>
      </c>
      <c r="G41">
        <v>-0.59825126553152841</v>
      </c>
      <c r="H41" s="9">
        <f t="shared" si="31"/>
        <v>-1.0535959688502112</v>
      </c>
      <c r="I41" s="9">
        <f t="shared" si="32"/>
        <v>1.0535959688502112</v>
      </c>
      <c r="J41" s="9">
        <f t="shared" si="33"/>
        <v>9.1617040769577926E-2</v>
      </c>
      <c r="K41" s="9">
        <f t="shared" si="34"/>
        <v>0.97222222222221966</v>
      </c>
      <c r="L41" s="9" t="str">
        <f t="shared" si="35"/>
        <v>NO</v>
      </c>
      <c r="M41" t="str">
        <f t="shared" si="36"/>
        <v>NO</v>
      </c>
      <c r="N41" t="str">
        <f t="shared" si="37"/>
        <v>NO</v>
      </c>
      <c r="O41" s="9" t="str">
        <f t="shared" si="38"/>
        <v>NO</v>
      </c>
      <c r="P41" s="9" t="str">
        <f t="shared" si="39"/>
        <v>NO</v>
      </c>
      <c r="Q41" s="9" t="str">
        <f t="shared" si="40"/>
        <v>NO</v>
      </c>
      <c r="R41" s="9" t="str">
        <f t="shared" si="10"/>
        <v>NO</v>
      </c>
      <c r="S41">
        <v>108.45</v>
      </c>
      <c r="T41">
        <v>110.2</v>
      </c>
      <c r="U41">
        <v>108.1</v>
      </c>
      <c r="V41">
        <v>108.65</v>
      </c>
      <c r="W41">
        <v>-0.1999999999999886</v>
      </c>
      <c r="X41">
        <v>-0.18373909049149159</v>
      </c>
      <c r="Y41" s="9">
        <f t="shared" si="41"/>
        <v>0.18441678192715799</v>
      </c>
      <c r="Z41" s="9">
        <f t="shared" si="42"/>
        <v>0.18441678192715799</v>
      </c>
      <c r="AA41" s="9">
        <f t="shared" si="43"/>
        <v>1.4265991716520912</v>
      </c>
      <c r="AB41" s="9">
        <f t="shared" si="44"/>
        <v>0.32272936837252975</v>
      </c>
      <c r="AC41" s="9" t="str">
        <f t="shared" si="45"/>
        <v>NO</v>
      </c>
      <c r="AD41" s="9" t="str">
        <f t="shared" si="46"/>
        <v>NO</v>
      </c>
      <c r="AE41" s="9" t="str">
        <f t="shared" si="47"/>
        <v>NO</v>
      </c>
      <c r="AF41" s="9" t="str">
        <f t="shared" si="48"/>
        <v>YES</v>
      </c>
      <c r="AG41" s="9" t="str">
        <f t="shared" si="49"/>
        <v>NO</v>
      </c>
      <c r="AH41" s="9" t="str">
        <f t="shared" si="50"/>
        <v>NO</v>
      </c>
      <c r="AI41">
        <v>109.3</v>
      </c>
      <c r="AJ41">
        <v>110.75</v>
      </c>
      <c r="AK41">
        <v>107.9</v>
      </c>
      <c r="AL41">
        <v>108.85</v>
      </c>
      <c r="AM41">
        <v>4.9999999999997158E-2</v>
      </c>
      <c r="AN41">
        <v>4.5955882352938557E-2</v>
      </c>
      <c r="AO41" s="9">
        <f t="shared" si="51"/>
        <v>-0.4117108874656934</v>
      </c>
      <c r="AP41" s="9">
        <f t="shared" si="52"/>
        <v>0.4117108874656934</v>
      </c>
      <c r="AQ41" s="9">
        <f t="shared" si="53"/>
        <v>1.326623970722784</v>
      </c>
      <c r="AR41" s="9">
        <f t="shared" si="54"/>
        <v>0.87276067983462435</v>
      </c>
      <c r="AS41" t="str">
        <f t="shared" si="55"/>
        <v>NO</v>
      </c>
      <c r="AT41" t="str">
        <f t="shared" si="56"/>
        <v>NO</v>
      </c>
      <c r="AU41" t="str">
        <f t="shared" si="57"/>
        <v>NO</v>
      </c>
      <c r="AV41" t="str">
        <f t="shared" si="58"/>
        <v>NO</v>
      </c>
      <c r="AW41" t="str">
        <f t="shared" si="59"/>
        <v>NO</v>
      </c>
      <c r="AX41" t="str">
        <f t="shared" si="60"/>
        <v>NO</v>
      </c>
    </row>
    <row r="42" spans="1:50" x14ac:dyDescent="0.25">
      <c r="A42" t="s">
        <v>90</v>
      </c>
      <c r="B42">
        <v>38.4</v>
      </c>
      <c r="C42">
        <v>38.65</v>
      </c>
      <c r="D42">
        <v>37.700000000000003</v>
      </c>
      <c r="E42">
        <v>37.85</v>
      </c>
      <c r="F42">
        <v>-0.29999999999999721</v>
      </c>
      <c r="G42">
        <v>-0.78636959370903592</v>
      </c>
      <c r="H42" s="9">
        <f t="shared" si="31"/>
        <v>-1.4322916666666594</v>
      </c>
      <c r="I42" s="9">
        <f t="shared" si="32"/>
        <v>1.4322916666666594</v>
      </c>
      <c r="J42" s="9">
        <f t="shared" si="33"/>
        <v>0.65104166666666674</v>
      </c>
      <c r="K42" s="9">
        <f t="shared" si="34"/>
        <v>0.39630118890356297</v>
      </c>
      <c r="L42" s="9" t="str">
        <f t="shared" si="35"/>
        <v>NO</v>
      </c>
      <c r="M42" t="str">
        <f t="shared" si="36"/>
        <v>NO</v>
      </c>
      <c r="N42" t="str">
        <f t="shared" si="37"/>
        <v>NO</v>
      </c>
      <c r="O42" s="9" t="str">
        <f t="shared" si="38"/>
        <v>NO</v>
      </c>
      <c r="P42" s="9" t="str">
        <f t="shared" si="39"/>
        <v>NO</v>
      </c>
      <c r="Q42" s="9" t="str">
        <f t="shared" si="40"/>
        <v>NO</v>
      </c>
      <c r="R42" s="9" t="str">
        <f t="shared" si="10"/>
        <v>NO</v>
      </c>
      <c r="S42">
        <v>38.450000000000003</v>
      </c>
      <c r="T42">
        <v>39.5</v>
      </c>
      <c r="U42">
        <v>37.6</v>
      </c>
      <c r="V42">
        <v>38.15</v>
      </c>
      <c r="W42">
        <v>0.14999999999999861</v>
      </c>
      <c r="X42">
        <v>0.39473684210525939</v>
      </c>
      <c r="Y42" s="9">
        <f t="shared" si="41"/>
        <v>-0.78023407022107738</v>
      </c>
      <c r="Z42" s="9">
        <f t="shared" si="42"/>
        <v>0.78023407022107738</v>
      </c>
      <c r="AA42" s="9">
        <f t="shared" si="43"/>
        <v>2.7308192457737244</v>
      </c>
      <c r="AB42" s="9">
        <f t="shared" si="44"/>
        <v>1.4416775884665718</v>
      </c>
      <c r="AC42" s="9" t="str">
        <f t="shared" si="45"/>
        <v>NO</v>
      </c>
      <c r="AD42" s="9" t="str">
        <f t="shared" si="46"/>
        <v>NO</v>
      </c>
      <c r="AE42" s="9" t="str">
        <f t="shared" si="47"/>
        <v>NO</v>
      </c>
      <c r="AF42" s="9" t="str">
        <f t="shared" si="48"/>
        <v>NO</v>
      </c>
      <c r="AG42" s="9" t="str">
        <f t="shared" si="49"/>
        <v>NO</v>
      </c>
      <c r="AH42" s="9" t="str">
        <f t="shared" si="50"/>
        <v>NO</v>
      </c>
      <c r="AI42">
        <v>39.1</v>
      </c>
      <c r="AJ42">
        <v>39.700000000000003</v>
      </c>
      <c r="AK42">
        <v>37.9</v>
      </c>
      <c r="AL42">
        <v>38</v>
      </c>
      <c r="AM42">
        <v>-1.4500000000000031</v>
      </c>
      <c r="AN42">
        <v>-3.675538656527257</v>
      </c>
      <c r="AO42" s="9">
        <f t="shared" si="51"/>
        <v>-2.8132992327365764</v>
      </c>
      <c r="AP42" s="9">
        <f t="shared" si="52"/>
        <v>2.8132992327365764</v>
      </c>
      <c r="AQ42" s="9">
        <f t="shared" si="53"/>
        <v>1.5345268542199524</v>
      </c>
      <c r="AR42" s="9">
        <f t="shared" si="54"/>
        <v>0.26315789473684581</v>
      </c>
      <c r="AS42" t="str">
        <f t="shared" si="55"/>
        <v>NO</v>
      </c>
      <c r="AT42" t="str">
        <f t="shared" si="56"/>
        <v>NO</v>
      </c>
      <c r="AU42" t="str">
        <f t="shared" si="57"/>
        <v>NO</v>
      </c>
      <c r="AV42" t="str">
        <f t="shared" si="58"/>
        <v>NO</v>
      </c>
      <c r="AW42" t="str">
        <f t="shared" si="59"/>
        <v>NO</v>
      </c>
      <c r="AX42" t="str">
        <f t="shared" si="60"/>
        <v>NO</v>
      </c>
    </row>
    <row r="43" spans="1:50" x14ac:dyDescent="0.25">
      <c r="A43" t="s">
        <v>91</v>
      </c>
      <c r="B43">
        <v>4424</v>
      </c>
      <c r="C43">
        <v>4443.3999999999996</v>
      </c>
      <c r="D43">
        <v>4287.5</v>
      </c>
      <c r="E43">
        <v>4317.95</v>
      </c>
      <c r="F43">
        <v>-74.699999999999818</v>
      </c>
      <c r="G43">
        <v>-1.70056799426314</v>
      </c>
      <c r="H43" s="9">
        <f t="shared" si="31"/>
        <v>-2.3971518987341813</v>
      </c>
      <c r="I43" s="9">
        <f t="shared" si="32"/>
        <v>2.3971518987341813</v>
      </c>
      <c r="J43" s="9">
        <f t="shared" si="33"/>
        <v>0.4385171790234999</v>
      </c>
      <c r="K43" s="9">
        <f t="shared" si="34"/>
        <v>0.70519575261408352</v>
      </c>
      <c r="L43" s="9" t="str">
        <f t="shared" si="35"/>
        <v>NO</v>
      </c>
      <c r="M43" t="str">
        <f t="shared" si="36"/>
        <v>NO</v>
      </c>
      <c r="N43" t="str">
        <f t="shared" si="37"/>
        <v>NO</v>
      </c>
      <c r="O43" s="9" t="str">
        <f t="shared" si="38"/>
        <v>NO</v>
      </c>
      <c r="P43" s="9" t="str">
        <f t="shared" si="39"/>
        <v>NO</v>
      </c>
      <c r="Q43" s="9" t="str">
        <f t="shared" si="40"/>
        <v>NO</v>
      </c>
      <c r="R43" s="9" t="str">
        <f t="shared" si="10"/>
        <v>NO</v>
      </c>
      <c r="S43">
        <v>4320</v>
      </c>
      <c r="T43">
        <v>4475</v>
      </c>
      <c r="U43">
        <v>4311.05</v>
      </c>
      <c r="V43">
        <v>4392.6499999999996</v>
      </c>
      <c r="W43">
        <v>45.899999999999643</v>
      </c>
      <c r="X43">
        <v>1.055961350434224</v>
      </c>
      <c r="Y43" s="9">
        <f t="shared" si="41"/>
        <v>1.6817129629629546</v>
      </c>
      <c r="Z43" s="9">
        <f t="shared" si="42"/>
        <v>1.6817129629629546</v>
      </c>
      <c r="AA43" s="9">
        <f t="shared" si="43"/>
        <v>1.8747225478925107</v>
      </c>
      <c r="AB43" s="9">
        <f t="shared" si="44"/>
        <v>0.20717592592592171</v>
      </c>
      <c r="AC43" s="9" t="str">
        <f t="shared" si="45"/>
        <v>NO</v>
      </c>
      <c r="AD43" s="9" t="str">
        <f t="shared" si="46"/>
        <v>NO</v>
      </c>
      <c r="AE43" s="9" t="str">
        <f t="shared" si="47"/>
        <v>NO</v>
      </c>
      <c r="AF43" s="9" t="str">
        <f t="shared" si="48"/>
        <v>NO</v>
      </c>
      <c r="AG43" s="9" t="str">
        <f t="shared" si="49"/>
        <v>NO</v>
      </c>
      <c r="AH43" s="9" t="str">
        <f t="shared" si="50"/>
        <v>NO</v>
      </c>
      <c r="AI43">
        <v>4348</v>
      </c>
      <c r="AJ43">
        <v>4384</v>
      </c>
      <c r="AK43">
        <v>4320.1499999999996</v>
      </c>
      <c r="AL43">
        <v>4346.75</v>
      </c>
      <c r="AM43">
        <v>30.300000000000178</v>
      </c>
      <c r="AN43">
        <v>0.70196573573191356</v>
      </c>
      <c r="AO43" s="9">
        <f t="shared" si="51"/>
        <v>-2.874885004599816E-2</v>
      </c>
      <c r="AP43" s="9">
        <f t="shared" si="52"/>
        <v>2.874885004599816E-2</v>
      </c>
      <c r="AQ43" s="9">
        <f t="shared" si="53"/>
        <v>0.82796688132474694</v>
      </c>
      <c r="AR43" s="9">
        <f t="shared" si="54"/>
        <v>0.61195145798585993</v>
      </c>
      <c r="AS43" t="str">
        <f t="shared" si="55"/>
        <v>NO</v>
      </c>
      <c r="AT43" t="str">
        <f t="shared" si="56"/>
        <v>NO</v>
      </c>
      <c r="AU43" t="str">
        <f t="shared" si="57"/>
        <v>NO</v>
      </c>
      <c r="AV43" t="str">
        <f t="shared" si="58"/>
        <v>NO</v>
      </c>
      <c r="AW43" t="str">
        <f t="shared" si="59"/>
        <v>NO</v>
      </c>
      <c r="AX43" t="str">
        <f t="shared" si="60"/>
        <v>NO</v>
      </c>
    </row>
    <row r="44" spans="1:50" x14ac:dyDescent="0.25">
      <c r="A44" t="s">
        <v>92</v>
      </c>
      <c r="B44">
        <v>478</v>
      </c>
      <c r="C44">
        <v>488.3</v>
      </c>
      <c r="D44">
        <v>475.4</v>
      </c>
      <c r="E44">
        <v>484.5</v>
      </c>
      <c r="F44">
        <v>10.44999999999999</v>
      </c>
      <c r="G44">
        <v>2.2044088176352679</v>
      </c>
      <c r="H44" s="9">
        <f t="shared" si="31"/>
        <v>1.3598326359832638</v>
      </c>
      <c r="I44" s="9">
        <f t="shared" si="32"/>
        <v>1.3598326359832638</v>
      </c>
      <c r="J44" s="9">
        <f t="shared" si="33"/>
        <v>0.78431372549019851</v>
      </c>
      <c r="K44" s="9">
        <f t="shared" si="34"/>
        <v>0.54393305439331019</v>
      </c>
      <c r="L44" s="9" t="str">
        <f t="shared" si="35"/>
        <v>NO</v>
      </c>
      <c r="M44" t="str">
        <f t="shared" si="36"/>
        <v>NO</v>
      </c>
      <c r="N44" t="str">
        <f t="shared" si="37"/>
        <v>NO</v>
      </c>
      <c r="O44" s="9" t="str">
        <f t="shared" si="38"/>
        <v>NO</v>
      </c>
      <c r="P44" s="9" t="str">
        <f t="shared" si="39"/>
        <v>NO</v>
      </c>
      <c r="Q44" s="9" t="str">
        <f t="shared" si="40"/>
        <v>NO</v>
      </c>
      <c r="R44" s="9" t="e">
        <f>IF(AND(#REF!&gt;5,#REF!&lt;0.25,#REF!&lt;0.25,#REF!&lt;0),"YES","NO")</f>
        <v>#REF!</v>
      </c>
      <c r="S44">
        <v>479.05</v>
      </c>
      <c r="T44">
        <v>483.7</v>
      </c>
      <c r="U44">
        <v>470.15</v>
      </c>
      <c r="V44">
        <v>474.05</v>
      </c>
      <c r="W44">
        <v>-5</v>
      </c>
      <c r="X44">
        <v>-1.0437323870159689</v>
      </c>
      <c r="Y44" s="9">
        <f t="shared" si="41"/>
        <v>-1.0437323870159692</v>
      </c>
      <c r="Z44" s="9">
        <f t="shared" si="42"/>
        <v>1.0437323870159692</v>
      </c>
      <c r="AA44" s="9">
        <f t="shared" si="43"/>
        <v>0.97067111992484645</v>
      </c>
      <c r="AB44" s="9">
        <f t="shared" si="44"/>
        <v>0.82269802763422306</v>
      </c>
      <c r="AC44" s="9" t="str">
        <f t="shared" si="45"/>
        <v>NO</v>
      </c>
      <c r="AD44" s="9" t="str">
        <f t="shared" si="46"/>
        <v>NO</v>
      </c>
      <c r="AE44" s="9" t="str">
        <f t="shared" si="47"/>
        <v>NO</v>
      </c>
      <c r="AF44" s="9" t="str">
        <f t="shared" si="48"/>
        <v>NO</v>
      </c>
      <c r="AG44" s="9" t="str">
        <f t="shared" si="49"/>
        <v>NO</v>
      </c>
      <c r="AH44" s="9" t="str">
        <f t="shared" si="50"/>
        <v>NO</v>
      </c>
      <c r="AI44">
        <v>496.5</v>
      </c>
      <c r="AJ44">
        <v>497.8</v>
      </c>
      <c r="AK44">
        <v>462.2</v>
      </c>
      <c r="AL44">
        <v>479.05</v>
      </c>
      <c r="AM44">
        <v>-16.800000000000011</v>
      </c>
      <c r="AN44">
        <v>-3.3881214076837769</v>
      </c>
      <c r="AO44" s="9">
        <f t="shared" si="51"/>
        <v>-3.5146022155085577</v>
      </c>
      <c r="AP44" s="9">
        <f t="shared" si="52"/>
        <v>3.5146022155085577</v>
      </c>
      <c r="AQ44" s="9">
        <f t="shared" si="53"/>
        <v>0.2618328298086629</v>
      </c>
      <c r="AR44" s="9">
        <f t="shared" si="54"/>
        <v>3.5173781442438203</v>
      </c>
      <c r="AS44" t="str">
        <f t="shared" si="55"/>
        <v>NO</v>
      </c>
      <c r="AT44" t="str">
        <f t="shared" si="56"/>
        <v>NO</v>
      </c>
      <c r="AU44" t="str">
        <f t="shared" si="57"/>
        <v>NO</v>
      </c>
      <c r="AV44" t="str">
        <f t="shared" si="58"/>
        <v>NO</v>
      </c>
      <c r="AW44" t="str">
        <f t="shared" si="59"/>
        <v>NO</v>
      </c>
      <c r="AX44" t="str">
        <f t="shared" si="60"/>
        <v>NO</v>
      </c>
    </row>
    <row r="45" spans="1:50" x14ac:dyDescent="0.25">
      <c r="A45" t="s">
        <v>93</v>
      </c>
      <c r="B45">
        <v>57.05</v>
      </c>
      <c r="C45">
        <v>57.35</v>
      </c>
      <c r="D45">
        <v>55.75</v>
      </c>
      <c r="E45">
        <v>56.2</v>
      </c>
      <c r="F45">
        <v>-0.54999999999999716</v>
      </c>
      <c r="G45">
        <v>-0.96916299559470875</v>
      </c>
      <c r="H45" s="9">
        <f t="shared" si="31"/>
        <v>-1.4899211218229524</v>
      </c>
      <c r="I45" s="9">
        <f t="shared" si="32"/>
        <v>1.4899211218229524</v>
      </c>
      <c r="J45" s="9">
        <f t="shared" si="33"/>
        <v>0.52585451358458246</v>
      </c>
      <c r="K45" s="9">
        <f t="shared" si="34"/>
        <v>0.80071174377224708</v>
      </c>
      <c r="L45" s="9" t="str">
        <f t="shared" si="35"/>
        <v>NO</v>
      </c>
      <c r="M45" t="str">
        <f t="shared" si="36"/>
        <v>NO</v>
      </c>
      <c r="N45" t="str">
        <f t="shared" si="37"/>
        <v>NO</v>
      </c>
      <c r="O45" s="9" t="str">
        <f t="shared" si="38"/>
        <v>NO</v>
      </c>
      <c r="P45" s="9" t="str">
        <f t="shared" si="39"/>
        <v>NO</v>
      </c>
      <c r="Q45" s="9" t="str">
        <f t="shared" si="40"/>
        <v>NO</v>
      </c>
      <c r="R45" s="9" t="str">
        <f t="shared" ref="R45:R50" si="61">IF(AND(I46&gt;5,J46&lt;0.25,K46&lt;0.25,H46&lt;0),"YES","NO")</f>
        <v>NO</v>
      </c>
      <c r="S45">
        <v>57.35</v>
      </c>
      <c r="T45">
        <v>58.15</v>
      </c>
      <c r="U45">
        <v>56.35</v>
      </c>
      <c r="V45">
        <v>56.75</v>
      </c>
      <c r="W45">
        <v>-4.9999999999997158E-2</v>
      </c>
      <c r="X45">
        <v>-8.8028169014079505E-2</v>
      </c>
      <c r="Y45" s="9">
        <f t="shared" si="41"/>
        <v>-1.0462074978204035</v>
      </c>
      <c r="Z45" s="9">
        <f t="shared" si="42"/>
        <v>1.0462074978204035</v>
      </c>
      <c r="AA45" s="9">
        <f t="shared" si="43"/>
        <v>1.3949433304271963</v>
      </c>
      <c r="AB45" s="9">
        <f t="shared" si="44"/>
        <v>0.70484581497797105</v>
      </c>
      <c r="AC45" s="9" t="str">
        <f t="shared" si="45"/>
        <v>NO</v>
      </c>
      <c r="AD45" s="9" t="str">
        <f t="shared" si="46"/>
        <v>NO</v>
      </c>
      <c r="AE45" s="9" t="str">
        <f t="shared" si="47"/>
        <v>NO</v>
      </c>
      <c r="AF45" s="9" t="str">
        <f t="shared" si="48"/>
        <v>NO</v>
      </c>
      <c r="AG45" s="9" t="str">
        <f t="shared" si="49"/>
        <v>NO</v>
      </c>
      <c r="AH45" s="9" t="str">
        <f t="shared" si="50"/>
        <v>NO</v>
      </c>
      <c r="AI45">
        <v>58.05</v>
      </c>
      <c r="AJ45">
        <v>58.3</v>
      </c>
      <c r="AK45">
        <v>56.55</v>
      </c>
      <c r="AL45">
        <v>56.8</v>
      </c>
      <c r="AM45">
        <v>-0.95000000000000284</v>
      </c>
      <c r="AN45">
        <v>-1.6450216450216499</v>
      </c>
      <c r="AO45" s="9">
        <f t="shared" si="51"/>
        <v>-2.1533161068044793</v>
      </c>
      <c r="AP45" s="9">
        <f t="shared" si="52"/>
        <v>2.1533161068044793</v>
      </c>
      <c r="AQ45" s="9">
        <f t="shared" si="53"/>
        <v>0.4306632213608958</v>
      </c>
      <c r="AR45" s="9">
        <f t="shared" si="54"/>
        <v>0.44014084507042256</v>
      </c>
      <c r="AS45" t="str">
        <f t="shared" si="55"/>
        <v>NO</v>
      </c>
      <c r="AT45" t="str">
        <f t="shared" si="56"/>
        <v>NO</v>
      </c>
      <c r="AU45" t="str">
        <f t="shared" si="57"/>
        <v>NO</v>
      </c>
      <c r="AV45" t="str">
        <f t="shared" si="58"/>
        <v>NO</v>
      </c>
      <c r="AW45" t="str">
        <f t="shared" si="59"/>
        <v>NO</v>
      </c>
      <c r="AX45" t="str">
        <f t="shared" si="60"/>
        <v>YES</v>
      </c>
    </row>
    <row r="46" spans="1:50" x14ac:dyDescent="0.25">
      <c r="A46" t="s">
        <v>94</v>
      </c>
      <c r="B46">
        <v>2855</v>
      </c>
      <c r="C46">
        <v>2944.5</v>
      </c>
      <c r="D46">
        <v>2851.65</v>
      </c>
      <c r="E46">
        <v>2876.3</v>
      </c>
      <c r="F46">
        <v>35.050000000000182</v>
      </c>
      <c r="G46">
        <v>1.2336119665640191</v>
      </c>
      <c r="H46" s="9">
        <f t="shared" si="31"/>
        <v>0.74605954465850022</v>
      </c>
      <c r="I46" s="9">
        <f t="shared" si="32"/>
        <v>0.74605954465850022</v>
      </c>
      <c r="J46" s="9">
        <f t="shared" si="33"/>
        <v>2.3711017626812159</v>
      </c>
      <c r="K46" s="9">
        <f t="shared" si="34"/>
        <v>0.11733800350262379</v>
      </c>
      <c r="L46" s="9" t="str">
        <f t="shared" si="35"/>
        <v>NO</v>
      </c>
      <c r="M46" t="str">
        <f t="shared" si="36"/>
        <v>NO</v>
      </c>
      <c r="N46" t="str">
        <f t="shared" si="37"/>
        <v>NO</v>
      </c>
      <c r="O46" s="9" t="str">
        <f t="shared" si="38"/>
        <v>NO</v>
      </c>
      <c r="P46" s="9" t="str">
        <f t="shared" si="39"/>
        <v>NO</v>
      </c>
      <c r="Q46" s="9" t="str">
        <f t="shared" si="40"/>
        <v>NO</v>
      </c>
      <c r="R46" s="9" t="str">
        <f t="shared" si="61"/>
        <v>NO</v>
      </c>
      <c r="S46">
        <v>2838</v>
      </c>
      <c r="T46">
        <v>2878</v>
      </c>
      <c r="U46">
        <v>2824.5</v>
      </c>
      <c r="V46">
        <v>2841.25</v>
      </c>
      <c r="W46">
        <v>-1.8000000000001819</v>
      </c>
      <c r="X46">
        <v>-6.3312287859875194E-2</v>
      </c>
      <c r="Y46" s="9">
        <f t="shared" si="41"/>
        <v>0.11451726568005639</v>
      </c>
      <c r="Z46" s="9">
        <f t="shared" si="42"/>
        <v>0.11451726568005639</v>
      </c>
      <c r="AA46" s="9">
        <f t="shared" si="43"/>
        <v>1.2934447866256049</v>
      </c>
      <c r="AB46" s="9">
        <f t="shared" si="44"/>
        <v>0.47568710359408034</v>
      </c>
      <c r="AC46" s="9" t="str">
        <f t="shared" si="45"/>
        <v>NO</v>
      </c>
      <c r="AD46" s="9" t="str">
        <f t="shared" si="46"/>
        <v>NO</v>
      </c>
      <c r="AE46" s="9" t="str">
        <f t="shared" si="47"/>
        <v>NO</v>
      </c>
      <c r="AF46" s="9" t="str">
        <f t="shared" si="48"/>
        <v>NO</v>
      </c>
      <c r="AG46" s="9" t="str">
        <f t="shared" si="49"/>
        <v>NO</v>
      </c>
      <c r="AH46" s="9" t="str">
        <f t="shared" si="50"/>
        <v>NO</v>
      </c>
      <c r="AI46">
        <v>2822.55</v>
      </c>
      <c r="AJ46">
        <v>2864.8</v>
      </c>
      <c r="AK46">
        <v>2817.35</v>
      </c>
      <c r="AL46">
        <v>2843.05</v>
      </c>
      <c r="AM46">
        <v>-7.4499999999998181</v>
      </c>
      <c r="AN46">
        <v>-0.2613576565514758</v>
      </c>
      <c r="AO46" s="9">
        <f t="shared" si="51"/>
        <v>0.72629359975908303</v>
      </c>
      <c r="AP46" s="9">
        <f t="shared" si="52"/>
        <v>0.72629359975908303</v>
      </c>
      <c r="AQ46" s="9">
        <f t="shared" si="53"/>
        <v>0.76502347830674799</v>
      </c>
      <c r="AR46" s="9">
        <f t="shared" si="54"/>
        <v>0.18423057164621609</v>
      </c>
      <c r="AS46" t="str">
        <f t="shared" si="55"/>
        <v>NO</v>
      </c>
      <c r="AT46" t="str">
        <f t="shared" si="56"/>
        <v>NO</v>
      </c>
      <c r="AU46" t="str">
        <f t="shared" si="57"/>
        <v>NO</v>
      </c>
      <c r="AV46" t="str">
        <f t="shared" si="58"/>
        <v>NO</v>
      </c>
      <c r="AW46" t="str">
        <f t="shared" si="59"/>
        <v>NO</v>
      </c>
      <c r="AX46" t="str">
        <f t="shared" si="60"/>
        <v>NO</v>
      </c>
    </row>
    <row r="47" spans="1:50" x14ac:dyDescent="0.25">
      <c r="A47" t="s">
        <v>95</v>
      </c>
      <c r="B47">
        <v>332.9</v>
      </c>
      <c r="C47">
        <v>333.8</v>
      </c>
      <c r="D47">
        <v>323.8</v>
      </c>
      <c r="E47">
        <v>325.8</v>
      </c>
      <c r="F47">
        <v>-6.75</v>
      </c>
      <c r="G47">
        <v>-2.029769959404601</v>
      </c>
      <c r="H47" s="9">
        <f t="shared" si="31"/>
        <v>-2.1327726043856914</v>
      </c>
      <c r="I47" s="9">
        <f t="shared" si="32"/>
        <v>2.1327726043856914</v>
      </c>
      <c r="J47" s="9">
        <f t="shared" si="33"/>
        <v>0.27035145689397239</v>
      </c>
      <c r="K47" s="9">
        <f t="shared" si="34"/>
        <v>0.61387354205033762</v>
      </c>
      <c r="L47" s="9" t="str">
        <f t="shared" si="35"/>
        <v>NO</v>
      </c>
      <c r="M47" t="str">
        <f t="shared" si="36"/>
        <v>NO</v>
      </c>
      <c r="N47" t="str">
        <f t="shared" si="37"/>
        <v>NO</v>
      </c>
      <c r="O47" s="9" t="str">
        <f t="shared" si="38"/>
        <v>NO</v>
      </c>
      <c r="P47" s="9" t="str">
        <f t="shared" si="39"/>
        <v>NO</v>
      </c>
      <c r="Q47" s="9" t="str">
        <f t="shared" si="40"/>
        <v>NO</v>
      </c>
      <c r="R47" s="9" t="str">
        <f t="shared" si="61"/>
        <v>NO</v>
      </c>
      <c r="S47">
        <v>327.5</v>
      </c>
      <c r="T47">
        <v>334.8</v>
      </c>
      <c r="U47">
        <v>326.60000000000002</v>
      </c>
      <c r="V47">
        <v>332.55</v>
      </c>
      <c r="W47">
        <v>5</v>
      </c>
      <c r="X47">
        <v>1.5264845061822621</v>
      </c>
      <c r="Y47" s="9">
        <f t="shared" si="41"/>
        <v>1.5419847328244309</v>
      </c>
      <c r="Z47" s="9">
        <f t="shared" si="42"/>
        <v>1.5419847328244309</v>
      </c>
      <c r="AA47" s="9">
        <f t="shared" si="43"/>
        <v>0.67658998646820023</v>
      </c>
      <c r="AB47" s="9">
        <f t="shared" si="44"/>
        <v>0.27480916030533659</v>
      </c>
      <c r="AC47" s="9" t="str">
        <f t="shared" si="45"/>
        <v>NO</v>
      </c>
      <c r="AD47" s="9" t="str">
        <f t="shared" si="46"/>
        <v>NO</v>
      </c>
      <c r="AE47" s="9" t="str">
        <f t="shared" si="47"/>
        <v>NO</v>
      </c>
      <c r="AF47" s="9" t="str">
        <f t="shared" si="48"/>
        <v>NO</v>
      </c>
      <c r="AG47" s="9" t="str">
        <f t="shared" si="49"/>
        <v>NO</v>
      </c>
      <c r="AH47" s="9" t="str">
        <f t="shared" si="50"/>
        <v>NO</v>
      </c>
      <c r="AI47">
        <v>334.8</v>
      </c>
      <c r="AJ47">
        <v>338</v>
      </c>
      <c r="AK47">
        <v>326.5</v>
      </c>
      <c r="AL47">
        <v>327.55</v>
      </c>
      <c r="AM47">
        <v>-4.6999999999999886</v>
      </c>
      <c r="AN47">
        <v>-1.4145974416854741</v>
      </c>
      <c r="AO47" s="9">
        <f t="shared" si="51"/>
        <v>-2.1654719235364399</v>
      </c>
      <c r="AP47" s="9">
        <f t="shared" si="52"/>
        <v>2.1654719235364399</v>
      </c>
      <c r="AQ47" s="9">
        <f t="shared" si="53"/>
        <v>0.95579450418159762</v>
      </c>
      <c r="AR47" s="9">
        <f t="shared" si="54"/>
        <v>0.32056174629827855</v>
      </c>
      <c r="AS47" t="str">
        <f t="shared" si="55"/>
        <v>NO</v>
      </c>
      <c r="AT47" t="str">
        <f t="shared" si="56"/>
        <v>NO</v>
      </c>
      <c r="AU47" t="str">
        <f t="shared" si="57"/>
        <v>NO</v>
      </c>
      <c r="AV47" t="str">
        <f t="shared" si="58"/>
        <v>NO</v>
      </c>
      <c r="AW47" t="str">
        <f t="shared" si="59"/>
        <v>NO</v>
      </c>
      <c r="AX47" t="str">
        <f t="shared" si="60"/>
        <v>NO</v>
      </c>
    </row>
    <row r="48" spans="1:50" x14ac:dyDescent="0.25">
      <c r="A48" t="s">
        <v>96</v>
      </c>
      <c r="B48">
        <v>461.2</v>
      </c>
      <c r="C48">
        <v>468</v>
      </c>
      <c r="D48">
        <v>454.5</v>
      </c>
      <c r="E48">
        <v>457.3</v>
      </c>
      <c r="F48">
        <v>0.25</v>
      </c>
      <c r="G48">
        <v>5.4698610655289352E-2</v>
      </c>
      <c r="H48" s="9">
        <f t="shared" si="31"/>
        <v>-0.84562012142237153</v>
      </c>
      <c r="I48" s="9">
        <f t="shared" si="32"/>
        <v>0.84562012142237153</v>
      </c>
      <c r="J48" s="9">
        <f t="shared" si="33"/>
        <v>1.4744145706851717</v>
      </c>
      <c r="K48" s="9">
        <f t="shared" si="34"/>
        <v>0.61228952547562021</v>
      </c>
      <c r="L48" s="9" t="str">
        <f t="shared" si="35"/>
        <v>NO</v>
      </c>
      <c r="M48" t="str">
        <f t="shared" si="36"/>
        <v>NO</v>
      </c>
      <c r="N48" t="str">
        <f t="shared" si="37"/>
        <v>NO</v>
      </c>
      <c r="O48" s="9" t="str">
        <f t="shared" si="38"/>
        <v>NO</v>
      </c>
      <c r="P48" s="9" t="str">
        <f t="shared" si="39"/>
        <v>NO</v>
      </c>
      <c r="Q48" s="9" t="str">
        <f t="shared" si="40"/>
        <v>NO</v>
      </c>
      <c r="R48" s="9" t="str">
        <f t="shared" si="61"/>
        <v>NO</v>
      </c>
      <c r="S48">
        <v>460</v>
      </c>
      <c r="T48">
        <v>465.6</v>
      </c>
      <c r="U48">
        <v>454.2</v>
      </c>
      <c r="V48">
        <v>457.05</v>
      </c>
      <c r="W48">
        <v>-5.0999999999999659</v>
      </c>
      <c r="X48">
        <v>-1.103537812398564</v>
      </c>
      <c r="Y48" s="9">
        <f t="shared" si="41"/>
        <v>-0.64130434782608448</v>
      </c>
      <c r="Z48" s="9">
        <f t="shared" si="42"/>
        <v>0.64130434782608448</v>
      </c>
      <c r="AA48" s="9">
        <f t="shared" si="43"/>
        <v>1.217391304347831</v>
      </c>
      <c r="AB48" s="9">
        <f t="shared" si="44"/>
        <v>0.62356416147030358</v>
      </c>
      <c r="AC48" s="9" t="str">
        <f t="shared" si="45"/>
        <v>NO</v>
      </c>
      <c r="AD48" s="9" t="str">
        <f t="shared" si="46"/>
        <v>NO</v>
      </c>
      <c r="AE48" s="9" t="str">
        <f t="shared" si="47"/>
        <v>NO</v>
      </c>
      <c r="AF48" s="9" t="str">
        <f t="shared" si="48"/>
        <v>NO</v>
      </c>
      <c r="AG48" s="9" t="str">
        <f t="shared" si="49"/>
        <v>NO</v>
      </c>
      <c r="AH48" s="9" t="str">
        <f t="shared" si="50"/>
        <v>NO</v>
      </c>
      <c r="AI48">
        <v>455.45</v>
      </c>
      <c r="AJ48">
        <v>472</v>
      </c>
      <c r="AK48">
        <v>453.8</v>
      </c>
      <c r="AL48">
        <v>462.15</v>
      </c>
      <c r="AM48">
        <v>6.6999999999999886</v>
      </c>
      <c r="AN48">
        <v>1.471072565594465</v>
      </c>
      <c r="AO48" s="9">
        <f t="shared" si="51"/>
        <v>1.4710725655944645</v>
      </c>
      <c r="AP48" s="9">
        <f t="shared" si="52"/>
        <v>1.4710725655944645</v>
      </c>
      <c r="AQ48" s="9">
        <f t="shared" si="53"/>
        <v>2.1313426376717568</v>
      </c>
      <c r="AR48" s="9">
        <f t="shared" si="54"/>
        <v>0.36227906466131898</v>
      </c>
      <c r="AS48" t="str">
        <f t="shared" si="55"/>
        <v>NO</v>
      </c>
      <c r="AT48" t="str">
        <f t="shared" si="56"/>
        <v>NO</v>
      </c>
      <c r="AU48" t="str">
        <f t="shared" si="57"/>
        <v>NO</v>
      </c>
      <c r="AV48" t="str">
        <f t="shared" si="58"/>
        <v>NO</v>
      </c>
      <c r="AW48" t="str">
        <f t="shared" si="59"/>
        <v>NO</v>
      </c>
      <c r="AX48" t="str">
        <f t="shared" si="60"/>
        <v>NO</v>
      </c>
    </row>
    <row r="49" spans="1:50" x14ac:dyDescent="0.25">
      <c r="A49" t="s">
        <v>97</v>
      </c>
      <c r="B49">
        <v>27.65</v>
      </c>
      <c r="C49">
        <v>27.7</v>
      </c>
      <c r="D49">
        <v>26.65</v>
      </c>
      <c r="E49">
        <v>26.85</v>
      </c>
      <c r="F49">
        <v>-0.64999999999999858</v>
      </c>
      <c r="G49">
        <v>-2.363636363636358</v>
      </c>
      <c r="H49" s="9">
        <f t="shared" si="31"/>
        <v>-2.8933092224231363</v>
      </c>
      <c r="I49" s="9">
        <f t="shared" si="32"/>
        <v>2.8933092224231363</v>
      </c>
      <c r="J49" s="9">
        <f t="shared" si="33"/>
        <v>0.18083182640144924</v>
      </c>
      <c r="K49" s="9">
        <f t="shared" si="34"/>
        <v>0.7448789571694705</v>
      </c>
      <c r="L49" s="9" t="str">
        <f t="shared" si="35"/>
        <v>NO</v>
      </c>
      <c r="M49" t="str">
        <f t="shared" si="36"/>
        <v>NO</v>
      </c>
      <c r="N49" t="str">
        <f t="shared" si="37"/>
        <v>NO</v>
      </c>
      <c r="O49" s="9" t="str">
        <f t="shared" si="38"/>
        <v>NO</v>
      </c>
      <c r="P49" s="9" t="str">
        <f t="shared" si="39"/>
        <v>NO</v>
      </c>
      <c r="Q49" s="9" t="str">
        <f t="shared" si="40"/>
        <v>NO</v>
      </c>
      <c r="R49" s="9" t="str">
        <f t="shared" si="61"/>
        <v>NO</v>
      </c>
      <c r="S49">
        <v>27.75</v>
      </c>
      <c r="T49">
        <v>27.8</v>
      </c>
      <c r="U49">
        <v>27.2</v>
      </c>
      <c r="V49">
        <v>27.5</v>
      </c>
      <c r="W49">
        <v>-0.39999999999999858</v>
      </c>
      <c r="X49">
        <v>-1.4336917562723961</v>
      </c>
      <c r="Y49" s="9">
        <f t="shared" si="41"/>
        <v>-0.90090090090090091</v>
      </c>
      <c r="Z49" s="9">
        <f t="shared" si="42"/>
        <v>0.90090090090090091</v>
      </c>
      <c r="AA49" s="9">
        <f t="shared" si="43"/>
        <v>0.18018018018018275</v>
      </c>
      <c r="AB49" s="9">
        <f t="shared" si="44"/>
        <v>1.0909090909090935</v>
      </c>
      <c r="AC49" s="9" t="str">
        <f t="shared" si="45"/>
        <v>NO</v>
      </c>
      <c r="AD49" s="9" t="str">
        <f t="shared" si="46"/>
        <v>NO</v>
      </c>
      <c r="AE49" s="9" t="str">
        <f t="shared" si="47"/>
        <v>NO</v>
      </c>
      <c r="AF49" s="9" t="str">
        <f t="shared" si="48"/>
        <v>NO</v>
      </c>
      <c r="AG49" s="9" t="str">
        <f t="shared" si="49"/>
        <v>NO</v>
      </c>
      <c r="AH49" s="9" t="str">
        <f t="shared" si="50"/>
        <v>NO</v>
      </c>
      <c r="AI49">
        <v>28.2</v>
      </c>
      <c r="AJ49">
        <v>28.35</v>
      </c>
      <c r="AK49">
        <v>27.3</v>
      </c>
      <c r="AL49">
        <v>27.9</v>
      </c>
      <c r="AM49">
        <v>-0.25</v>
      </c>
      <c r="AN49">
        <v>-0.88809946714031984</v>
      </c>
      <c r="AO49" s="9">
        <f t="shared" si="51"/>
        <v>-1.0638297872340452</v>
      </c>
      <c r="AP49" s="9">
        <f t="shared" si="52"/>
        <v>1.0638297872340452</v>
      </c>
      <c r="AQ49" s="9">
        <f t="shared" si="53"/>
        <v>0.53191489361702882</v>
      </c>
      <c r="AR49" s="9">
        <f t="shared" si="54"/>
        <v>2.1505376344085949</v>
      </c>
      <c r="AS49" t="str">
        <f t="shared" si="55"/>
        <v>NO</v>
      </c>
      <c r="AT49" t="str">
        <f t="shared" si="56"/>
        <v>NO</v>
      </c>
      <c r="AU49" t="str">
        <f t="shared" si="57"/>
        <v>NO</v>
      </c>
      <c r="AV49" t="str">
        <f t="shared" si="58"/>
        <v>NO</v>
      </c>
      <c r="AW49" t="str">
        <f t="shared" si="59"/>
        <v>NO</v>
      </c>
      <c r="AX49" t="str">
        <f t="shared" si="60"/>
        <v>NO</v>
      </c>
    </row>
    <row r="50" spans="1:50" x14ac:dyDescent="0.25">
      <c r="A50" t="s">
        <v>98</v>
      </c>
      <c r="B50">
        <v>697.95</v>
      </c>
      <c r="C50">
        <v>713.5</v>
      </c>
      <c r="D50">
        <v>676.3</v>
      </c>
      <c r="E50">
        <v>679.5</v>
      </c>
      <c r="F50">
        <v>-14.149999999999981</v>
      </c>
      <c r="G50">
        <v>-2.0399336841346472</v>
      </c>
      <c r="H50" s="9">
        <f t="shared" si="31"/>
        <v>-2.6434558349452031</v>
      </c>
      <c r="I50" s="9">
        <f t="shared" si="32"/>
        <v>2.6434558349452031</v>
      </c>
      <c r="J50" s="9">
        <f t="shared" si="33"/>
        <v>2.2279532917830722</v>
      </c>
      <c r="K50" s="9">
        <f t="shared" si="34"/>
        <v>0.47093451066961667</v>
      </c>
      <c r="L50" s="9" t="str">
        <f t="shared" si="35"/>
        <v>NO</v>
      </c>
      <c r="M50" t="str">
        <f t="shared" si="36"/>
        <v>NO</v>
      </c>
      <c r="N50" t="str">
        <f t="shared" si="37"/>
        <v>NO</v>
      </c>
      <c r="O50" s="9" t="str">
        <f t="shared" si="38"/>
        <v>NO</v>
      </c>
      <c r="P50" s="9" t="str">
        <f t="shared" si="39"/>
        <v>NO</v>
      </c>
      <c r="Q50" s="9" t="str">
        <f t="shared" si="40"/>
        <v>NO</v>
      </c>
      <c r="R50" s="9" t="str">
        <f t="shared" si="61"/>
        <v>NO</v>
      </c>
      <c r="S50">
        <v>687</v>
      </c>
      <c r="T50">
        <v>698.75</v>
      </c>
      <c r="U50">
        <v>683.05</v>
      </c>
      <c r="V50">
        <v>693.65</v>
      </c>
      <c r="W50">
        <v>6.8500000000000227</v>
      </c>
      <c r="X50">
        <v>0.99737914967967733</v>
      </c>
      <c r="Y50" s="9">
        <f t="shared" si="41"/>
        <v>0.96797671033478572</v>
      </c>
      <c r="Z50" s="9">
        <f t="shared" si="42"/>
        <v>0.96797671033478572</v>
      </c>
      <c r="AA50" s="9">
        <f t="shared" si="43"/>
        <v>0.7352411158365203</v>
      </c>
      <c r="AB50" s="9">
        <f t="shared" si="44"/>
        <v>0.57496360989811435</v>
      </c>
      <c r="AC50" s="9" t="str">
        <f t="shared" si="45"/>
        <v>NO</v>
      </c>
      <c r="AD50" s="9" t="str">
        <f t="shared" si="46"/>
        <v>NO</v>
      </c>
      <c r="AE50" s="9" t="str">
        <f t="shared" si="47"/>
        <v>NO</v>
      </c>
      <c r="AF50" s="9" t="str">
        <f t="shared" si="48"/>
        <v>YES</v>
      </c>
      <c r="AG50" s="9" t="str">
        <f t="shared" si="49"/>
        <v>NO</v>
      </c>
      <c r="AH50" s="9" t="str">
        <f t="shared" si="50"/>
        <v>NO</v>
      </c>
      <c r="AI50">
        <v>682</v>
      </c>
      <c r="AJ50">
        <v>694.7</v>
      </c>
      <c r="AK50">
        <v>680.95</v>
      </c>
      <c r="AL50">
        <v>686.8</v>
      </c>
      <c r="AM50">
        <v>7.4499999999999318</v>
      </c>
      <c r="AN50">
        <v>1.0966364907632189</v>
      </c>
      <c r="AO50" s="9">
        <f t="shared" si="51"/>
        <v>0.70381231671553579</v>
      </c>
      <c r="AP50" s="9">
        <f t="shared" si="52"/>
        <v>0.70381231671553579</v>
      </c>
      <c r="AQ50" s="9">
        <f t="shared" si="53"/>
        <v>1.150262085032046</v>
      </c>
      <c r="AR50" s="9">
        <f t="shared" si="54"/>
        <v>0.15395894428151827</v>
      </c>
      <c r="AS50" t="str">
        <f t="shared" si="55"/>
        <v>NO</v>
      </c>
      <c r="AT50" t="str">
        <f t="shared" si="56"/>
        <v>NO</v>
      </c>
      <c r="AU50" t="str">
        <f t="shared" si="57"/>
        <v>NO</v>
      </c>
      <c r="AV50" t="str">
        <f t="shared" si="58"/>
        <v>NO</v>
      </c>
      <c r="AW50" t="str">
        <f t="shared" si="59"/>
        <v>NO</v>
      </c>
      <c r="AX50" t="str">
        <f t="shared" si="60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2020-06-28T19:24:15Z</dcterms:created>
  <dcterms:modified xsi:type="dcterms:W3CDTF">2020-09-18T12:57:21Z</dcterms:modified>
</cp:coreProperties>
</file>