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15345" windowHeight="46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50" i="1" l="1"/>
  <c r="AO50" i="1"/>
  <c r="Y50" i="1"/>
  <c r="R50" i="1"/>
  <c r="K50" i="1"/>
  <c r="H50" i="1"/>
  <c r="J50" i="1" s="1"/>
  <c r="AV49" i="1"/>
  <c r="AU49" i="1"/>
  <c r="AR49" i="1"/>
  <c r="AQ49" i="1"/>
  <c r="AP49" i="1"/>
  <c r="AO49" i="1"/>
  <c r="Y49" i="1"/>
  <c r="P49" i="1"/>
  <c r="K49" i="1"/>
  <c r="J49" i="1"/>
  <c r="H49" i="1"/>
  <c r="I49" i="1" s="1"/>
  <c r="AU48" i="1"/>
  <c r="AO48" i="1"/>
  <c r="AA48" i="1"/>
  <c r="Y48" i="1"/>
  <c r="M48" i="1"/>
  <c r="K48" i="1"/>
  <c r="J48" i="1"/>
  <c r="I48" i="1"/>
  <c r="H48" i="1"/>
  <c r="AR47" i="1"/>
  <c r="AO47" i="1"/>
  <c r="AB47" i="1"/>
  <c r="AA47" i="1"/>
  <c r="Z47" i="1"/>
  <c r="Y47" i="1"/>
  <c r="J47" i="1"/>
  <c r="I47" i="1"/>
  <c r="H47" i="1"/>
  <c r="K47" i="1" s="1"/>
  <c r="AU46" i="1"/>
  <c r="AR46" i="1"/>
  <c r="AO46" i="1"/>
  <c r="Y46" i="1"/>
  <c r="K46" i="1"/>
  <c r="H46" i="1"/>
  <c r="J46" i="1" s="1"/>
  <c r="AV45" i="1"/>
  <c r="AU45" i="1"/>
  <c r="AR45" i="1"/>
  <c r="AQ45" i="1"/>
  <c r="AP45" i="1"/>
  <c r="AO45" i="1"/>
  <c r="Y45" i="1"/>
  <c r="K45" i="1"/>
  <c r="J45" i="1"/>
  <c r="H45" i="1"/>
  <c r="I45" i="1" s="1"/>
  <c r="AO44" i="1"/>
  <c r="Y44" i="1"/>
  <c r="R44" i="1"/>
  <c r="K44" i="1"/>
  <c r="J44" i="1"/>
  <c r="I44" i="1"/>
  <c r="H44" i="1"/>
  <c r="AR43" i="1"/>
  <c r="AO43" i="1"/>
  <c r="AB43" i="1"/>
  <c r="AA43" i="1"/>
  <c r="Z43" i="1"/>
  <c r="Y43" i="1"/>
  <c r="P43" i="1"/>
  <c r="N43" i="1"/>
  <c r="J43" i="1"/>
  <c r="I43" i="1"/>
  <c r="H43" i="1"/>
  <c r="K43" i="1" s="1"/>
  <c r="M43" i="1" s="1"/>
  <c r="AU42" i="1"/>
  <c r="AR42" i="1"/>
  <c r="AO42" i="1"/>
  <c r="Y42" i="1"/>
  <c r="K42" i="1"/>
  <c r="H42" i="1"/>
  <c r="J42" i="1" s="1"/>
  <c r="AV41" i="1"/>
  <c r="AU41" i="1"/>
  <c r="AR41" i="1"/>
  <c r="AQ41" i="1"/>
  <c r="AP41" i="1"/>
  <c r="AO41" i="1"/>
  <c r="Y41" i="1"/>
  <c r="K41" i="1"/>
  <c r="J41" i="1"/>
  <c r="H41" i="1"/>
  <c r="I41" i="1" s="1"/>
  <c r="AU40" i="1"/>
  <c r="AO40" i="1"/>
  <c r="Y40" i="1"/>
  <c r="M40" i="1"/>
  <c r="K40" i="1"/>
  <c r="J40" i="1"/>
  <c r="O40" i="1" s="1"/>
  <c r="I40" i="1"/>
  <c r="H40" i="1"/>
  <c r="AR39" i="1"/>
  <c r="AO39" i="1"/>
  <c r="AB39" i="1"/>
  <c r="AA39" i="1"/>
  <c r="Z39" i="1"/>
  <c r="Y39" i="1"/>
  <c r="P39" i="1"/>
  <c r="J39" i="1"/>
  <c r="I39" i="1"/>
  <c r="H39" i="1"/>
  <c r="K39" i="1" s="1"/>
  <c r="M39" i="1" s="1"/>
  <c r="AR38" i="1"/>
  <c r="AQ38" i="1"/>
  <c r="AP38" i="1"/>
  <c r="AO38" i="1"/>
  <c r="Y38" i="1"/>
  <c r="H38" i="1"/>
  <c r="AO37" i="1"/>
  <c r="AG37" i="1"/>
  <c r="AC37" i="1"/>
  <c r="AB37" i="1"/>
  <c r="Y37" i="1"/>
  <c r="Z37" i="1" s="1"/>
  <c r="Q37" i="1"/>
  <c r="M37" i="1"/>
  <c r="K37" i="1"/>
  <c r="J37" i="1"/>
  <c r="O37" i="1" s="1"/>
  <c r="I37" i="1"/>
  <c r="H37" i="1"/>
  <c r="AO36" i="1"/>
  <c r="AB36" i="1"/>
  <c r="AA36" i="1"/>
  <c r="Z36" i="1"/>
  <c r="Y36" i="1"/>
  <c r="R36" i="1"/>
  <c r="H36" i="1"/>
  <c r="AU35" i="1"/>
  <c r="AO35" i="1"/>
  <c r="Y35" i="1"/>
  <c r="H35" i="1"/>
  <c r="AU34" i="1"/>
  <c r="AR34" i="1"/>
  <c r="AQ34" i="1"/>
  <c r="AP34" i="1"/>
  <c r="AO34" i="1"/>
  <c r="Y34" i="1"/>
  <c r="J34" i="1"/>
  <c r="H34" i="1"/>
  <c r="AO33" i="1"/>
  <c r="Y33" i="1"/>
  <c r="M33" i="1"/>
  <c r="K33" i="1"/>
  <c r="J33" i="1"/>
  <c r="I33" i="1"/>
  <c r="H33" i="1"/>
  <c r="AO32" i="1"/>
  <c r="AB32" i="1"/>
  <c r="AA32" i="1"/>
  <c r="Z32" i="1"/>
  <c r="Y32" i="1"/>
  <c r="H32" i="1"/>
  <c r="K32" i="1" s="1"/>
  <c r="AU31" i="1"/>
  <c r="AQ31" i="1"/>
  <c r="AO31" i="1"/>
  <c r="Y31" i="1"/>
  <c r="I31" i="1"/>
  <c r="H31" i="1"/>
  <c r="AR30" i="1"/>
  <c r="AQ30" i="1"/>
  <c r="AP30" i="1"/>
  <c r="AO30" i="1"/>
  <c r="Y30" i="1"/>
  <c r="H30" i="1"/>
  <c r="AO29" i="1"/>
  <c r="Y29" i="1"/>
  <c r="K29" i="1"/>
  <c r="L29" i="1" s="1"/>
  <c r="J29" i="1"/>
  <c r="I29" i="1"/>
  <c r="H29" i="1"/>
  <c r="AP28" i="1"/>
  <c r="AO28" i="1"/>
  <c r="AB28" i="1"/>
  <c r="AA28" i="1"/>
  <c r="Z28" i="1"/>
  <c r="Y28" i="1"/>
  <c r="H28" i="1"/>
  <c r="K28" i="1" s="1"/>
  <c r="AO27" i="1"/>
  <c r="Y27" i="1"/>
  <c r="H27" i="1"/>
  <c r="AR26" i="1"/>
  <c r="AQ26" i="1"/>
  <c r="AP26" i="1"/>
  <c r="AO26" i="1"/>
  <c r="Z26" i="1"/>
  <c r="Y26" i="1"/>
  <c r="H26" i="1"/>
  <c r="AP25" i="1"/>
  <c r="AO25" i="1"/>
  <c r="Y25" i="1"/>
  <c r="Q25" i="1"/>
  <c r="K25" i="1"/>
  <c r="L25" i="1" s="1"/>
  <c r="J25" i="1"/>
  <c r="O25" i="1" s="1"/>
  <c r="I25" i="1"/>
  <c r="H25" i="1"/>
  <c r="AO24" i="1"/>
  <c r="AB24" i="1"/>
  <c r="AA24" i="1"/>
  <c r="Z24" i="1"/>
  <c r="Y24" i="1"/>
  <c r="R24" i="1"/>
  <c r="J24" i="1"/>
  <c r="H24" i="1"/>
  <c r="K24" i="1" s="1"/>
  <c r="AO23" i="1"/>
  <c r="AB23" i="1"/>
  <c r="AA23" i="1"/>
  <c r="Z23" i="1"/>
  <c r="Y23" i="1"/>
  <c r="H23" i="1"/>
  <c r="K23" i="1" s="1"/>
  <c r="AO22" i="1"/>
  <c r="Y22" i="1"/>
  <c r="AB22" i="1" s="1"/>
  <c r="H22" i="1"/>
  <c r="J22" i="1" s="1"/>
  <c r="AR21" i="1"/>
  <c r="AQ21" i="1"/>
  <c r="AP21" i="1"/>
  <c r="AO21" i="1"/>
  <c r="Y21" i="1"/>
  <c r="AA21" i="1" s="1"/>
  <c r="H21" i="1"/>
  <c r="I21" i="1" s="1"/>
  <c r="AO20" i="1"/>
  <c r="AG20" i="1"/>
  <c r="AC20" i="1"/>
  <c r="AB20" i="1"/>
  <c r="Y20" i="1"/>
  <c r="Z20" i="1" s="1"/>
  <c r="K20" i="1"/>
  <c r="L20" i="1" s="1"/>
  <c r="J20" i="1"/>
  <c r="O20" i="1" s="1"/>
  <c r="I20" i="1"/>
  <c r="H20" i="1"/>
  <c r="AO19" i="1"/>
  <c r="AB19" i="1"/>
  <c r="AA19" i="1"/>
  <c r="Z19" i="1"/>
  <c r="Y19" i="1"/>
  <c r="R19" i="1"/>
  <c r="H19" i="1"/>
  <c r="K19" i="1" s="1"/>
  <c r="AO18" i="1"/>
  <c r="Y18" i="1"/>
  <c r="AB18" i="1" s="1"/>
  <c r="H18" i="1"/>
  <c r="J18" i="1" s="1"/>
  <c r="AR17" i="1"/>
  <c r="AQ17" i="1"/>
  <c r="AP17" i="1"/>
  <c r="AO17" i="1"/>
  <c r="Y17" i="1"/>
  <c r="AA17" i="1" s="1"/>
  <c r="H17" i="1"/>
  <c r="I17" i="1" s="1"/>
  <c r="AO16" i="1"/>
  <c r="AG16" i="1"/>
  <c r="AC16" i="1"/>
  <c r="AB16" i="1"/>
  <c r="Y16" i="1"/>
  <c r="Z16" i="1" s="1"/>
  <c r="K16" i="1"/>
  <c r="L16" i="1" s="1"/>
  <c r="J16" i="1"/>
  <c r="O16" i="1" s="1"/>
  <c r="I16" i="1"/>
  <c r="H16" i="1"/>
  <c r="AO15" i="1"/>
  <c r="AB15" i="1"/>
  <c r="AA15" i="1"/>
  <c r="Z15" i="1"/>
  <c r="Y15" i="1"/>
  <c r="R15" i="1"/>
  <c r="H15" i="1"/>
  <c r="K15" i="1" s="1"/>
  <c r="AO14" i="1"/>
  <c r="AU14" i="1" s="1"/>
  <c r="Y14" i="1"/>
  <c r="AB14" i="1" s="1"/>
  <c r="H14" i="1"/>
  <c r="J14" i="1" s="1"/>
  <c r="AR13" i="1"/>
  <c r="AQ13" i="1"/>
  <c r="AP13" i="1"/>
  <c r="AO13" i="1"/>
  <c r="Y13" i="1"/>
  <c r="AA13" i="1" s="1"/>
  <c r="H13" i="1"/>
  <c r="I13" i="1" s="1"/>
  <c r="AO12" i="1"/>
  <c r="AG12" i="1"/>
  <c r="AC12" i="1"/>
  <c r="AB12" i="1"/>
  <c r="Y12" i="1"/>
  <c r="Z12" i="1" s="1"/>
  <c r="K12" i="1"/>
  <c r="L12" i="1" s="1"/>
  <c r="J12" i="1"/>
  <c r="O12" i="1" s="1"/>
  <c r="I12" i="1"/>
  <c r="H12" i="1"/>
  <c r="AO11" i="1"/>
  <c r="AB11" i="1"/>
  <c r="AA11" i="1"/>
  <c r="Z11" i="1"/>
  <c r="Y11" i="1"/>
  <c r="R11" i="1"/>
  <c r="H11" i="1"/>
  <c r="K11" i="1" s="1"/>
  <c r="AO10" i="1"/>
  <c r="Y10" i="1"/>
  <c r="AB10" i="1" s="1"/>
  <c r="H10" i="1"/>
  <c r="J10" i="1" s="1"/>
  <c r="AR9" i="1"/>
  <c r="AQ9" i="1"/>
  <c r="AP9" i="1"/>
  <c r="AO9" i="1"/>
  <c r="Y9" i="1"/>
  <c r="AA9" i="1" s="1"/>
  <c r="H9" i="1"/>
  <c r="I9" i="1" s="1"/>
  <c r="AO8" i="1"/>
  <c r="AG8" i="1"/>
  <c r="AC8" i="1"/>
  <c r="AB8" i="1"/>
  <c r="Y8" i="1"/>
  <c r="Z8" i="1" s="1"/>
  <c r="K8" i="1"/>
  <c r="L8" i="1" s="1"/>
  <c r="J8" i="1"/>
  <c r="O8" i="1" s="1"/>
  <c r="I8" i="1"/>
  <c r="H8" i="1"/>
  <c r="AO7" i="1"/>
  <c r="AB7" i="1"/>
  <c r="AA7" i="1"/>
  <c r="Z7" i="1"/>
  <c r="Y7" i="1"/>
  <c r="R7" i="1"/>
  <c r="H7" i="1"/>
  <c r="K7" i="1" s="1"/>
  <c r="AO6" i="1"/>
  <c r="Y6" i="1"/>
  <c r="AB6" i="1" s="1"/>
  <c r="H6" i="1"/>
  <c r="J6" i="1" s="1"/>
  <c r="AR5" i="1"/>
  <c r="AQ5" i="1"/>
  <c r="AP5" i="1"/>
  <c r="AO5" i="1"/>
  <c r="Y5" i="1"/>
  <c r="AA5" i="1" s="1"/>
  <c r="H5" i="1"/>
  <c r="I5" i="1" s="1"/>
  <c r="AO4" i="1"/>
  <c r="AG4" i="1"/>
  <c r="AC4" i="1"/>
  <c r="AB4" i="1"/>
  <c r="Y4" i="1"/>
  <c r="Z4" i="1" s="1"/>
  <c r="K4" i="1"/>
  <c r="J4" i="1"/>
  <c r="O4" i="1" s="1"/>
  <c r="I4" i="1"/>
  <c r="H4" i="1"/>
  <c r="AO3" i="1"/>
  <c r="AB3" i="1"/>
  <c r="AA3" i="1"/>
  <c r="Z3" i="1"/>
  <c r="Y3" i="1"/>
  <c r="R3" i="1"/>
  <c r="H3" i="1"/>
  <c r="AO2" i="1"/>
  <c r="Y2" i="1"/>
  <c r="AB2" i="1" s="1"/>
  <c r="H2" i="1"/>
  <c r="J2" i="1" s="1"/>
  <c r="L4" i="1" l="1"/>
  <c r="N4" i="1"/>
  <c r="M4" i="1"/>
  <c r="L11" i="1"/>
  <c r="Q4" i="1"/>
  <c r="K3" i="1"/>
  <c r="J3" i="1"/>
  <c r="I3" i="1"/>
  <c r="M7" i="1"/>
  <c r="Q8" i="1"/>
  <c r="Q12" i="1"/>
  <c r="Q16" i="1"/>
  <c r="Q20" i="1"/>
  <c r="J27" i="1"/>
  <c r="K27" i="1"/>
  <c r="AP27" i="1"/>
  <c r="AR27" i="1"/>
  <c r="I30" i="1"/>
  <c r="AV30" i="1"/>
  <c r="K30" i="1"/>
  <c r="AU36" i="1"/>
  <c r="AQ36" i="1"/>
  <c r="AR36" i="1"/>
  <c r="AV36" i="1"/>
  <c r="AP36" i="1"/>
  <c r="AP2" i="1"/>
  <c r="AU3" i="1"/>
  <c r="AQ3" i="1"/>
  <c r="AT3" i="1"/>
  <c r="AV4" i="1"/>
  <c r="AR4" i="1"/>
  <c r="N6" i="1"/>
  <c r="AU7" i="1"/>
  <c r="AQ7" i="1"/>
  <c r="M8" i="1"/>
  <c r="Q13" i="1"/>
  <c r="AU15" i="1"/>
  <c r="AQ15" i="1"/>
  <c r="M16" i="1"/>
  <c r="I19" i="1"/>
  <c r="M20" i="1"/>
  <c r="AT21" i="1"/>
  <c r="AV23" i="1"/>
  <c r="AU23" i="1"/>
  <c r="O24" i="1"/>
  <c r="AU24" i="1"/>
  <c r="AQ24" i="1"/>
  <c r="AR24" i="1"/>
  <c r="AV24" i="1"/>
  <c r="AV27" i="1"/>
  <c r="Z33" i="1"/>
  <c r="AA33" i="1"/>
  <c r="AB35" i="1"/>
  <c r="AA35" i="1"/>
  <c r="Z40" i="1"/>
  <c r="AB40" i="1"/>
  <c r="M41" i="1"/>
  <c r="L41" i="1"/>
  <c r="AD44" i="1"/>
  <c r="P44" i="1"/>
  <c r="Q44" i="1"/>
  <c r="R43" i="1"/>
  <c r="AE44" i="1"/>
  <c r="N44" i="1"/>
  <c r="AF44" i="1"/>
  <c r="AA45" i="1"/>
  <c r="AB45" i="1"/>
  <c r="Z45" i="1"/>
  <c r="AX45" i="1"/>
  <c r="AT45" i="1"/>
  <c r="AB46" i="1"/>
  <c r="AA46" i="1"/>
  <c r="AG47" i="1"/>
  <c r="AC47" i="1"/>
  <c r="R46" i="1"/>
  <c r="AD47" i="1"/>
  <c r="Q47" i="1"/>
  <c r="AE47" i="1"/>
  <c r="AU2" i="1"/>
  <c r="AE5" i="1"/>
  <c r="AT5" i="1"/>
  <c r="AX6" i="1"/>
  <c r="AP6" i="1"/>
  <c r="AU6" i="1"/>
  <c r="I7" i="1"/>
  <c r="AV8" i="1"/>
  <c r="AR8" i="1"/>
  <c r="AE9" i="1"/>
  <c r="AW9" i="1"/>
  <c r="AT9" i="1"/>
  <c r="AP10" i="1"/>
  <c r="AU10" i="1"/>
  <c r="I11" i="1"/>
  <c r="AU11" i="1"/>
  <c r="AQ11" i="1"/>
  <c r="M12" i="1"/>
  <c r="AV12" i="1"/>
  <c r="AR12" i="1"/>
  <c r="AP14" i="1"/>
  <c r="I15" i="1"/>
  <c r="AV16" i="1"/>
  <c r="AR16" i="1"/>
  <c r="AT16" i="1"/>
  <c r="AP18" i="1"/>
  <c r="AU18" i="1"/>
  <c r="AU19" i="1"/>
  <c r="AQ19" i="1"/>
  <c r="AV20" i="1"/>
  <c r="AR20" i="1"/>
  <c r="AE21" i="1"/>
  <c r="AW21" i="1"/>
  <c r="N22" i="1"/>
  <c r="AP22" i="1"/>
  <c r="AU22" i="1"/>
  <c r="I23" i="1"/>
  <c r="AP23" i="1"/>
  <c r="AR23" i="1"/>
  <c r="M24" i="1"/>
  <c r="AP24" i="1"/>
  <c r="I26" i="1"/>
  <c r="AV26" i="1"/>
  <c r="K26" i="1"/>
  <c r="I27" i="1"/>
  <c r="AQ27" i="1"/>
  <c r="M29" i="1"/>
  <c r="Z29" i="1"/>
  <c r="AD29" i="1" s="1"/>
  <c r="AA29" i="1"/>
  <c r="J30" i="1"/>
  <c r="AU30" i="1"/>
  <c r="AB31" i="1"/>
  <c r="AA31" i="1"/>
  <c r="I32" i="1"/>
  <c r="AD33" i="1"/>
  <c r="P33" i="1"/>
  <c r="AF33" i="1"/>
  <c r="N33" i="1"/>
  <c r="AB33" i="1"/>
  <c r="AV33" i="1"/>
  <c r="AR33" i="1"/>
  <c r="AQ33" i="1"/>
  <c r="AU33" i="1"/>
  <c r="AA34" i="1"/>
  <c r="AB34" i="1"/>
  <c r="Z35" i="1"/>
  <c r="K36" i="1"/>
  <c r="J36" i="1"/>
  <c r="AG39" i="1"/>
  <c r="AC39" i="1"/>
  <c r="AD39" i="1"/>
  <c r="Q39" i="1"/>
  <c r="AE39" i="1"/>
  <c r="AA40" i="1"/>
  <c r="P41" i="1"/>
  <c r="O44" i="1"/>
  <c r="AV44" i="1"/>
  <c r="AR44" i="1"/>
  <c r="AQ44" i="1"/>
  <c r="AW44" i="1"/>
  <c r="AP44" i="1"/>
  <c r="AX44" i="1" s="1"/>
  <c r="O45" i="1"/>
  <c r="N45" i="1"/>
  <c r="Z46" i="1"/>
  <c r="AH47" i="1"/>
  <c r="AF47" i="1"/>
  <c r="AA49" i="1"/>
  <c r="AB49" i="1"/>
  <c r="Z49" i="1"/>
  <c r="AX49" i="1" s="1"/>
  <c r="AT49" i="1"/>
  <c r="I2" i="1"/>
  <c r="Z2" i="1"/>
  <c r="AQ2" i="1"/>
  <c r="AV2" i="1"/>
  <c r="AP3" i="1"/>
  <c r="AV3" i="1"/>
  <c r="AD4" i="1"/>
  <c r="P4" i="1"/>
  <c r="AH4" i="1"/>
  <c r="AE4" i="1"/>
  <c r="AP4" i="1"/>
  <c r="AW4" i="1" s="1"/>
  <c r="AU4" i="1"/>
  <c r="J5" i="1"/>
  <c r="Z5" i="1"/>
  <c r="AF5" i="1"/>
  <c r="AU5" i="1"/>
  <c r="I6" i="1"/>
  <c r="Z6" i="1"/>
  <c r="AQ6" i="1"/>
  <c r="AV6" i="1"/>
  <c r="J7" i="1"/>
  <c r="AP7" i="1"/>
  <c r="AV7" i="1"/>
  <c r="AD8" i="1"/>
  <c r="P8" i="1"/>
  <c r="N8" i="1"/>
  <c r="AH8" i="1"/>
  <c r="AE8" i="1"/>
  <c r="AP8" i="1"/>
  <c r="AU8" i="1"/>
  <c r="J9" i="1"/>
  <c r="Z9" i="1"/>
  <c r="AD9" i="1" s="1"/>
  <c r="AU9" i="1"/>
  <c r="I10" i="1"/>
  <c r="Z10" i="1"/>
  <c r="AQ10" i="1"/>
  <c r="AV10" i="1"/>
  <c r="J11" i="1"/>
  <c r="M11" i="1" s="1"/>
  <c r="AP11" i="1"/>
  <c r="AV11" i="1"/>
  <c r="AD12" i="1"/>
  <c r="P12" i="1"/>
  <c r="N12" i="1"/>
  <c r="AH12" i="1"/>
  <c r="AE12" i="1"/>
  <c r="AP12" i="1"/>
  <c r="AU12" i="1"/>
  <c r="J13" i="1"/>
  <c r="Z13" i="1"/>
  <c r="AU13" i="1"/>
  <c r="I14" i="1"/>
  <c r="Z14" i="1"/>
  <c r="AQ14" i="1"/>
  <c r="AV14" i="1"/>
  <c r="J15" i="1"/>
  <c r="AP15" i="1"/>
  <c r="AV15" i="1"/>
  <c r="AD16" i="1"/>
  <c r="P16" i="1"/>
  <c r="N16" i="1"/>
  <c r="AH16" i="1"/>
  <c r="AE16" i="1"/>
  <c r="AP16" i="1"/>
  <c r="AU16" i="1"/>
  <c r="J17" i="1"/>
  <c r="Z17" i="1"/>
  <c r="AF17" i="1" s="1"/>
  <c r="AU17" i="1"/>
  <c r="I18" i="1"/>
  <c r="O18" i="1"/>
  <c r="Z18" i="1"/>
  <c r="AQ18" i="1"/>
  <c r="AV18" i="1"/>
  <c r="J19" i="1"/>
  <c r="AP19" i="1"/>
  <c r="AV19" i="1"/>
  <c r="AD20" i="1"/>
  <c r="P20" i="1"/>
  <c r="N20" i="1"/>
  <c r="AH20" i="1"/>
  <c r="AE20" i="1"/>
  <c r="AP20" i="1"/>
  <c r="AT20" i="1" s="1"/>
  <c r="AU20" i="1"/>
  <c r="J21" i="1"/>
  <c r="Z21" i="1"/>
  <c r="AF21" i="1"/>
  <c r="AU21" i="1"/>
  <c r="I22" i="1"/>
  <c r="Z22" i="1"/>
  <c r="AH22" i="1" s="1"/>
  <c r="AQ22" i="1"/>
  <c r="AV22" i="1"/>
  <c r="J23" i="1"/>
  <c r="AQ23" i="1"/>
  <c r="L24" i="1"/>
  <c r="M25" i="1"/>
  <c r="Z25" i="1"/>
  <c r="AA25" i="1"/>
  <c r="J26" i="1"/>
  <c r="AU26" i="1"/>
  <c r="AB27" i="1"/>
  <c r="AA27" i="1"/>
  <c r="I28" i="1"/>
  <c r="AT28" i="1" s="1"/>
  <c r="P29" i="1"/>
  <c r="N29" i="1"/>
  <c r="AB29" i="1"/>
  <c r="AV29" i="1"/>
  <c r="AR29" i="1"/>
  <c r="AQ29" i="1"/>
  <c r="AU29" i="1"/>
  <c r="AA30" i="1"/>
  <c r="AB30" i="1"/>
  <c r="Z31" i="1"/>
  <c r="AF31" i="1" s="1"/>
  <c r="J32" i="1"/>
  <c r="R32" i="1"/>
  <c r="AU32" i="1"/>
  <c r="AQ32" i="1"/>
  <c r="AR32" i="1"/>
  <c r="AV32" i="1"/>
  <c r="O33" i="1"/>
  <c r="Q33" i="1"/>
  <c r="AC33" i="1"/>
  <c r="AP33" i="1"/>
  <c r="Z34" i="1"/>
  <c r="J35" i="1"/>
  <c r="K35" i="1"/>
  <c r="AP35" i="1"/>
  <c r="AW35" i="1"/>
  <c r="AR35" i="1"/>
  <c r="AV35" i="1"/>
  <c r="AQ35" i="1"/>
  <c r="I36" i="1"/>
  <c r="R38" i="1"/>
  <c r="AH39" i="1"/>
  <c r="AF39" i="1"/>
  <c r="AA41" i="1"/>
  <c r="AB41" i="1"/>
  <c r="Z41" i="1"/>
  <c r="AB42" i="1"/>
  <c r="AA42" i="1"/>
  <c r="AG43" i="1"/>
  <c r="AC43" i="1"/>
  <c r="R42" i="1"/>
  <c r="AD43" i="1"/>
  <c r="Q43" i="1"/>
  <c r="AE43" i="1"/>
  <c r="Z44" i="1"/>
  <c r="AH44" i="1" s="1"/>
  <c r="AB44" i="1"/>
  <c r="AT44" i="1"/>
  <c r="M45" i="1"/>
  <c r="L45" i="1"/>
  <c r="N47" i="1"/>
  <c r="P48" i="1"/>
  <c r="AG48" i="1"/>
  <c r="Q48" i="1"/>
  <c r="R47" i="1"/>
  <c r="N48" i="1"/>
  <c r="AV48" i="1"/>
  <c r="AR48" i="1"/>
  <c r="AQ48" i="1"/>
  <c r="AP48" i="1"/>
  <c r="O49" i="1"/>
  <c r="R48" i="1"/>
  <c r="N49" i="1"/>
  <c r="AB50" i="1"/>
  <c r="AA50" i="1"/>
  <c r="Z50" i="1"/>
  <c r="K2" i="1"/>
  <c r="AA2" i="1"/>
  <c r="AR2" i="1"/>
  <c r="AR3" i="1"/>
  <c r="AW3" i="1"/>
  <c r="AA4" i="1"/>
  <c r="AF4" i="1"/>
  <c r="AQ4" i="1"/>
  <c r="K5" i="1"/>
  <c r="AB5" i="1"/>
  <c r="AG5" i="1"/>
  <c r="AV5" i="1"/>
  <c r="K6" i="1"/>
  <c r="O6" i="1" s="1"/>
  <c r="AA6" i="1"/>
  <c r="AR6" i="1"/>
  <c r="AW6" i="1"/>
  <c r="AR7" i="1"/>
  <c r="AA8" i="1"/>
  <c r="AF8" i="1"/>
  <c r="AQ8" i="1"/>
  <c r="AW8" i="1"/>
  <c r="K9" i="1"/>
  <c r="P9" i="1"/>
  <c r="AB9" i="1"/>
  <c r="AG9" i="1"/>
  <c r="AV9" i="1"/>
  <c r="K10" i="1"/>
  <c r="AA10" i="1"/>
  <c r="AR10" i="1"/>
  <c r="AW10" i="1"/>
  <c r="AR11" i="1"/>
  <c r="AW11" i="1"/>
  <c r="AA12" i="1"/>
  <c r="AF12" i="1"/>
  <c r="AQ12" i="1"/>
  <c r="AW12" i="1"/>
  <c r="K13" i="1"/>
  <c r="P13" i="1"/>
  <c r="AB13" i="1"/>
  <c r="AV13" i="1"/>
  <c r="K14" i="1"/>
  <c r="AA14" i="1"/>
  <c r="AR14" i="1"/>
  <c r="AR15" i="1"/>
  <c r="AW15" i="1"/>
  <c r="AA16" i="1"/>
  <c r="AF16" i="1"/>
  <c r="AQ16" i="1"/>
  <c r="AW16" i="1"/>
  <c r="K17" i="1"/>
  <c r="P17" i="1" s="1"/>
  <c r="AB17" i="1"/>
  <c r="AV17" i="1"/>
  <c r="K18" i="1"/>
  <c r="AA18" i="1"/>
  <c r="AR18" i="1"/>
  <c r="AR19" i="1"/>
  <c r="AW19" i="1"/>
  <c r="AA20" i="1"/>
  <c r="AF20" i="1"/>
  <c r="AQ20" i="1"/>
  <c r="K21" i="1"/>
  <c r="AB21" i="1"/>
  <c r="AG21" i="1"/>
  <c r="AV21" i="1"/>
  <c r="K22" i="1"/>
  <c r="O22" i="1" s="1"/>
  <c r="AA22" i="1"/>
  <c r="AR22" i="1"/>
  <c r="I24" i="1"/>
  <c r="AT24" i="1"/>
  <c r="AD25" i="1"/>
  <c r="P25" i="1"/>
  <c r="N25" i="1"/>
  <c r="AB25" i="1"/>
  <c r="AV25" i="1"/>
  <c r="AR25" i="1"/>
  <c r="AW25" i="1"/>
  <c r="AQ25" i="1"/>
  <c r="AU25" i="1"/>
  <c r="AA26" i="1"/>
  <c r="AB26" i="1"/>
  <c r="Z27" i="1"/>
  <c r="AH27" i="1" s="1"/>
  <c r="AU27" i="1"/>
  <c r="J28" i="1"/>
  <c r="R28" i="1"/>
  <c r="AU28" i="1"/>
  <c r="AQ28" i="1"/>
  <c r="AR28" i="1"/>
  <c r="AV28" i="1"/>
  <c r="O29" i="1"/>
  <c r="Q29" i="1"/>
  <c r="AP29" i="1"/>
  <c r="Z30" i="1"/>
  <c r="J31" i="1"/>
  <c r="K31" i="1"/>
  <c r="AT31" i="1"/>
  <c r="AP31" i="1"/>
  <c r="AR31" i="1"/>
  <c r="AV31" i="1"/>
  <c r="M32" i="1"/>
  <c r="AP32" i="1"/>
  <c r="L33" i="1"/>
  <c r="AE33" i="1"/>
  <c r="I34" i="1"/>
  <c r="AV34" i="1"/>
  <c r="K34" i="1"/>
  <c r="AW34" i="1"/>
  <c r="I35" i="1"/>
  <c r="AS35" i="1"/>
  <c r="AX36" i="1"/>
  <c r="L37" i="1"/>
  <c r="N37" i="1"/>
  <c r="AV37" i="1"/>
  <c r="AR37" i="1"/>
  <c r="AQ37" i="1"/>
  <c r="AU37" i="1"/>
  <c r="AP37" i="1"/>
  <c r="I38" i="1"/>
  <c r="K38" i="1"/>
  <c r="AV38" i="1"/>
  <c r="J38" i="1"/>
  <c r="AA38" i="1"/>
  <c r="AB38" i="1"/>
  <c r="Z38" i="1"/>
  <c r="AX38" i="1" s="1"/>
  <c r="AU38" i="1"/>
  <c r="N39" i="1"/>
  <c r="AD40" i="1"/>
  <c r="P40" i="1"/>
  <c r="AG40" i="1"/>
  <c r="Q40" i="1"/>
  <c r="R39" i="1"/>
  <c r="AE40" i="1"/>
  <c r="AC40" i="1"/>
  <c r="N40" i="1"/>
  <c r="AV40" i="1"/>
  <c r="AR40" i="1"/>
  <c r="AQ40" i="1"/>
  <c r="AP40" i="1"/>
  <c r="AX40" i="1" s="1"/>
  <c r="O41" i="1"/>
  <c r="R40" i="1"/>
  <c r="N41" i="1"/>
  <c r="Z42" i="1"/>
  <c r="AH42" i="1" s="1"/>
  <c r="AH43" i="1"/>
  <c r="AF43" i="1"/>
  <c r="M44" i="1"/>
  <c r="AA44" i="1"/>
  <c r="AU44" i="1"/>
  <c r="P45" i="1"/>
  <c r="M47" i="1"/>
  <c r="P47" i="1"/>
  <c r="O48" i="1"/>
  <c r="Z48" i="1"/>
  <c r="AB48" i="1"/>
  <c r="M49" i="1"/>
  <c r="L49" i="1"/>
  <c r="L50" i="1"/>
  <c r="AD37" i="1"/>
  <c r="P37" i="1"/>
  <c r="AH37" i="1"/>
  <c r="AE37" i="1"/>
  <c r="O39" i="1"/>
  <c r="AU39" i="1"/>
  <c r="AQ39" i="1"/>
  <c r="AV39" i="1"/>
  <c r="N42" i="1"/>
  <c r="O42" i="1"/>
  <c r="AP42" i="1"/>
  <c r="AS42" i="1"/>
  <c r="AV42" i="1"/>
  <c r="O43" i="1"/>
  <c r="AU43" i="1"/>
  <c r="AQ43" i="1"/>
  <c r="AX43" i="1"/>
  <c r="AV43" i="1"/>
  <c r="AP46" i="1"/>
  <c r="AV46" i="1"/>
  <c r="O47" i="1"/>
  <c r="AU47" i="1"/>
  <c r="AQ47" i="1"/>
  <c r="AS47" i="1"/>
  <c r="AV47" i="1"/>
  <c r="N50" i="1"/>
  <c r="AU50" i="1"/>
  <c r="AS5" i="1"/>
  <c r="AS9" i="1"/>
  <c r="AS17" i="1"/>
  <c r="AS21" i="1"/>
  <c r="AA37" i="1"/>
  <c r="AF37" i="1"/>
  <c r="L39" i="1"/>
  <c r="AP39" i="1"/>
  <c r="Q41" i="1"/>
  <c r="I42" i="1"/>
  <c r="AQ42" i="1"/>
  <c r="AW42" i="1"/>
  <c r="L43" i="1"/>
  <c r="AP43" i="1"/>
  <c r="AT43" i="1" s="1"/>
  <c r="AW43" i="1"/>
  <c r="AE45" i="1"/>
  <c r="Q45" i="1"/>
  <c r="AC45" i="1"/>
  <c r="AW45" i="1"/>
  <c r="I46" i="1"/>
  <c r="AQ46" i="1"/>
  <c r="L47" i="1"/>
  <c r="AP47" i="1"/>
  <c r="AE49" i="1"/>
  <c r="Q49" i="1"/>
  <c r="AC49" i="1"/>
  <c r="AW49" i="1"/>
  <c r="I50" i="1"/>
  <c r="AX50" i="1"/>
  <c r="AT50" i="1"/>
  <c r="AP50" i="1"/>
  <c r="AS50" i="1" s="1"/>
  <c r="AR50" i="1"/>
  <c r="AV50" i="1"/>
  <c r="AS34" i="1"/>
  <c r="L40" i="1"/>
  <c r="L44" i="1"/>
  <c r="L48" i="1"/>
  <c r="AS45" i="1"/>
  <c r="AS49" i="1"/>
  <c r="AF46" i="1" l="1"/>
  <c r="AC46" i="1"/>
  <c r="Q46" i="1"/>
  <c r="R45" i="1"/>
  <c r="AD46" i="1"/>
  <c r="P46" i="1"/>
  <c r="AG46" i="1"/>
  <c r="AE46" i="1"/>
  <c r="O46" i="1"/>
  <c r="M34" i="1"/>
  <c r="L34" i="1"/>
  <c r="N34" i="1"/>
  <c r="O34" i="1"/>
  <c r="N31" i="1"/>
  <c r="O31" i="1"/>
  <c r="P31" i="1"/>
  <c r="Q31" i="1"/>
  <c r="L14" i="1"/>
  <c r="M14" i="1"/>
  <c r="N14" i="1"/>
  <c r="M5" i="1"/>
  <c r="L5" i="1"/>
  <c r="P5" i="1"/>
  <c r="AT48" i="1"/>
  <c r="AW48" i="1"/>
  <c r="AH41" i="1"/>
  <c r="AG41" i="1"/>
  <c r="AD41" i="1"/>
  <c r="AF41" i="1"/>
  <c r="AT41" i="1"/>
  <c r="AW41" i="1"/>
  <c r="AE41" i="1"/>
  <c r="AS41" i="1"/>
  <c r="M35" i="1"/>
  <c r="L35" i="1"/>
  <c r="AT33" i="1"/>
  <c r="AS33" i="1"/>
  <c r="AH25" i="1"/>
  <c r="AG25" i="1"/>
  <c r="AE25" i="1"/>
  <c r="AC25" i="1"/>
  <c r="AX25" i="1"/>
  <c r="AT25" i="1"/>
  <c r="AS25" i="1"/>
  <c r="AF25" i="1"/>
  <c r="AC13" i="1"/>
  <c r="AX13" i="1"/>
  <c r="AH13" i="1"/>
  <c r="AF13" i="1"/>
  <c r="AG13" i="1"/>
  <c r="AD13" i="1"/>
  <c r="AS13" i="1"/>
  <c r="AE13" i="1"/>
  <c r="AW13" i="1"/>
  <c r="AF2" i="1"/>
  <c r="AG2" i="1"/>
  <c r="P2" i="1"/>
  <c r="AE2" i="1"/>
  <c r="AD2" i="1"/>
  <c r="AC2" i="1"/>
  <c r="Q2" i="1"/>
  <c r="AW2" i="1"/>
  <c r="AX2" i="1"/>
  <c r="L36" i="1"/>
  <c r="M36" i="1"/>
  <c r="AE26" i="1"/>
  <c r="Q26" i="1"/>
  <c r="AG26" i="1"/>
  <c r="P26" i="1"/>
  <c r="AF26" i="1"/>
  <c r="AD26" i="1"/>
  <c r="AC26" i="1"/>
  <c r="R25" i="1"/>
  <c r="AS26" i="1"/>
  <c r="AX26" i="1"/>
  <c r="AW26" i="1"/>
  <c r="AT26" i="1"/>
  <c r="AH26" i="1"/>
  <c r="AW23" i="1"/>
  <c r="AS23" i="1"/>
  <c r="AX23" i="1"/>
  <c r="AS22" i="1"/>
  <c r="AX22" i="1"/>
  <c r="AT22" i="1"/>
  <c r="AT14" i="1"/>
  <c r="Q5" i="1"/>
  <c r="AT17" i="1"/>
  <c r="AW36" i="1"/>
  <c r="AT47" i="1"/>
  <c r="AW47" i="1"/>
  <c r="AX47" i="1"/>
  <c r="AT39" i="1"/>
  <c r="AS39" i="1"/>
  <c r="AW39" i="1"/>
  <c r="AS46" i="1"/>
  <c r="AX46" i="1"/>
  <c r="AW46" i="1"/>
  <c r="O38" i="1"/>
  <c r="N38" i="1"/>
  <c r="AX37" i="1"/>
  <c r="AT37" i="1"/>
  <c r="AS37" i="1"/>
  <c r="AW37" i="1"/>
  <c r="AX32" i="1"/>
  <c r="AS31" i="1"/>
  <c r="AW31" i="1"/>
  <c r="AX31" i="1"/>
  <c r="AG17" i="1"/>
  <c r="L46" i="1"/>
  <c r="N35" i="1"/>
  <c r="O35" i="1"/>
  <c r="AX19" i="1"/>
  <c r="AS19" i="1"/>
  <c r="AT19" i="1"/>
  <c r="AH18" i="1"/>
  <c r="AW18" i="1"/>
  <c r="AX18" i="1"/>
  <c r="AX16" i="1"/>
  <c r="AS16" i="1"/>
  <c r="O15" i="1"/>
  <c r="N15" i="1"/>
  <c r="M15" i="1"/>
  <c r="O14" i="1"/>
  <c r="O13" i="1"/>
  <c r="R12" i="1"/>
  <c r="N13" i="1"/>
  <c r="AF27" i="1"/>
  <c r="AG27" i="1"/>
  <c r="P27" i="1"/>
  <c r="AE27" i="1"/>
  <c r="R26" i="1"/>
  <c r="AD27" i="1"/>
  <c r="Q27" i="1"/>
  <c r="AC27" i="1"/>
  <c r="AX24" i="1"/>
  <c r="AS24" i="1"/>
  <c r="AW24" i="1"/>
  <c r="AT23" i="1"/>
  <c r="AT13" i="1"/>
  <c r="AS10" i="1"/>
  <c r="AX10" i="1"/>
  <c r="AT10" i="1"/>
  <c r="AW27" i="1"/>
  <c r="AX27" i="1"/>
  <c r="AS27" i="1"/>
  <c r="AT27" i="1"/>
  <c r="AG3" i="1"/>
  <c r="AC3" i="1"/>
  <c r="R2" i="1"/>
  <c r="AF3" i="1"/>
  <c r="Q3" i="1"/>
  <c r="AE3" i="1"/>
  <c r="P3" i="1"/>
  <c r="AD3" i="1"/>
  <c r="AH3" i="1"/>
  <c r="L15" i="1"/>
  <c r="AT46" i="1"/>
  <c r="AT40" i="1"/>
  <c r="AS40" i="1"/>
  <c r="AH38" i="1"/>
  <c r="AW38" i="1"/>
  <c r="AT38" i="1"/>
  <c r="AS38" i="1"/>
  <c r="AT29" i="1"/>
  <c r="AS29" i="1"/>
  <c r="AX29" i="1"/>
  <c r="M21" i="1"/>
  <c r="L21" i="1"/>
  <c r="P21" i="1"/>
  <c r="M10" i="1"/>
  <c r="L10" i="1"/>
  <c r="N10" i="1"/>
  <c r="O10" i="1"/>
  <c r="AS48" i="1"/>
  <c r="AG36" i="1"/>
  <c r="AC36" i="1"/>
  <c r="R35" i="1"/>
  <c r="AF36" i="1"/>
  <c r="Q36" i="1"/>
  <c r="AE36" i="1"/>
  <c r="P36" i="1"/>
  <c r="AH36" i="1"/>
  <c r="AD36" i="1"/>
  <c r="AS36" i="1"/>
  <c r="AT36" i="1"/>
  <c r="AH31" i="1"/>
  <c r="AG31" i="1"/>
  <c r="AC31" i="1"/>
  <c r="AG28" i="1"/>
  <c r="AC28" i="1"/>
  <c r="R27" i="1"/>
  <c r="AF28" i="1"/>
  <c r="Q28" i="1"/>
  <c r="P28" i="1"/>
  <c r="AE28" i="1"/>
  <c r="AD28" i="1"/>
  <c r="AS28" i="1"/>
  <c r="AW28" i="1"/>
  <c r="AH28" i="1"/>
  <c r="AX28" i="1"/>
  <c r="AX20" i="1"/>
  <c r="AS20" i="1"/>
  <c r="O19" i="1"/>
  <c r="N19" i="1"/>
  <c r="L19" i="1"/>
  <c r="M19" i="1"/>
  <c r="AX17" i="1"/>
  <c r="AH17" i="1"/>
  <c r="AC17" i="1"/>
  <c r="AE17" i="1"/>
  <c r="AD17" i="1"/>
  <c r="AW17" i="1"/>
  <c r="AF14" i="1"/>
  <c r="AG14" i="1"/>
  <c r="P14" i="1"/>
  <c r="AE14" i="1"/>
  <c r="AC14" i="1"/>
  <c r="Q14" i="1"/>
  <c r="R13" i="1"/>
  <c r="AD14" i="1"/>
  <c r="O9" i="1"/>
  <c r="N9" i="1"/>
  <c r="R8" i="1"/>
  <c r="Q9" i="1"/>
  <c r="AX4" i="1"/>
  <c r="AS4" i="1"/>
  <c r="AT4" i="1"/>
  <c r="AW33" i="1"/>
  <c r="AG32" i="1"/>
  <c r="AC32" i="1"/>
  <c r="R31" i="1"/>
  <c r="AF32" i="1"/>
  <c r="Q32" i="1"/>
  <c r="AD32" i="1"/>
  <c r="P32" i="1"/>
  <c r="AE32" i="1"/>
  <c r="AH32" i="1"/>
  <c r="L32" i="1"/>
  <c r="AH29" i="1"/>
  <c r="AG29" i="1"/>
  <c r="AE29" i="1"/>
  <c r="AF29" i="1"/>
  <c r="AC41" i="1"/>
  <c r="N46" i="1"/>
  <c r="AX42" i="1"/>
  <c r="AT42" i="1"/>
  <c r="AX39" i="1"/>
  <c r="AH48" i="1"/>
  <c r="AF48" i="1"/>
  <c r="AD48" i="1"/>
  <c r="AE48" i="1"/>
  <c r="M46" i="1"/>
  <c r="AW40" i="1"/>
  <c r="M31" i="1"/>
  <c r="L31" i="1"/>
  <c r="AC29" i="1"/>
  <c r="AW22" i="1"/>
  <c r="AW20" i="1"/>
  <c r="M9" i="1"/>
  <c r="L9" i="1"/>
  <c r="AX48" i="1"/>
  <c r="AC48" i="1"/>
  <c r="AX41" i="1"/>
  <c r="AX35" i="1"/>
  <c r="AT35" i="1"/>
  <c r="AX33" i="1"/>
  <c r="AW29" i="1"/>
  <c r="AF10" i="1"/>
  <c r="AG10" i="1"/>
  <c r="P10" i="1"/>
  <c r="AE10" i="1"/>
  <c r="AD10" i="1"/>
  <c r="AC10" i="1"/>
  <c r="R9" i="1"/>
  <c r="Q10" i="1"/>
  <c r="AX7" i="1"/>
  <c r="AS7" i="1"/>
  <c r="AT7" i="1"/>
  <c r="AW7" i="1"/>
  <c r="AH6" i="1"/>
  <c r="AT6" i="1"/>
  <c r="AH46" i="1"/>
  <c r="O36" i="1"/>
  <c r="N36" i="1"/>
  <c r="AE31" i="1"/>
  <c r="R30" i="1"/>
  <c r="AT18" i="1"/>
  <c r="AG15" i="1"/>
  <c r="AC15" i="1"/>
  <c r="R14" i="1"/>
  <c r="AF15" i="1"/>
  <c r="Q15" i="1"/>
  <c r="AE15" i="1"/>
  <c r="P15" i="1"/>
  <c r="AD15" i="1"/>
  <c r="AH15" i="1"/>
  <c r="AG7" i="1"/>
  <c r="AC7" i="1"/>
  <c r="R6" i="1"/>
  <c r="AF7" i="1"/>
  <c r="Q7" i="1"/>
  <c r="AE7" i="1"/>
  <c r="P7" i="1"/>
  <c r="AD7" i="1"/>
  <c r="AH7" i="1"/>
  <c r="AD31" i="1"/>
  <c r="AT2" i="1"/>
  <c r="AE30" i="1"/>
  <c r="Q30" i="1"/>
  <c r="AG30" i="1"/>
  <c r="P30" i="1"/>
  <c r="AF30" i="1"/>
  <c r="AC30" i="1"/>
  <c r="AD30" i="1"/>
  <c r="R29" i="1"/>
  <c r="AS30" i="1"/>
  <c r="AW30" i="1"/>
  <c r="N27" i="1"/>
  <c r="O27" i="1"/>
  <c r="AX30" i="1"/>
  <c r="O3" i="1"/>
  <c r="N3" i="1"/>
  <c r="AW50" i="1"/>
  <c r="AF50" i="1"/>
  <c r="AG50" i="1"/>
  <c r="Q50" i="1"/>
  <c r="R49" i="1"/>
  <c r="AC50" i="1"/>
  <c r="P50" i="1"/>
  <c r="AD50" i="1"/>
  <c r="AE50" i="1"/>
  <c r="M50" i="1"/>
  <c r="AF42" i="1"/>
  <c r="AC42" i="1"/>
  <c r="Q42" i="1"/>
  <c r="R41" i="1"/>
  <c r="AD42" i="1"/>
  <c r="P42" i="1"/>
  <c r="AG42" i="1"/>
  <c r="AE42" i="1"/>
  <c r="O50" i="1"/>
  <c r="AS43" i="1"/>
  <c r="M38" i="1"/>
  <c r="L38" i="1"/>
  <c r="AF35" i="1"/>
  <c r="AG35" i="1"/>
  <c r="P35" i="1"/>
  <c r="AD35" i="1"/>
  <c r="Q35" i="1"/>
  <c r="AC35" i="1"/>
  <c r="AE35" i="1"/>
  <c r="R34" i="1"/>
  <c r="AE34" i="1"/>
  <c r="Q34" i="1"/>
  <c r="AG34" i="1"/>
  <c r="P34" i="1"/>
  <c r="AC34" i="1"/>
  <c r="R33" i="1"/>
  <c r="AF34" i="1"/>
  <c r="AD34" i="1"/>
  <c r="AH30" i="1"/>
  <c r="AT30" i="1"/>
  <c r="O28" i="1"/>
  <c r="N28" i="1"/>
  <c r="M28" i="1"/>
  <c r="AG24" i="1"/>
  <c r="AC24" i="1"/>
  <c r="AF24" i="1"/>
  <c r="Q24" i="1"/>
  <c r="P24" i="1"/>
  <c r="AE24" i="1"/>
  <c r="AD24" i="1"/>
  <c r="R23" i="1"/>
  <c r="M18" i="1"/>
  <c r="L18" i="1"/>
  <c r="AW14" i="1"/>
  <c r="M13" i="1"/>
  <c r="L13" i="1"/>
  <c r="M2" i="1"/>
  <c r="L2" i="1"/>
  <c r="AH34" i="1"/>
  <c r="O26" i="1"/>
  <c r="N26" i="1"/>
  <c r="O23" i="1"/>
  <c r="N23" i="1"/>
  <c r="AC21" i="1"/>
  <c r="AX21" i="1"/>
  <c r="AH21" i="1"/>
  <c r="AF18" i="1"/>
  <c r="AG18" i="1"/>
  <c r="P18" i="1"/>
  <c r="AE18" i="1"/>
  <c r="AC18" i="1"/>
  <c r="Q18" i="1"/>
  <c r="AD18" i="1"/>
  <c r="R17" i="1"/>
  <c r="O17" i="1"/>
  <c r="N17" i="1"/>
  <c r="R16" i="1"/>
  <c r="AX11" i="1"/>
  <c r="AS11" i="1"/>
  <c r="AH10" i="1"/>
  <c r="AF9" i="1"/>
  <c r="AX8" i="1"/>
  <c r="AT8" i="1"/>
  <c r="AS8" i="1"/>
  <c r="O7" i="1"/>
  <c r="N7" i="1"/>
  <c r="AH5" i="1"/>
  <c r="AC5" i="1"/>
  <c r="AX5" i="1"/>
  <c r="AH2" i="1"/>
  <c r="AS44" i="1"/>
  <c r="AH35" i="1"/>
  <c r="N30" i="1"/>
  <c r="O30" i="1"/>
  <c r="AD21" i="1"/>
  <c r="N18" i="1"/>
  <c r="AG11" i="1"/>
  <c r="AC11" i="1"/>
  <c r="R10" i="1"/>
  <c r="AF11" i="1"/>
  <c r="Q11" i="1"/>
  <c r="AE11" i="1"/>
  <c r="P11" i="1"/>
  <c r="AD11" i="1"/>
  <c r="AH11" i="1"/>
  <c r="AS6" i="1"/>
  <c r="AW5" i="1"/>
  <c r="AH45" i="1"/>
  <c r="AG45" i="1"/>
  <c r="AF45" i="1"/>
  <c r="AD45" i="1"/>
  <c r="L42" i="1"/>
  <c r="AH40" i="1"/>
  <c r="AF40" i="1"/>
  <c r="M23" i="1"/>
  <c r="Q17" i="1"/>
  <c r="N2" i="1"/>
  <c r="M30" i="1"/>
  <c r="L30" i="1"/>
  <c r="L3" i="1"/>
  <c r="M3" i="1"/>
  <c r="L23" i="1"/>
  <c r="AS14" i="1"/>
  <c r="AE38" i="1"/>
  <c r="Q38" i="1"/>
  <c r="AG38" i="1"/>
  <c r="P38" i="1"/>
  <c r="AF38" i="1"/>
  <c r="R37" i="1"/>
  <c r="AD38" i="1"/>
  <c r="AC38" i="1"/>
  <c r="AT32" i="1"/>
  <c r="AS32" i="1"/>
  <c r="M22" i="1"/>
  <c r="L22" i="1"/>
  <c r="M17" i="1"/>
  <c r="L17" i="1"/>
  <c r="M6" i="1"/>
  <c r="L6" i="1"/>
  <c r="AH50" i="1"/>
  <c r="AW32" i="1"/>
  <c r="O32" i="1"/>
  <c r="N32" i="1"/>
  <c r="N24" i="1"/>
  <c r="AF22" i="1"/>
  <c r="AG22" i="1"/>
  <c r="P22" i="1"/>
  <c r="AE22" i="1"/>
  <c r="AD22" i="1"/>
  <c r="R21" i="1"/>
  <c r="AC22" i="1"/>
  <c r="Q22" i="1"/>
  <c r="O21" i="1"/>
  <c r="N21" i="1"/>
  <c r="R20" i="1"/>
  <c r="AX15" i="1"/>
  <c r="AS15" i="1"/>
  <c r="AH14" i="1"/>
  <c r="AX12" i="1"/>
  <c r="AS12" i="1"/>
  <c r="O11" i="1"/>
  <c r="N11" i="1"/>
  <c r="AC9" i="1"/>
  <c r="AX9" i="1"/>
  <c r="AH9" i="1"/>
  <c r="AF6" i="1"/>
  <c r="AG6" i="1"/>
  <c r="P6" i="1"/>
  <c r="AE6" i="1"/>
  <c r="AD6" i="1"/>
  <c r="Q6" i="1"/>
  <c r="AC6" i="1"/>
  <c r="R5" i="1"/>
  <c r="O5" i="1"/>
  <c r="N5" i="1"/>
  <c r="R4" i="1"/>
  <c r="AX3" i="1"/>
  <c r="AS3" i="1"/>
  <c r="O2" i="1"/>
  <c r="AH49" i="1"/>
  <c r="AG49" i="1"/>
  <c r="AF49" i="1"/>
  <c r="AD49" i="1"/>
  <c r="M42" i="1"/>
  <c r="AX34" i="1"/>
  <c r="L28" i="1"/>
  <c r="M26" i="1"/>
  <c r="L26" i="1"/>
  <c r="AG23" i="1"/>
  <c r="AC23" i="1"/>
  <c r="R22" i="1"/>
  <c r="AF23" i="1"/>
  <c r="Q23" i="1"/>
  <c r="AE23" i="1"/>
  <c r="P23" i="1"/>
  <c r="AD23" i="1"/>
  <c r="AH23" i="1"/>
  <c r="Q21" i="1"/>
  <c r="AS18" i="1"/>
  <c r="AT15" i="1"/>
  <c r="AX14" i="1"/>
  <c r="AT12" i="1"/>
  <c r="AT11" i="1"/>
  <c r="AD5" i="1"/>
  <c r="AC44" i="1"/>
  <c r="AG44" i="1"/>
  <c r="AH33" i="1"/>
  <c r="AG33" i="1"/>
  <c r="AG19" i="1"/>
  <c r="AC19" i="1"/>
  <c r="R18" i="1"/>
  <c r="AF19" i="1"/>
  <c r="Q19" i="1"/>
  <c r="AE19" i="1"/>
  <c r="P19" i="1"/>
  <c r="AH19" i="1"/>
  <c r="AD19" i="1"/>
  <c r="AS2" i="1"/>
  <c r="M27" i="1"/>
  <c r="L27" i="1"/>
  <c r="AT34" i="1"/>
  <c r="AH24" i="1"/>
  <c r="L7" i="1"/>
</calcChain>
</file>

<file path=xl/sharedStrings.xml><?xml version="1.0" encoding="utf-8"?>
<sst xmlns="http://schemas.openxmlformats.org/spreadsheetml/2006/main" count="99" uniqueCount="99">
  <si>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</si>
  <si>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</si>
  <si>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</si>
  <si>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</si>
  <si>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</si>
  <si>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</si>
  <si>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</si>
  <si>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</si>
  <si>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</si>
  <si>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</si>
  <si>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</si>
  <si>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</si>
  <si>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</si>
  <si>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</si>
  <si>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</si>
  <si>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</si>
  <si>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</si>
  <si>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</si>
  <si>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</si>
  <si>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</si>
  <si>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</si>
  <si>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</si>
  <si>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</si>
  <si>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</si>
  <si>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</si>
  <si>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</si>
  <si>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</si>
  <si>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</si>
  <si>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</si>
  <si>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</si>
  <si>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</si>
  <si>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</si>
  <si>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</si>
  <si>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</si>
  <si>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</si>
  <si>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</si>
  <si>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</si>
  <si>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</si>
  <si>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</si>
  <si>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</si>
  <si>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</si>
  <si>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</si>
  <si>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</si>
  <si>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</si>
  <si>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</si>
  <si>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</si>
  <si>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</si>
  <si>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</si>
  <si>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</si>
  <si>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</si>
  <si>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ADANIPOWER</t>
  </si>
  <si>
    <t>AMARAJABAT</t>
  </si>
  <si>
    <t>APOLLOHOSP</t>
  </si>
  <si>
    <t>APOLLOTYRE</t>
  </si>
  <si>
    <t>BALKRISIND</t>
  </si>
  <si>
    <t>BANKINDIA</t>
  </si>
  <si>
    <t>BATAINDIA</t>
  </si>
  <si>
    <t>BEL</t>
  </si>
  <si>
    <t>BHARATFORG</t>
  </si>
  <si>
    <t>BHEL</t>
  </si>
  <si>
    <t>CANBK</t>
  </si>
  <si>
    <t>CASTROLIND</t>
  </si>
  <si>
    <t>CESC</t>
  </si>
  <si>
    <t>CHOLAFIN</t>
  </si>
  <si>
    <t>CUMMINSIND</t>
  </si>
  <si>
    <t>ESCORTS</t>
  </si>
  <si>
    <t>EXIDEIND</t>
  </si>
  <si>
    <t>FEDERALBNK</t>
  </si>
  <si>
    <t>GLENMARK</t>
  </si>
  <si>
    <t>GMRINFRA</t>
  </si>
  <si>
    <t>HEXAWARE</t>
  </si>
  <si>
    <t>IDFCFIRSTB</t>
  </si>
  <si>
    <t>IGL</t>
  </si>
  <si>
    <t>JINDALSTEL</t>
  </si>
  <si>
    <t>JUBLFOOD</t>
  </si>
  <si>
    <t>LICHSGFIN</t>
  </si>
  <si>
    <t>M&amp;MFIN</t>
  </si>
  <si>
    <t>MANAPPURAM</t>
  </si>
  <si>
    <t>MFSL</t>
  </si>
  <si>
    <t>MGL</t>
  </si>
  <si>
    <t>MINDTREE</t>
  </si>
  <si>
    <t>MRF</t>
  </si>
  <si>
    <t>MUTHOOTFIN</t>
  </si>
  <si>
    <t>NATIONALUM</t>
  </si>
  <si>
    <t>NAUKRI</t>
  </si>
  <si>
    <t>NBCC</t>
  </si>
  <si>
    <t>OIL</t>
  </si>
  <si>
    <t>RAMCOCEM</t>
  </si>
  <si>
    <t>RBLBANK</t>
  </si>
  <si>
    <t>RECLTD</t>
  </si>
  <si>
    <t>SAIL</t>
  </si>
  <si>
    <t>SRF</t>
  </si>
  <si>
    <t>SUNTV</t>
  </si>
  <si>
    <t>TATAPOWER</t>
  </si>
  <si>
    <t>TORNTPHARM</t>
  </si>
  <si>
    <t>TORNTPOWER</t>
  </si>
  <si>
    <t>TVSMOTOR</t>
  </si>
  <si>
    <t>UNIONBANK</t>
  </si>
  <si>
    <t>VOLTAS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</si>
</sst>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16.140625" bestFit="1" customWidth="1"/>
    <col min="10" max="10" width="10.28515625" bestFit="1" customWidth="1"/>
    <col min="11" max="11" width="13.285156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3" max="23" width="9.7109375" bestFit="1" customWidth="1"/>
    <col min="24" max="24" width="12.7109375" bestFit="1" customWidth="1"/>
    <col min="25" max="25" width="14.42578125" customWidth="1"/>
    <col min="27" max="27" width="12" bestFit="1" customWidth="1"/>
    <col min="28" max="28" width="1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39" max="39" width="9.7109375" bestFit="1" customWidth="1"/>
    <col min="40" max="40" width="10.85546875" bestFit="1" customWidth="1"/>
    <col min="41" max="41" width="9.42578125" customWidth="1"/>
    <col min="43" max="43" width="12" bestFit="1" customWidth="1"/>
    <col min="44" max="44" width="15" bestFit="1" customWidth="1"/>
    <col min="45" max="45" width="18.425781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4" t="s">
        <v>29</v>
      </c>
      <c r="AE1" s="3" t="s">
        <v>30</v>
      </c>
      <c r="AF1" s="4" t="s">
        <v>31</v>
      </c>
      <c r="AG1" s="7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6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4" t="s">
        <v>45</v>
      </c>
      <c r="AU1" s="3" t="s">
        <v>46</v>
      </c>
      <c r="AV1" s="4" t="s">
        <v>47</v>
      </c>
      <c r="AW1" s="7" t="s">
        <v>48</v>
      </c>
      <c r="AX1" s="8" t="s">
        <v>49</v>
      </c>
    </row>
    <row r="2" spans="1:50" x14ac:dyDescent="0.25">
      <c r="A2" t="s">
        <v>50</v>
      </c>
      <c r="B2">
        <v>37.700000000000003</v>
      </c>
      <c r="C2">
        <v>37.799999999999997</v>
      </c>
      <c r="D2">
        <v>37.1</v>
      </c>
      <c r="E2">
        <v>37.25</v>
      </c>
      <c r="F2">
        <v>-0.14999999999999861</v>
      </c>
      <c r="G2">
        <v>-0.40106951871657381</v>
      </c>
      <c r="H2" s="9">
        <f t="shared" ref="H2:H33" si="0">(E2-B2)/B2*100</f>
        <v>-1.1936339522546493</v>
      </c>
      <c r="I2" s="9">
        <f t="shared" ref="I2:I33" si="1">ABS(H2)</f>
        <v>1.1936339522546493</v>
      </c>
      <c r="J2" s="9">
        <f t="shared" ref="J2:J33" si="2">IF(H2&gt;=0,(C2-E2)/E2*100,(C2-B2)/B2*100)</f>
        <v>0.2652519893899053</v>
      </c>
      <c r="K2" s="9">
        <f t="shared" ref="K2:K33" si="3">IF(H2&gt;=0,(B2-D2)/B2*100,(E2-D2)/E2*100)</f>
        <v>0.40268456375838546</v>
      </c>
      <c r="L2" s="9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9" t="str">
        <f t="shared" ref="O2:O33" si="7">IF(AND((J2-K2)&gt;1.5,I2&lt;2,I2&gt;0.5),"YES","NO")</f>
        <v>NO</v>
      </c>
      <c r="P2" s="9" t="str">
        <f t="shared" ref="P2:P33" si="8">IF(AND(I2&lt;1,J2&gt;1.5,K2&gt;1.5),"YES","NO")</f>
        <v>NO</v>
      </c>
      <c r="Q2" s="9" t="str">
        <f t="shared" ref="Q2:Q33" si="9">IF(AND(I2&gt;5,J2&lt;0.25,K2&lt;0.25,H2&gt;0),"YES","NO")</f>
        <v>NO</v>
      </c>
      <c r="R2" s="9" t="str">
        <f t="shared" ref="R2:R43" si="10">IF(AND(I3&gt;5,J3&lt;0.25,K3&lt;0.25,H3&lt;0),"YES","NO")</f>
        <v>NO</v>
      </c>
      <c r="S2">
        <v>37.9</v>
      </c>
      <c r="T2">
        <v>37.9</v>
      </c>
      <c r="U2">
        <v>37.200000000000003</v>
      </c>
      <c r="V2">
        <v>37.4</v>
      </c>
      <c r="W2">
        <v>-0.25</v>
      </c>
      <c r="X2">
        <v>-0.66401062416998669</v>
      </c>
      <c r="Y2" s="9">
        <f t="shared" ref="Y2:Y33" si="11">(V2-S2)/S2*100</f>
        <v>-1.3192612137203166</v>
      </c>
      <c r="Z2" s="9">
        <f t="shared" ref="Z2:Z33" si="12">ABS(Y2)</f>
        <v>1.3192612137203166</v>
      </c>
      <c r="AA2" s="9">
        <f t="shared" ref="AA2:AA33" si="13">IF(Y2&gt;=0,(T2-V2)/V2*100,(T2-S2)/S2*100)</f>
        <v>0</v>
      </c>
      <c r="AB2" s="9">
        <f t="shared" ref="AB2:AB33" si="14">IF(Y2&gt;=0,(S2-U2)/S2*100,(V2-U2)/V2*100)</f>
        <v>0.53475935828875865</v>
      </c>
      <c r="AC2" s="9" t="str">
        <f t="shared" ref="AC2:AC33" si="15">IF(AND(I2&lt;Z2/2,S2&gt;E2,E2&gt;(S2+V2)/2,V2&lt;B2,B2&lt;(S2+V2)/2),"YES","NO")</f>
        <v>NO</v>
      </c>
      <c r="AD2" s="9" t="str">
        <f t="shared" ref="AD2:AD33" si="16">IF(AND(I2&lt;Z2/2,V2&gt;B2,B2&gt;(S2+V2)/2,S2&lt;E2,E2&lt;(S2+V2)/2),"YES","NO")</f>
        <v>NO</v>
      </c>
      <c r="AE2" s="9" t="str">
        <f t="shared" ref="AE2:AE33" si="17">IF(AND(I2&gt;=2*Z2,E2&gt;S2,S2&gt;(B2+E2)/2,B2&lt;V2,V2&lt;(B2+E2)/2),"YES","NO")</f>
        <v>NO</v>
      </c>
      <c r="AF2" s="9" t="str">
        <f t="shared" ref="AF2:AF33" si="18">IF(AND(I2&gt;=2*Z2,E2&lt;S2,S2&lt;(B2+E2)/2,B2&gt;V2,V2&gt;(B2+E2)/2),"YES","NO")</f>
        <v>NO</v>
      </c>
      <c r="AG2" s="9" t="str">
        <f t="shared" ref="AG2:AG33" si="19">IF(AND(B2&lt;V2,E2&lt;S2,E2&gt;(S2+V2)/2,I2&gt;3,Z2&gt;3),"YES","NO")</f>
        <v>NO</v>
      </c>
      <c r="AH2" s="9" t="str">
        <f t="shared" ref="AH2:AH33" si="20">IF(AND(B2&gt;V2,E2&gt;S2,E2&lt;(S2+V2)/2,Z2&gt;3,I2&gt;3),"YES","NO")</f>
        <v>NO</v>
      </c>
      <c r="AI2">
        <v>37.5</v>
      </c>
      <c r="AJ2">
        <v>38.15</v>
      </c>
      <c r="AK2">
        <v>37.25</v>
      </c>
      <c r="AL2">
        <v>37.65</v>
      </c>
      <c r="AM2">
        <v>0.54999999999999716</v>
      </c>
      <c r="AN2">
        <v>1.4824797843665689</v>
      </c>
      <c r="AO2" s="9">
        <f t="shared" ref="AO2:AO33" si="21">(AL2-AI2)/AI2*100</f>
        <v>0.39999999999999619</v>
      </c>
      <c r="AP2" s="9">
        <f t="shared" ref="AP2:AP33" si="22">ABS(AO2)</f>
        <v>0.39999999999999619</v>
      </c>
      <c r="AQ2" s="9">
        <f t="shared" ref="AQ2:AQ33" si="23">IF(AO2&gt;=0,(AJ2-AL2)/AL2*100,(AJ2-AI2)/AI2*100)</f>
        <v>1.3280212483399734</v>
      </c>
      <c r="AR2" s="9">
        <f t="shared" ref="AR2:AR33" si="24">IF(AO2&gt;=0,(AI2-AK2)/AI2*100,(AL2-AK2)/AL2*100)</f>
        <v>0.66666666666666674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752</v>
      </c>
      <c r="C3">
        <v>783</v>
      </c>
      <c r="D3">
        <v>749.55</v>
      </c>
      <c r="E3">
        <v>761.5</v>
      </c>
      <c r="F3">
        <v>14.600000000000019</v>
      </c>
      <c r="G3">
        <v>1.9547462846431951</v>
      </c>
      <c r="H3" s="9">
        <f t="shared" si="0"/>
        <v>1.2632978723404253</v>
      </c>
      <c r="I3" s="9">
        <f t="shared" si="1"/>
        <v>1.2632978723404253</v>
      </c>
      <c r="J3" s="9">
        <f t="shared" si="2"/>
        <v>2.8233749179251477</v>
      </c>
      <c r="K3" s="9">
        <f t="shared" si="3"/>
        <v>0.32579787234043162</v>
      </c>
      <c r="L3" s="9" t="str">
        <f t="shared" si="4"/>
        <v>NO</v>
      </c>
      <c r="M3" t="str">
        <f t="shared" si="5"/>
        <v>NO</v>
      </c>
      <c r="N3" t="str">
        <f t="shared" si="6"/>
        <v>NO</v>
      </c>
      <c r="O3" s="9" t="str">
        <f t="shared" si="7"/>
        <v>YES</v>
      </c>
      <c r="P3" s="9" t="str">
        <f t="shared" si="8"/>
        <v>NO</v>
      </c>
      <c r="Q3" s="9" t="str">
        <f t="shared" si="9"/>
        <v>NO</v>
      </c>
      <c r="R3" s="9" t="str">
        <f t="shared" si="10"/>
        <v>NO</v>
      </c>
      <c r="S3">
        <v>745.55</v>
      </c>
      <c r="T3">
        <v>752.1</v>
      </c>
      <c r="U3">
        <v>738.15</v>
      </c>
      <c r="V3">
        <v>746.9</v>
      </c>
      <c r="W3">
        <v>5.3999999999999773</v>
      </c>
      <c r="X3">
        <v>0.72825354012137256</v>
      </c>
      <c r="Y3" s="9">
        <f t="shared" si="11"/>
        <v>0.18107437462276479</v>
      </c>
      <c r="Z3" s="9">
        <f t="shared" si="12"/>
        <v>0.18107437462276479</v>
      </c>
      <c r="AA3" s="9">
        <f t="shared" si="13"/>
        <v>0.6962110054893621</v>
      </c>
      <c r="AB3" s="9">
        <f t="shared" si="14"/>
        <v>0.99255583126550573</v>
      </c>
      <c r="AC3" s="9" t="str">
        <f t="shared" si="15"/>
        <v>NO</v>
      </c>
      <c r="AD3" s="9" t="str">
        <f t="shared" si="16"/>
        <v>NO</v>
      </c>
      <c r="AE3" s="9" t="str">
        <f t="shared" si="17"/>
        <v>NO</v>
      </c>
      <c r="AF3" s="9" t="str">
        <f t="shared" si="18"/>
        <v>NO</v>
      </c>
      <c r="AG3" s="9" t="str">
        <f t="shared" si="19"/>
        <v>NO</v>
      </c>
      <c r="AH3" s="9" t="str">
        <f t="shared" si="20"/>
        <v>NO</v>
      </c>
      <c r="AI3">
        <v>743</v>
      </c>
      <c r="AJ3">
        <v>747.5</v>
      </c>
      <c r="AK3">
        <v>728.3</v>
      </c>
      <c r="AL3">
        <v>741.5</v>
      </c>
      <c r="AM3">
        <v>0.75</v>
      </c>
      <c r="AN3">
        <v>0.10124873439082011</v>
      </c>
      <c r="AO3" s="9">
        <f t="shared" si="21"/>
        <v>-0.20188425302826379</v>
      </c>
      <c r="AP3" s="9">
        <f t="shared" si="22"/>
        <v>0.20188425302826379</v>
      </c>
      <c r="AQ3" s="9">
        <f t="shared" si="23"/>
        <v>0.60565275908479144</v>
      </c>
      <c r="AR3" s="9">
        <f t="shared" si="24"/>
        <v>1.7801753202967021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1637.9</v>
      </c>
      <c r="C4">
        <v>1653.2</v>
      </c>
      <c r="D4">
        <v>1590.15</v>
      </c>
      <c r="E4">
        <v>1623.7</v>
      </c>
      <c r="F4">
        <v>11.900000000000089</v>
      </c>
      <c r="G4">
        <v>0.73830500062043003</v>
      </c>
      <c r="H4" s="9">
        <f t="shared" si="0"/>
        <v>-0.86696379510348887</v>
      </c>
      <c r="I4" s="9">
        <f t="shared" si="1"/>
        <v>0.86696379510348887</v>
      </c>
      <c r="J4" s="9">
        <f t="shared" si="2"/>
        <v>0.93412296232980963</v>
      </c>
      <c r="K4" s="9">
        <f t="shared" si="3"/>
        <v>2.0662683993348496</v>
      </c>
      <c r="L4" s="9" t="str">
        <f t="shared" si="4"/>
        <v>NO</v>
      </c>
      <c r="M4" t="str">
        <f t="shared" si="5"/>
        <v>NO</v>
      </c>
      <c r="N4" t="str">
        <f t="shared" si="6"/>
        <v>NO</v>
      </c>
      <c r="O4" s="9" t="str">
        <f t="shared" si="7"/>
        <v>NO</v>
      </c>
      <c r="P4" s="9" t="str">
        <f t="shared" si="8"/>
        <v>NO</v>
      </c>
      <c r="Q4" s="9" t="str">
        <f t="shared" si="9"/>
        <v>NO</v>
      </c>
      <c r="R4" s="9" t="str">
        <f t="shared" si="10"/>
        <v>NO</v>
      </c>
      <c r="S4">
        <v>1614</v>
      </c>
      <c r="T4">
        <v>1648.65</v>
      </c>
      <c r="U4">
        <v>1595.05</v>
      </c>
      <c r="V4">
        <v>1611.8</v>
      </c>
      <c r="W4">
        <v>2.899999999999864</v>
      </c>
      <c r="X4">
        <v>0.18024737398221541</v>
      </c>
      <c r="Y4" s="9">
        <f t="shared" si="11"/>
        <v>-0.13630731102850344</v>
      </c>
      <c r="Z4" s="9">
        <f t="shared" si="12"/>
        <v>0.13630731102850344</v>
      </c>
      <c r="AA4" s="9">
        <f t="shared" si="13"/>
        <v>2.1468401486988906</v>
      </c>
      <c r="AB4" s="9">
        <f t="shared" si="14"/>
        <v>1.0392108202010175</v>
      </c>
      <c r="AC4" s="9" t="str">
        <f t="shared" si="15"/>
        <v>NO</v>
      </c>
      <c r="AD4" s="9" t="str">
        <f t="shared" si="16"/>
        <v>NO</v>
      </c>
      <c r="AE4" s="9" t="str">
        <f t="shared" si="17"/>
        <v>NO</v>
      </c>
      <c r="AF4" s="9" t="str">
        <f t="shared" si="18"/>
        <v>NO</v>
      </c>
      <c r="AG4" s="9" t="str">
        <f t="shared" si="19"/>
        <v>NO</v>
      </c>
      <c r="AH4" s="9" t="str">
        <f t="shared" si="20"/>
        <v>NO</v>
      </c>
      <c r="AI4">
        <v>1600</v>
      </c>
      <c r="AJ4">
        <v>1615</v>
      </c>
      <c r="AK4">
        <v>1585.05</v>
      </c>
      <c r="AL4">
        <v>1608.9</v>
      </c>
      <c r="AM4">
        <v>2.450000000000045</v>
      </c>
      <c r="AN4">
        <v>0.1525101932833294</v>
      </c>
      <c r="AO4" s="9">
        <f t="shared" si="21"/>
        <v>0.55625000000000568</v>
      </c>
      <c r="AP4" s="9">
        <f t="shared" si="22"/>
        <v>0.55625000000000568</v>
      </c>
      <c r="AQ4" s="9">
        <f t="shared" si="23"/>
        <v>0.37914102803156868</v>
      </c>
      <c r="AR4" s="9">
        <f t="shared" si="24"/>
        <v>0.93437500000000295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116.8</v>
      </c>
      <c r="C5">
        <v>126.5</v>
      </c>
      <c r="D5">
        <v>116.8</v>
      </c>
      <c r="E5">
        <v>125.55</v>
      </c>
      <c r="F5">
        <v>9.3499999999999943</v>
      </c>
      <c r="G5">
        <v>8.0464716006884629</v>
      </c>
      <c r="H5" s="9">
        <f t="shared" si="0"/>
        <v>7.4914383561643847</v>
      </c>
      <c r="I5" s="9">
        <f t="shared" si="1"/>
        <v>7.4914383561643847</v>
      </c>
      <c r="J5" s="9">
        <f t="shared" si="2"/>
        <v>0.75667064914376969</v>
      </c>
      <c r="K5" s="9">
        <f t="shared" si="3"/>
        <v>0</v>
      </c>
      <c r="L5" s="9" t="str">
        <f t="shared" si="4"/>
        <v>NO</v>
      </c>
      <c r="M5" t="str">
        <f t="shared" si="5"/>
        <v>NO</v>
      </c>
      <c r="N5" t="str">
        <f t="shared" si="6"/>
        <v>NO</v>
      </c>
      <c r="O5" s="9" t="str">
        <f t="shared" si="7"/>
        <v>NO</v>
      </c>
      <c r="P5" s="9" t="str">
        <f t="shared" si="8"/>
        <v>NO</v>
      </c>
      <c r="Q5" s="9" t="str">
        <f t="shared" si="9"/>
        <v>NO</v>
      </c>
      <c r="R5" s="9" t="str">
        <f t="shared" si="10"/>
        <v>NO</v>
      </c>
      <c r="S5">
        <v>116.55</v>
      </c>
      <c r="T5">
        <v>117.55</v>
      </c>
      <c r="U5">
        <v>115</v>
      </c>
      <c r="V5">
        <v>116.2</v>
      </c>
      <c r="W5">
        <v>-4.9999999999997158E-2</v>
      </c>
      <c r="X5">
        <v>-4.3010752688169597E-2</v>
      </c>
      <c r="Y5" s="9">
        <f t="shared" si="11"/>
        <v>-0.30030030030029542</v>
      </c>
      <c r="Z5" s="9">
        <f t="shared" si="12"/>
        <v>0.30030030030029542</v>
      </c>
      <c r="AA5" s="9">
        <f t="shared" si="13"/>
        <v>0.8580008580008579</v>
      </c>
      <c r="AB5" s="9">
        <f t="shared" si="14"/>
        <v>1.0327022375215171</v>
      </c>
      <c r="AC5" s="9" t="str">
        <f t="shared" si="15"/>
        <v>NO</v>
      </c>
      <c r="AD5" s="9" t="str">
        <f t="shared" si="16"/>
        <v>NO</v>
      </c>
      <c r="AE5" s="9" t="str">
        <f t="shared" si="17"/>
        <v>NO</v>
      </c>
      <c r="AF5" s="9" t="str">
        <f t="shared" si="18"/>
        <v>NO</v>
      </c>
      <c r="AG5" s="9" t="str">
        <f t="shared" si="19"/>
        <v>NO</v>
      </c>
      <c r="AH5" s="9" t="str">
        <f t="shared" si="20"/>
        <v>NO</v>
      </c>
      <c r="AI5">
        <v>115</v>
      </c>
      <c r="AJ5">
        <v>117.45</v>
      </c>
      <c r="AK5">
        <v>113.3</v>
      </c>
      <c r="AL5">
        <v>116.25</v>
      </c>
      <c r="AM5">
        <v>2.8499999999999939</v>
      </c>
      <c r="AN5">
        <v>2.5132275132275081</v>
      </c>
      <c r="AO5" s="9">
        <f t="shared" si="21"/>
        <v>1.0869565217391304</v>
      </c>
      <c r="AP5" s="9">
        <f t="shared" si="22"/>
        <v>1.0869565217391304</v>
      </c>
      <c r="AQ5" s="9">
        <f t="shared" si="23"/>
        <v>1.0322580645161314</v>
      </c>
      <c r="AR5" s="9">
        <f t="shared" si="24"/>
        <v>1.4782608695652197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1312.95</v>
      </c>
      <c r="C6">
        <v>1378.45</v>
      </c>
      <c r="D6">
        <v>1304.2</v>
      </c>
      <c r="E6">
        <v>1370.75</v>
      </c>
      <c r="F6">
        <v>68.450000000000045</v>
      </c>
      <c r="G6">
        <v>5.2560853873915416</v>
      </c>
      <c r="H6" s="9">
        <f t="shared" si="0"/>
        <v>4.4023001637533765</v>
      </c>
      <c r="I6" s="9">
        <f t="shared" si="1"/>
        <v>4.4023001637533765</v>
      </c>
      <c r="J6" s="9">
        <f t="shared" si="2"/>
        <v>0.5617362757614478</v>
      </c>
      <c r="K6" s="9">
        <f t="shared" si="3"/>
        <v>0.66643817357858259</v>
      </c>
      <c r="L6" s="9" t="str">
        <f t="shared" si="4"/>
        <v>NO</v>
      </c>
      <c r="M6" t="str">
        <f t="shared" si="5"/>
        <v>NO</v>
      </c>
      <c r="N6" t="str">
        <f t="shared" si="6"/>
        <v>NO</v>
      </c>
      <c r="O6" s="9" t="str">
        <f t="shared" si="7"/>
        <v>NO</v>
      </c>
      <c r="P6" s="9" t="str">
        <f t="shared" si="8"/>
        <v>NO</v>
      </c>
      <c r="Q6" s="9" t="str">
        <f t="shared" si="9"/>
        <v>NO</v>
      </c>
      <c r="R6" s="9" t="str">
        <f t="shared" si="10"/>
        <v>NO</v>
      </c>
      <c r="S6">
        <v>1258</v>
      </c>
      <c r="T6">
        <v>1309</v>
      </c>
      <c r="U6">
        <v>1250.05</v>
      </c>
      <c r="V6">
        <v>1302.3</v>
      </c>
      <c r="W6">
        <v>43.899999999999856</v>
      </c>
      <c r="X6">
        <v>3.4885568976477961</v>
      </c>
      <c r="Y6" s="9">
        <f t="shared" si="11"/>
        <v>3.5214626391096946</v>
      </c>
      <c r="Z6" s="9">
        <f t="shared" si="12"/>
        <v>3.5214626391096946</v>
      </c>
      <c r="AA6" s="9">
        <f t="shared" si="13"/>
        <v>0.51447439146126439</v>
      </c>
      <c r="AB6" s="9">
        <f t="shared" si="14"/>
        <v>0.63195548489666498</v>
      </c>
      <c r="AC6" s="9" t="str">
        <f t="shared" si="15"/>
        <v>NO</v>
      </c>
      <c r="AD6" s="9" t="str">
        <f t="shared" si="16"/>
        <v>NO</v>
      </c>
      <c r="AE6" s="9" t="str">
        <f t="shared" si="17"/>
        <v>NO</v>
      </c>
      <c r="AF6" s="9" t="str">
        <f t="shared" si="18"/>
        <v>NO</v>
      </c>
      <c r="AG6" s="9" t="str">
        <f t="shared" si="19"/>
        <v>NO</v>
      </c>
      <c r="AH6" s="9" t="str">
        <f t="shared" si="20"/>
        <v>NO</v>
      </c>
      <c r="AI6">
        <v>1270</v>
      </c>
      <c r="AJ6">
        <v>1280</v>
      </c>
      <c r="AK6">
        <v>1251.05</v>
      </c>
      <c r="AL6">
        <v>1258.4000000000001</v>
      </c>
      <c r="AM6">
        <v>-4.75</v>
      </c>
      <c r="AN6">
        <v>-0.37604401694177247</v>
      </c>
      <c r="AO6" s="9">
        <f t="shared" si="21"/>
        <v>-0.91338582677164637</v>
      </c>
      <c r="AP6" s="9">
        <f t="shared" si="22"/>
        <v>0.91338582677164637</v>
      </c>
      <c r="AQ6" s="9">
        <f t="shared" si="23"/>
        <v>0.78740157480314954</v>
      </c>
      <c r="AR6" s="9">
        <f t="shared" si="24"/>
        <v>0.58407501589320854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47.75</v>
      </c>
      <c r="C7">
        <v>48.3</v>
      </c>
      <c r="D7">
        <v>46.7</v>
      </c>
      <c r="E7">
        <v>47.25</v>
      </c>
      <c r="F7">
        <v>-0.39999999999999858</v>
      </c>
      <c r="G7">
        <v>-0.83945435466946194</v>
      </c>
      <c r="H7" s="9">
        <f t="shared" si="0"/>
        <v>-1.0471204188481675</v>
      </c>
      <c r="I7" s="9">
        <f t="shared" si="1"/>
        <v>1.0471204188481675</v>
      </c>
      <c r="J7" s="9">
        <f t="shared" si="2"/>
        <v>1.1518324607329784</v>
      </c>
      <c r="K7" s="9">
        <f t="shared" si="3"/>
        <v>1.164021164021158</v>
      </c>
      <c r="L7" s="9" t="str">
        <f t="shared" si="4"/>
        <v>NO</v>
      </c>
      <c r="M7" t="str">
        <f t="shared" si="5"/>
        <v>NO</v>
      </c>
      <c r="N7" t="str">
        <f t="shared" si="6"/>
        <v>NO</v>
      </c>
      <c r="O7" s="9" t="str">
        <f t="shared" si="7"/>
        <v>NO</v>
      </c>
      <c r="P7" s="9" t="str">
        <f t="shared" si="8"/>
        <v>NO</v>
      </c>
      <c r="Q7" s="9" t="str">
        <f t="shared" si="9"/>
        <v>NO</v>
      </c>
      <c r="R7" s="9" t="str">
        <f t="shared" si="10"/>
        <v>NO</v>
      </c>
      <c r="S7">
        <v>49</v>
      </c>
      <c r="T7">
        <v>49</v>
      </c>
      <c r="U7">
        <v>47.05</v>
      </c>
      <c r="V7">
        <v>47.65</v>
      </c>
      <c r="W7">
        <v>-1.25</v>
      </c>
      <c r="X7">
        <v>-2.556237218813906</v>
      </c>
      <c r="Y7" s="9">
        <f t="shared" si="11"/>
        <v>-2.7551020408163294</v>
      </c>
      <c r="Z7" s="9">
        <f t="shared" si="12"/>
        <v>2.7551020408163294</v>
      </c>
      <c r="AA7" s="9">
        <f t="shared" si="13"/>
        <v>0</v>
      </c>
      <c r="AB7" s="9">
        <f t="shared" si="14"/>
        <v>1.2591815320042004</v>
      </c>
      <c r="AC7" s="9" t="str">
        <f t="shared" si="15"/>
        <v>NO</v>
      </c>
      <c r="AD7" s="9" t="str">
        <f t="shared" si="16"/>
        <v>NO</v>
      </c>
      <c r="AE7" s="9" t="str">
        <f t="shared" si="17"/>
        <v>NO</v>
      </c>
      <c r="AF7" s="9" t="str">
        <f t="shared" si="18"/>
        <v>NO</v>
      </c>
      <c r="AG7" s="9" t="str">
        <f t="shared" si="19"/>
        <v>NO</v>
      </c>
      <c r="AH7" s="9" t="str">
        <f t="shared" si="20"/>
        <v>NO</v>
      </c>
      <c r="AI7">
        <v>45.8</v>
      </c>
      <c r="AJ7">
        <v>49.5</v>
      </c>
      <c r="AK7">
        <v>45.7</v>
      </c>
      <c r="AL7">
        <v>48.9</v>
      </c>
      <c r="AM7">
        <v>3.600000000000001</v>
      </c>
      <c r="AN7">
        <v>7.9470198675496722</v>
      </c>
      <c r="AO7" s="9">
        <f t="shared" si="21"/>
        <v>6.7685589519650691</v>
      </c>
      <c r="AP7" s="9">
        <f t="shared" si="22"/>
        <v>6.7685589519650691</v>
      </c>
      <c r="AQ7" s="9">
        <f t="shared" si="23"/>
        <v>1.2269938650306778</v>
      </c>
      <c r="AR7" s="9">
        <f t="shared" si="24"/>
        <v>0.21834061135369937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1280</v>
      </c>
      <c r="C8">
        <v>1342.8</v>
      </c>
      <c r="D8">
        <v>1270.05</v>
      </c>
      <c r="E8">
        <v>1330.65</v>
      </c>
      <c r="F8">
        <v>66.050000000000182</v>
      </c>
      <c r="G8">
        <v>5.2229954135695227</v>
      </c>
      <c r="H8" s="9">
        <f t="shared" si="0"/>
        <v>3.9570312500000071</v>
      </c>
      <c r="I8" s="9">
        <f t="shared" si="1"/>
        <v>3.9570312500000071</v>
      </c>
      <c r="J8" s="9">
        <f t="shared" si="2"/>
        <v>0.91308758877239415</v>
      </c>
      <c r="K8" s="9">
        <f t="shared" si="3"/>
        <v>0.77734375000000355</v>
      </c>
      <c r="L8" s="9" t="str">
        <f t="shared" si="4"/>
        <v>NO</v>
      </c>
      <c r="M8" t="str">
        <f t="shared" si="5"/>
        <v>NO</v>
      </c>
      <c r="N8" t="str">
        <f t="shared" si="6"/>
        <v>NO</v>
      </c>
      <c r="O8" s="9" t="str">
        <f t="shared" si="7"/>
        <v>NO</v>
      </c>
      <c r="P8" s="9" t="str">
        <f t="shared" si="8"/>
        <v>NO</v>
      </c>
      <c r="Q8" s="9" t="str">
        <f t="shared" si="9"/>
        <v>NO</v>
      </c>
      <c r="R8" s="9" t="str">
        <f t="shared" si="10"/>
        <v>NO</v>
      </c>
      <c r="S8">
        <v>1270</v>
      </c>
      <c r="T8">
        <v>1291</v>
      </c>
      <c r="U8">
        <v>1260.05</v>
      </c>
      <c r="V8">
        <v>1264.5999999999999</v>
      </c>
      <c r="W8">
        <v>-0.5500000000001819</v>
      </c>
      <c r="X8">
        <v>-4.3473105955829892E-2</v>
      </c>
      <c r="Y8" s="9">
        <f t="shared" si="11"/>
        <v>-0.42519685039370797</v>
      </c>
      <c r="Z8" s="9">
        <f t="shared" si="12"/>
        <v>0.42519685039370797</v>
      </c>
      <c r="AA8" s="9">
        <f t="shared" si="13"/>
        <v>1.6535433070866141</v>
      </c>
      <c r="AB8" s="9">
        <f t="shared" si="14"/>
        <v>0.35979756444725247</v>
      </c>
      <c r="AC8" s="9" t="str">
        <f t="shared" si="15"/>
        <v>NO</v>
      </c>
      <c r="AD8" s="9" t="str">
        <f t="shared" si="16"/>
        <v>NO</v>
      </c>
      <c r="AE8" s="9" t="str">
        <f t="shared" si="17"/>
        <v>NO</v>
      </c>
      <c r="AF8" s="9" t="str">
        <f t="shared" si="18"/>
        <v>NO</v>
      </c>
      <c r="AG8" s="9" t="str">
        <f t="shared" si="19"/>
        <v>NO</v>
      </c>
      <c r="AH8" s="9" t="str">
        <f t="shared" si="20"/>
        <v>NO</v>
      </c>
      <c r="AI8">
        <v>1290</v>
      </c>
      <c r="AJ8">
        <v>1304.8499999999999</v>
      </c>
      <c r="AK8">
        <v>1257.45</v>
      </c>
      <c r="AL8">
        <v>1265.1500000000001</v>
      </c>
      <c r="AM8">
        <v>-17.049999999999951</v>
      </c>
      <c r="AN8">
        <v>-1.3297457494930549</v>
      </c>
      <c r="AO8" s="9">
        <f t="shared" si="21"/>
        <v>-1.9263565891472798</v>
      </c>
      <c r="AP8" s="9">
        <f t="shared" si="22"/>
        <v>1.9263565891472798</v>
      </c>
      <c r="AQ8" s="9">
        <f t="shared" si="23"/>
        <v>1.1511627906976674</v>
      </c>
      <c r="AR8" s="9">
        <f t="shared" si="24"/>
        <v>0.6086234833814208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106</v>
      </c>
      <c r="C9">
        <v>109.65</v>
      </c>
      <c r="D9">
        <v>104.4</v>
      </c>
      <c r="E9">
        <v>107.05</v>
      </c>
      <c r="F9">
        <v>4.7999999999999972</v>
      </c>
      <c r="G9">
        <v>4.6943765281173571</v>
      </c>
      <c r="H9" s="9">
        <f t="shared" si="0"/>
        <v>0.99056603773584639</v>
      </c>
      <c r="I9" s="9">
        <f t="shared" si="1"/>
        <v>0.99056603773584639</v>
      </c>
      <c r="J9" s="9">
        <f t="shared" si="2"/>
        <v>2.4287716020551224</v>
      </c>
      <c r="K9" s="9">
        <f t="shared" si="3"/>
        <v>1.5094339622641455</v>
      </c>
      <c r="L9" s="9" t="str">
        <f t="shared" si="4"/>
        <v>NO</v>
      </c>
      <c r="M9" t="str">
        <f t="shared" si="5"/>
        <v>NO</v>
      </c>
      <c r="N9" t="str">
        <f t="shared" si="6"/>
        <v>NO</v>
      </c>
      <c r="O9" s="9" t="str">
        <f t="shared" si="7"/>
        <v>NO</v>
      </c>
      <c r="P9" s="9" t="str">
        <f t="shared" si="8"/>
        <v>YES</v>
      </c>
      <c r="Q9" s="9" t="str">
        <f t="shared" si="9"/>
        <v>NO</v>
      </c>
      <c r="R9" s="9" t="str">
        <f t="shared" si="10"/>
        <v>NO</v>
      </c>
      <c r="S9">
        <v>102</v>
      </c>
      <c r="T9">
        <v>102.75</v>
      </c>
      <c r="U9">
        <v>101.3</v>
      </c>
      <c r="V9">
        <v>102.25</v>
      </c>
      <c r="W9">
        <v>0.65000000000000568</v>
      </c>
      <c r="X9">
        <v>0.63976377952756469</v>
      </c>
      <c r="Y9" s="9">
        <f t="shared" si="11"/>
        <v>0.24509803921568626</v>
      </c>
      <c r="Z9" s="9">
        <f t="shared" si="12"/>
        <v>0.24509803921568626</v>
      </c>
      <c r="AA9" s="9">
        <f t="shared" si="13"/>
        <v>0.48899755501222492</v>
      </c>
      <c r="AB9" s="9">
        <f t="shared" si="14"/>
        <v>0.68627450980392435</v>
      </c>
      <c r="AC9" s="9" t="str">
        <f t="shared" si="15"/>
        <v>NO</v>
      </c>
      <c r="AD9" s="9" t="str">
        <f t="shared" si="16"/>
        <v>NO</v>
      </c>
      <c r="AE9" s="9" t="str">
        <f t="shared" si="17"/>
        <v>NO</v>
      </c>
      <c r="AF9" s="9" t="str">
        <f t="shared" si="18"/>
        <v>NO</v>
      </c>
      <c r="AG9" s="9" t="str">
        <f t="shared" si="19"/>
        <v>NO</v>
      </c>
      <c r="AH9" s="9" t="str">
        <f t="shared" si="20"/>
        <v>NO</v>
      </c>
      <c r="AI9">
        <v>101.65</v>
      </c>
      <c r="AJ9">
        <v>102.7</v>
      </c>
      <c r="AK9">
        <v>99</v>
      </c>
      <c r="AL9">
        <v>101.6</v>
      </c>
      <c r="AM9">
        <v>0.54999999999999716</v>
      </c>
      <c r="AN9">
        <v>0.54428500742206543</v>
      </c>
      <c r="AO9" s="9">
        <f t="shared" si="21"/>
        <v>-4.9188391539607842E-2</v>
      </c>
      <c r="AP9" s="9">
        <f t="shared" si="22"/>
        <v>4.9188391539607842E-2</v>
      </c>
      <c r="AQ9" s="9">
        <f t="shared" si="23"/>
        <v>1.032956222331527</v>
      </c>
      <c r="AR9" s="9">
        <f t="shared" si="24"/>
        <v>2.5590551181102308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465.25</v>
      </c>
      <c r="C10">
        <v>481.85</v>
      </c>
      <c r="D10">
        <v>465</v>
      </c>
      <c r="E10">
        <v>475.6</v>
      </c>
      <c r="F10">
        <v>12.200000000000051</v>
      </c>
      <c r="G10">
        <v>2.6327147173068721</v>
      </c>
      <c r="H10" s="9">
        <f t="shared" si="0"/>
        <v>2.2246104245029605</v>
      </c>
      <c r="I10" s="9">
        <f t="shared" si="1"/>
        <v>2.2246104245029605</v>
      </c>
      <c r="J10" s="9">
        <f t="shared" si="2"/>
        <v>1.3141295206055508</v>
      </c>
      <c r="K10" s="9">
        <f t="shared" si="3"/>
        <v>5.3734551316496508E-2</v>
      </c>
      <c r="L10" s="9" t="str">
        <f t="shared" si="4"/>
        <v>NO</v>
      </c>
      <c r="M10" t="str">
        <f t="shared" si="5"/>
        <v>NO</v>
      </c>
      <c r="N10" t="str">
        <f t="shared" si="6"/>
        <v>NO</v>
      </c>
      <c r="O10" s="9" t="str">
        <f t="shared" si="7"/>
        <v>NO</v>
      </c>
      <c r="P10" s="9" t="str">
        <f t="shared" si="8"/>
        <v>NO</v>
      </c>
      <c r="Q10" s="9" t="str">
        <f t="shared" si="9"/>
        <v>NO</v>
      </c>
      <c r="R10" s="9" t="str">
        <f t="shared" si="10"/>
        <v>NO</v>
      </c>
      <c r="S10">
        <v>459.5</v>
      </c>
      <c r="T10">
        <v>466.5</v>
      </c>
      <c r="U10">
        <v>456.3</v>
      </c>
      <c r="V10">
        <v>463.4</v>
      </c>
      <c r="W10">
        <v>1.9499999999999891</v>
      </c>
      <c r="X10">
        <v>0.42258099469064658</v>
      </c>
      <c r="Y10" s="9">
        <f t="shared" si="11"/>
        <v>0.84874863982589277</v>
      </c>
      <c r="Z10" s="9">
        <f t="shared" si="12"/>
        <v>0.84874863982589277</v>
      </c>
      <c r="AA10" s="9">
        <f t="shared" si="13"/>
        <v>0.66896849374191258</v>
      </c>
      <c r="AB10" s="9">
        <f t="shared" si="14"/>
        <v>0.69640914036996482</v>
      </c>
      <c r="AC10" s="9" t="str">
        <f t="shared" si="15"/>
        <v>NO</v>
      </c>
      <c r="AD10" s="9" t="str">
        <f t="shared" si="16"/>
        <v>NO</v>
      </c>
      <c r="AE10" s="9" t="str">
        <f t="shared" si="17"/>
        <v>NO</v>
      </c>
      <c r="AF10" s="9" t="str">
        <f t="shared" si="18"/>
        <v>NO</v>
      </c>
      <c r="AG10" s="9" t="str">
        <f t="shared" si="19"/>
        <v>NO</v>
      </c>
      <c r="AH10" s="9" t="str">
        <f t="shared" si="20"/>
        <v>NO</v>
      </c>
      <c r="AI10">
        <v>470</v>
      </c>
      <c r="AJ10">
        <v>472</v>
      </c>
      <c r="AK10">
        <v>454.35</v>
      </c>
      <c r="AL10">
        <v>461.45</v>
      </c>
      <c r="AM10">
        <v>-4.5</v>
      </c>
      <c r="AN10">
        <v>-0.9657688593196696</v>
      </c>
      <c r="AO10" s="9">
        <f t="shared" si="21"/>
        <v>-1.8191489361702153</v>
      </c>
      <c r="AP10" s="9">
        <f t="shared" si="22"/>
        <v>1.8191489361702153</v>
      </c>
      <c r="AQ10" s="9">
        <f t="shared" si="23"/>
        <v>0.42553191489361702</v>
      </c>
      <c r="AR10" s="9">
        <f t="shared" si="24"/>
        <v>1.5386282370787661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36.200000000000003</v>
      </c>
      <c r="C11">
        <v>37.450000000000003</v>
      </c>
      <c r="D11">
        <v>36</v>
      </c>
      <c r="E11">
        <v>36.25</v>
      </c>
      <c r="F11">
        <v>-0.85000000000000142</v>
      </c>
      <c r="G11">
        <v>-2.2911051212938038</v>
      </c>
      <c r="H11" s="9">
        <f t="shared" si="0"/>
        <v>0.13812154696131812</v>
      </c>
      <c r="I11" s="9">
        <f t="shared" si="1"/>
        <v>0.13812154696131812</v>
      </c>
      <c r="J11" s="9">
        <f t="shared" si="2"/>
        <v>3.3103448275862144</v>
      </c>
      <c r="K11" s="9">
        <f t="shared" si="3"/>
        <v>0.55248618784531167</v>
      </c>
      <c r="L11" s="9" t="str">
        <f t="shared" si="4"/>
        <v>NO</v>
      </c>
      <c r="M11" t="str">
        <f t="shared" si="5"/>
        <v>NO</v>
      </c>
      <c r="N11" t="str">
        <f t="shared" si="6"/>
        <v>YES</v>
      </c>
      <c r="O11" s="9" t="str">
        <f t="shared" si="7"/>
        <v>NO</v>
      </c>
      <c r="P11" s="9" t="str">
        <f t="shared" si="8"/>
        <v>NO</v>
      </c>
      <c r="Q11" s="9" t="str">
        <f t="shared" si="9"/>
        <v>NO</v>
      </c>
      <c r="R11" s="9" t="str">
        <f t="shared" si="10"/>
        <v>NO</v>
      </c>
      <c r="S11">
        <v>37.35</v>
      </c>
      <c r="T11">
        <v>37.85</v>
      </c>
      <c r="U11">
        <v>37</v>
      </c>
      <c r="V11">
        <v>37.1</v>
      </c>
      <c r="W11">
        <v>5.0000000000004263E-2</v>
      </c>
      <c r="X11">
        <v>0.13495276653172539</v>
      </c>
      <c r="Y11" s="9">
        <f t="shared" si="11"/>
        <v>-0.66934404283801874</v>
      </c>
      <c r="Z11" s="9">
        <f t="shared" si="12"/>
        <v>0.66934404283801874</v>
      </c>
      <c r="AA11" s="9">
        <f t="shared" si="13"/>
        <v>1.3386880856760375</v>
      </c>
      <c r="AB11" s="9">
        <f t="shared" si="14"/>
        <v>0.26954177897574505</v>
      </c>
      <c r="AC11" s="9" t="str">
        <f t="shared" si="15"/>
        <v>NO</v>
      </c>
      <c r="AD11" s="9" t="str">
        <f t="shared" si="16"/>
        <v>NO</v>
      </c>
      <c r="AE11" s="9" t="str">
        <f t="shared" si="17"/>
        <v>NO</v>
      </c>
      <c r="AF11" s="9" t="str">
        <f t="shared" si="18"/>
        <v>NO</v>
      </c>
      <c r="AG11" s="9" t="str">
        <f t="shared" si="19"/>
        <v>NO</v>
      </c>
      <c r="AH11" s="9" t="str">
        <f t="shared" si="20"/>
        <v>NO</v>
      </c>
      <c r="AI11">
        <v>37</v>
      </c>
      <c r="AJ11">
        <v>37.299999999999997</v>
      </c>
      <c r="AK11">
        <v>36.35</v>
      </c>
      <c r="AL11">
        <v>37.049999999999997</v>
      </c>
      <c r="AM11">
        <v>0.54999999999999716</v>
      </c>
      <c r="AN11">
        <v>1.506849315068485</v>
      </c>
      <c r="AO11" s="9">
        <f t="shared" si="21"/>
        <v>0.13513513513512745</v>
      </c>
      <c r="AP11" s="9">
        <f t="shared" si="22"/>
        <v>0.13513513513512745</v>
      </c>
      <c r="AQ11" s="9">
        <f t="shared" si="23"/>
        <v>0.67476383265856954</v>
      </c>
      <c r="AR11" s="9">
        <f t="shared" si="24"/>
        <v>1.756756756756753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102</v>
      </c>
      <c r="C12">
        <v>102.9</v>
      </c>
      <c r="D12">
        <v>99.85</v>
      </c>
      <c r="E12">
        <v>100.4</v>
      </c>
      <c r="F12">
        <v>-0.44999999999998858</v>
      </c>
      <c r="G12">
        <v>-0.44620723847296839</v>
      </c>
      <c r="H12" s="9">
        <f t="shared" si="0"/>
        <v>-1.5686274509803866</v>
      </c>
      <c r="I12" s="9">
        <f t="shared" si="1"/>
        <v>1.5686274509803866</v>
      </c>
      <c r="J12" s="9">
        <f t="shared" si="2"/>
        <v>0.88235294117647611</v>
      </c>
      <c r="K12" s="9">
        <f t="shared" si="3"/>
        <v>0.54780876494025033</v>
      </c>
      <c r="L12" s="9" t="str">
        <f t="shared" si="4"/>
        <v>NO</v>
      </c>
      <c r="M12" t="str">
        <f t="shared" si="5"/>
        <v>NO</v>
      </c>
      <c r="N12" t="str">
        <f t="shared" si="6"/>
        <v>NO</v>
      </c>
      <c r="O12" s="9" t="str">
        <f t="shared" si="7"/>
        <v>NO</v>
      </c>
      <c r="P12" s="9" t="str">
        <f t="shared" si="8"/>
        <v>NO</v>
      </c>
      <c r="Q12" s="9" t="str">
        <f t="shared" si="9"/>
        <v>NO</v>
      </c>
      <c r="R12" s="9" t="str">
        <f t="shared" si="10"/>
        <v>NO</v>
      </c>
      <c r="S12">
        <v>100.6</v>
      </c>
      <c r="T12">
        <v>102.75</v>
      </c>
      <c r="U12">
        <v>98.3</v>
      </c>
      <c r="V12">
        <v>100.85</v>
      </c>
      <c r="W12">
        <v>0.5</v>
      </c>
      <c r="X12">
        <v>0.49825610363726958</v>
      </c>
      <c r="Y12" s="9">
        <f t="shared" si="11"/>
        <v>0.2485089463220676</v>
      </c>
      <c r="Z12" s="9">
        <f t="shared" si="12"/>
        <v>0.2485089463220676</v>
      </c>
      <c r="AA12" s="9">
        <f t="shared" si="13"/>
        <v>1.883986117997031</v>
      </c>
      <c r="AB12" s="9">
        <f t="shared" si="14"/>
        <v>2.2862823061630193</v>
      </c>
      <c r="AC12" s="9" t="str">
        <f t="shared" si="15"/>
        <v>NO</v>
      </c>
      <c r="AD12" s="9" t="str">
        <f t="shared" si="16"/>
        <v>NO</v>
      </c>
      <c r="AE12" s="9" t="str">
        <f t="shared" si="17"/>
        <v>NO</v>
      </c>
      <c r="AF12" s="9" t="str">
        <f t="shared" si="18"/>
        <v>NO</v>
      </c>
      <c r="AG12" s="9" t="str">
        <f t="shared" si="19"/>
        <v>NO</v>
      </c>
      <c r="AH12" s="9" t="str">
        <f t="shared" si="20"/>
        <v>NO</v>
      </c>
      <c r="AI12">
        <v>98.65</v>
      </c>
      <c r="AJ12">
        <v>100.9</v>
      </c>
      <c r="AK12">
        <v>98.15</v>
      </c>
      <c r="AL12">
        <v>100.35</v>
      </c>
      <c r="AM12">
        <v>2.6999999999999891</v>
      </c>
      <c r="AN12">
        <v>2.7649769585253341</v>
      </c>
      <c r="AO12" s="9">
        <f t="shared" si="21"/>
        <v>1.723264064875812</v>
      </c>
      <c r="AP12" s="9">
        <f t="shared" si="22"/>
        <v>1.723264064875812</v>
      </c>
      <c r="AQ12" s="9">
        <f t="shared" si="23"/>
        <v>0.54808171400100791</v>
      </c>
      <c r="AR12" s="9">
        <f t="shared" si="24"/>
        <v>0.50684237202230109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120.5</v>
      </c>
      <c r="C13">
        <v>124.5</v>
      </c>
      <c r="D13">
        <v>119.55</v>
      </c>
      <c r="E13">
        <v>120.2</v>
      </c>
      <c r="F13">
        <v>0.35000000000000853</v>
      </c>
      <c r="G13">
        <v>0.29203170629954822</v>
      </c>
      <c r="H13" s="9">
        <f t="shared" si="0"/>
        <v>-0.2489626556016574</v>
      </c>
      <c r="I13" s="9">
        <f t="shared" si="1"/>
        <v>0.2489626556016574</v>
      </c>
      <c r="J13" s="9">
        <f t="shared" si="2"/>
        <v>3.3195020746887969</v>
      </c>
      <c r="K13" s="9">
        <f t="shared" si="3"/>
        <v>0.54076539101497978</v>
      </c>
      <c r="L13" s="9" t="str">
        <f t="shared" si="4"/>
        <v>NO</v>
      </c>
      <c r="M13" t="str">
        <f t="shared" si="5"/>
        <v>NO</v>
      </c>
      <c r="N13" t="str">
        <f t="shared" si="6"/>
        <v>YES</v>
      </c>
      <c r="O13" s="9" t="str">
        <f t="shared" si="7"/>
        <v>NO</v>
      </c>
      <c r="P13" s="9" t="str">
        <f t="shared" si="8"/>
        <v>NO</v>
      </c>
      <c r="Q13" s="9" t="str">
        <f t="shared" si="9"/>
        <v>NO</v>
      </c>
      <c r="R13" s="9" t="str">
        <f t="shared" si="10"/>
        <v>NO</v>
      </c>
      <c r="S13">
        <v>119.15</v>
      </c>
      <c r="T13">
        <v>120.85</v>
      </c>
      <c r="U13">
        <v>118.5</v>
      </c>
      <c r="V13">
        <v>119.85</v>
      </c>
      <c r="W13">
        <v>1</v>
      </c>
      <c r="X13">
        <v>0.84139671855279763</v>
      </c>
      <c r="Y13" s="9">
        <f t="shared" si="11"/>
        <v>0.58749475451111088</v>
      </c>
      <c r="Z13" s="9">
        <f t="shared" si="12"/>
        <v>0.58749475451111088</v>
      </c>
      <c r="AA13" s="9">
        <f t="shared" si="13"/>
        <v>0.83437630371297455</v>
      </c>
      <c r="AB13" s="9">
        <f t="shared" si="14"/>
        <v>0.54553084347461656</v>
      </c>
      <c r="AC13" s="9" t="str">
        <f t="shared" si="15"/>
        <v>NO</v>
      </c>
      <c r="AD13" s="9" t="str">
        <f t="shared" si="16"/>
        <v>NO</v>
      </c>
      <c r="AE13" s="9" t="str">
        <f t="shared" si="17"/>
        <v>NO</v>
      </c>
      <c r="AF13" s="9" t="str">
        <f t="shared" si="18"/>
        <v>NO</v>
      </c>
      <c r="AG13" s="9" t="str">
        <f t="shared" si="19"/>
        <v>NO</v>
      </c>
      <c r="AH13" s="9" t="str">
        <f t="shared" si="20"/>
        <v>NO</v>
      </c>
      <c r="AI13">
        <v>120.4</v>
      </c>
      <c r="AJ13">
        <v>120.5</v>
      </c>
      <c r="AK13">
        <v>118.4</v>
      </c>
      <c r="AL13">
        <v>118.85</v>
      </c>
      <c r="AM13">
        <v>-1</v>
      </c>
      <c r="AN13">
        <v>-0.83437630371297455</v>
      </c>
      <c r="AO13" s="9">
        <f t="shared" si="21"/>
        <v>-1.2873754152824013</v>
      </c>
      <c r="AP13" s="9">
        <f t="shared" si="22"/>
        <v>1.2873754152824013</v>
      </c>
      <c r="AQ13" s="9">
        <f t="shared" si="23"/>
        <v>8.3056478405310885E-2</v>
      </c>
      <c r="AR13" s="9">
        <f t="shared" si="24"/>
        <v>0.37862852334874941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630.79999999999995</v>
      </c>
      <c r="C14">
        <v>656</v>
      </c>
      <c r="D14">
        <v>630.5</v>
      </c>
      <c r="E14">
        <v>652.70000000000005</v>
      </c>
      <c r="F14">
        <v>26.25</v>
      </c>
      <c r="G14">
        <v>4.1902785537552871</v>
      </c>
      <c r="H14" s="9">
        <f t="shared" si="0"/>
        <v>3.471781864299317</v>
      </c>
      <c r="I14" s="9">
        <f t="shared" si="1"/>
        <v>3.471781864299317</v>
      </c>
      <c r="J14" s="9">
        <f t="shared" si="2"/>
        <v>0.50559215566109306</v>
      </c>
      <c r="K14" s="9">
        <f t="shared" si="3"/>
        <v>4.7558655675325703E-2</v>
      </c>
      <c r="L14" s="9" t="str">
        <f t="shared" si="4"/>
        <v>NO</v>
      </c>
      <c r="M14" t="str">
        <f t="shared" si="5"/>
        <v>NO</v>
      </c>
      <c r="N14" t="str">
        <f t="shared" si="6"/>
        <v>NO</v>
      </c>
      <c r="O14" s="9" t="str">
        <f t="shared" si="7"/>
        <v>NO</v>
      </c>
      <c r="P14" s="9" t="str">
        <f t="shared" si="8"/>
        <v>NO</v>
      </c>
      <c r="Q14" s="9" t="str">
        <f t="shared" si="9"/>
        <v>NO</v>
      </c>
      <c r="R14" s="9" t="str">
        <f t="shared" si="10"/>
        <v>NO</v>
      </c>
      <c r="S14">
        <v>630</v>
      </c>
      <c r="T14">
        <v>644.35</v>
      </c>
      <c r="U14">
        <v>613.35</v>
      </c>
      <c r="V14">
        <v>626.45000000000005</v>
      </c>
      <c r="W14">
        <v>-3.549999999999955</v>
      </c>
      <c r="X14">
        <v>-0.56349206349205627</v>
      </c>
      <c r="Y14" s="9">
        <f t="shared" si="11"/>
        <v>-0.56349206349205627</v>
      </c>
      <c r="Z14" s="9">
        <f t="shared" si="12"/>
        <v>0.56349206349205627</v>
      </c>
      <c r="AA14" s="9">
        <f t="shared" si="13"/>
        <v>2.2777777777777812</v>
      </c>
      <c r="AB14" s="9">
        <f t="shared" si="14"/>
        <v>2.0911485353978807</v>
      </c>
      <c r="AC14" s="9" t="str">
        <f t="shared" si="15"/>
        <v>NO</v>
      </c>
      <c r="AD14" s="9" t="str">
        <f t="shared" si="16"/>
        <v>NO</v>
      </c>
      <c r="AE14" s="9" t="str">
        <f t="shared" si="17"/>
        <v>NO</v>
      </c>
      <c r="AF14" s="9" t="str">
        <f t="shared" si="18"/>
        <v>NO</v>
      </c>
      <c r="AG14" s="9" t="str">
        <f t="shared" si="19"/>
        <v>NO</v>
      </c>
      <c r="AH14" s="9" t="str">
        <f t="shared" si="20"/>
        <v>NO</v>
      </c>
      <c r="AI14">
        <v>619.5</v>
      </c>
      <c r="AJ14">
        <v>635</v>
      </c>
      <c r="AK14">
        <v>619.5</v>
      </c>
      <c r="AL14">
        <v>630</v>
      </c>
      <c r="AM14">
        <v>16.600000000000019</v>
      </c>
      <c r="AN14">
        <v>2.706227583958269</v>
      </c>
      <c r="AO14" s="9">
        <f t="shared" si="21"/>
        <v>1.6949152542372881</v>
      </c>
      <c r="AP14" s="9">
        <f t="shared" si="22"/>
        <v>1.6949152542372881</v>
      </c>
      <c r="AQ14" s="9">
        <f t="shared" si="23"/>
        <v>0.79365079365079361</v>
      </c>
      <c r="AR14" s="9">
        <f t="shared" si="24"/>
        <v>0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230</v>
      </c>
      <c r="C15">
        <v>236.2</v>
      </c>
      <c r="D15">
        <v>226.5</v>
      </c>
      <c r="E15">
        <v>232.1</v>
      </c>
      <c r="F15">
        <v>7.6500000000000057</v>
      </c>
      <c r="G15">
        <v>3.4083314769436428</v>
      </c>
      <c r="H15" s="9">
        <f t="shared" si="0"/>
        <v>0.91304347826086707</v>
      </c>
      <c r="I15" s="9">
        <f t="shared" si="1"/>
        <v>0.91304347826086707</v>
      </c>
      <c r="J15" s="9">
        <f t="shared" si="2"/>
        <v>1.766479965532096</v>
      </c>
      <c r="K15" s="9">
        <f t="shared" si="3"/>
        <v>1.5217391304347827</v>
      </c>
      <c r="L15" s="9" t="str">
        <f t="shared" si="4"/>
        <v>NO</v>
      </c>
      <c r="M15" t="str">
        <f t="shared" si="5"/>
        <v>NO</v>
      </c>
      <c r="N15" t="str">
        <f t="shared" si="6"/>
        <v>NO</v>
      </c>
      <c r="O15" s="9" t="str">
        <f t="shared" si="7"/>
        <v>NO</v>
      </c>
      <c r="P15" s="9" t="str">
        <f t="shared" si="8"/>
        <v>YES</v>
      </c>
      <c r="Q15" s="9" t="str">
        <f t="shared" si="9"/>
        <v>NO</v>
      </c>
      <c r="R15" s="9" t="str">
        <f t="shared" si="10"/>
        <v>NO</v>
      </c>
      <c r="S15">
        <v>222.6</v>
      </c>
      <c r="T15">
        <v>226.45</v>
      </c>
      <c r="U15">
        <v>221.35</v>
      </c>
      <c r="V15">
        <v>224.45</v>
      </c>
      <c r="W15">
        <v>3.1999999999999891</v>
      </c>
      <c r="X15">
        <v>1.4463276836158141</v>
      </c>
      <c r="Y15" s="9">
        <f t="shared" si="11"/>
        <v>0.83108715184186632</v>
      </c>
      <c r="Z15" s="9">
        <f t="shared" si="12"/>
        <v>0.83108715184186632</v>
      </c>
      <c r="AA15" s="9">
        <f t="shared" si="13"/>
        <v>0.89106705279572296</v>
      </c>
      <c r="AB15" s="9">
        <f t="shared" si="14"/>
        <v>0.5615453728661276</v>
      </c>
      <c r="AC15" s="9" t="str">
        <f t="shared" si="15"/>
        <v>NO</v>
      </c>
      <c r="AD15" s="9" t="str">
        <f t="shared" si="16"/>
        <v>NO</v>
      </c>
      <c r="AE15" s="9" t="str">
        <f t="shared" si="17"/>
        <v>NO</v>
      </c>
      <c r="AF15" s="9" t="str">
        <f t="shared" si="18"/>
        <v>NO</v>
      </c>
      <c r="AG15" s="9" t="str">
        <f t="shared" si="19"/>
        <v>NO</v>
      </c>
      <c r="AH15" s="9" t="str">
        <f t="shared" si="20"/>
        <v>NO</v>
      </c>
      <c r="AI15">
        <v>222</v>
      </c>
      <c r="AJ15">
        <v>225.85</v>
      </c>
      <c r="AK15">
        <v>217.05</v>
      </c>
      <c r="AL15">
        <v>221.25</v>
      </c>
      <c r="AM15">
        <v>0.69999999999998863</v>
      </c>
      <c r="AN15">
        <v>0.31738834731352922</v>
      </c>
      <c r="AO15" s="9">
        <f t="shared" si="21"/>
        <v>-0.33783783783783783</v>
      </c>
      <c r="AP15" s="9">
        <f t="shared" si="22"/>
        <v>0.33783783783783783</v>
      </c>
      <c r="AQ15" s="9">
        <f t="shared" si="23"/>
        <v>1.7342342342342318</v>
      </c>
      <c r="AR15" s="9">
        <f t="shared" si="24"/>
        <v>1.8983050847457574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456.85</v>
      </c>
      <c r="C16">
        <v>487.75</v>
      </c>
      <c r="D16">
        <v>456.1</v>
      </c>
      <c r="E16">
        <v>471.55</v>
      </c>
      <c r="F16">
        <v>15.150000000000031</v>
      </c>
      <c r="G16">
        <v>3.3194566170026372</v>
      </c>
      <c r="H16" s="9">
        <f t="shared" si="0"/>
        <v>3.2176863303053493</v>
      </c>
      <c r="I16" s="9">
        <f t="shared" si="1"/>
        <v>3.2176863303053493</v>
      </c>
      <c r="J16" s="9">
        <f t="shared" si="2"/>
        <v>3.4354787403244593</v>
      </c>
      <c r="K16" s="9">
        <f t="shared" si="3"/>
        <v>0.16416766991353837</v>
      </c>
      <c r="L16" s="9" t="str">
        <f t="shared" si="4"/>
        <v>NO</v>
      </c>
      <c r="M16" t="str">
        <f t="shared" si="5"/>
        <v>NO</v>
      </c>
      <c r="N16" t="str">
        <f t="shared" si="6"/>
        <v>NO</v>
      </c>
      <c r="O16" s="9" t="str">
        <f t="shared" si="7"/>
        <v>NO</v>
      </c>
      <c r="P16" s="9" t="str">
        <f t="shared" si="8"/>
        <v>NO</v>
      </c>
      <c r="Q16" s="9" t="str">
        <f t="shared" si="9"/>
        <v>NO</v>
      </c>
      <c r="R16" s="9" t="str">
        <f t="shared" si="10"/>
        <v>NO</v>
      </c>
      <c r="S16">
        <v>465</v>
      </c>
      <c r="T16">
        <v>469</v>
      </c>
      <c r="U16">
        <v>452.5</v>
      </c>
      <c r="V16">
        <v>456.4</v>
      </c>
      <c r="W16">
        <v>-14.05000000000001</v>
      </c>
      <c r="X16">
        <v>-2.9865022850462348</v>
      </c>
      <c r="Y16" s="9">
        <f t="shared" si="11"/>
        <v>-1.8494623655914026</v>
      </c>
      <c r="Z16" s="9">
        <f t="shared" si="12"/>
        <v>1.8494623655914026</v>
      </c>
      <c r="AA16" s="9">
        <f t="shared" si="13"/>
        <v>0.86021505376344087</v>
      </c>
      <c r="AB16" s="9">
        <f t="shared" si="14"/>
        <v>0.85451358457492943</v>
      </c>
      <c r="AC16" s="9" t="str">
        <f t="shared" si="15"/>
        <v>NO</v>
      </c>
      <c r="AD16" s="9" t="str">
        <f t="shared" si="16"/>
        <v>NO</v>
      </c>
      <c r="AE16" s="9" t="str">
        <f t="shared" si="17"/>
        <v>NO</v>
      </c>
      <c r="AF16" s="9" t="str">
        <f t="shared" si="18"/>
        <v>NO</v>
      </c>
      <c r="AG16" s="9" t="str">
        <f t="shared" si="19"/>
        <v>NO</v>
      </c>
      <c r="AH16" s="9" t="str">
        <f t="shared" si="20"/>
        <v>NO</v>
      </c>
      <c r="AI16">
        <v>464.7</v>
      </c>
      <c r="AJ16">
        <v>472.4</v>
      </c>
      <c r="AK16">
        <v>458.5</v>
      </c>
      <c r="AL16">
        <v>470.45</v>
      </c>
      <c r="AM16">
        <v>10.099999999999969</v>
      </c>
      <c r="AN16">
        <v>2.1939828391441218</v>
      </c>
      <c r="AO16" s="9">
        <f t="shared" si="21"/>
        <v>1.2373574349042393</v>
      </c>
      <c r="AP16" s="9">
        <f t="shared" si="22"/>
        <v>1.2373574349042393</v>
      </c>
      <c r="AQ16" s="9">
        <f t="shared" si="23"/>
        <v>0.41449675842278427</v>
      </c>
      <c r="AR16" s="9">
        <f t="shared" si="24"/>
        <v>1.3341941037228295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1207</v>
      </c>
      <c r="C17">
        <v>1276</v>
      </c>
      <c r="D17">
        <v>1197.5</v>
      </c>
      <c r="E17">
        <v>1246.5</v>
      </c>
      <c r="F17">
        <v>47.900000000000091</v>
      </c>
      <c r="G17">
        <v>3.9963290505589941</v>
      </c>
      <c r="H17" s="9">
        <f t="shared" si="0"/>
        <v>3.272576636288318</v>
      </c>
      <c r="I17" s="9">
        <f t="shared" si="1"/>
        <v>3.272576636288318</v>
      </c>
      <c r="J17" s="9">
        <f t="shared" si="2"/>
        <v>2.3666265543521861</v>
      </c>
      <c r="K17" s="9">
        <f t="shared" si="3"/>
        <v>0.78707539353769684</v>
      </c>
      <c r="L17" s="9" t="str">
        <f t="shared" si="4"/>
        <v>NO</v>
      </c>
      <c r="M17" t="str">
        <f t="shared" si="5"/>
        <v>NO</v>
      </c>
      <c r="N17" t="str">
        <f t="shared" si="6"/>
        <v>NO</v>
      </c>
      <c r="O17" s="9" t="str">
        <f t="shared" si="7"/>
        <v>NO</v>
      </c>
      <c r="P17" s="9" t="str">
        <f t="shared" si="8"/>
        <v>NO</v>
      </c>
      <c r="Q17" s="9" t="str">
        <f t="shared" si="9"/>
        <v>NO</v>
      </c>
      <c r="R17" s="9" t="str">
        <f t="shared" si="10"/>
        <v>NO</v>
      </c>
      <c r="S17">
        <v>1192.8</v>
      </c>
      <c r="T17">
        <v>1214.25</v>
      </c>
      <c r="U17">
        <v>1182</v>
      </c>
      <c r="V17">
        <v>1198.5999999999999</v>
      </c>
      <c r="W17">
        <v>5.1499999999998636</v>
      </c>
      <c r="X17">
        <v>0.43152205789935588</v>
      </c>
      <c r="Y17" s="9">
        <f t="shared" si="11"/>
        <v>0.48625083836351063</v>
      </c>
      <c r="Z17" s="9">
        <f t="shared" si="12"/>
        <v>0.48625083836351063</v>
      </c>
      <c r="AA17" s="9">
        <f t="shared" si="13"/>
        <v>1.3056899716335801</v>
      </c>
      <c r="AB17" s="9">
        <f t="shared" si="14"/>
        <v>0.9054325955734368</v>
      </c>
      <c r="AC17" s="9" t="str">
        <f t="shared" si="15"/>
        <v>NO</v>
      </c>
      <c r="AD17" s="9" t="str">
        <f t="shared" si="16"/>
        <v>NO</v>
      </c>
      <c r="AE17" s="9" t="str">
        <f t="shared" si="17"/>
        <v>NO</v>
      </c>
      <c r="AF17" s="9" t="str">
        <f t="shared" si="18"/>
        <v>NO</v>
      </c>
      <c r="AG17" s="9" t="str">
        <f t="shared" si="19"/>
        <v>NO</v>
      </c>
      <c r="AH17" s="9" t="str">
        <f t="shared" si="20"/>
        <v>NO</v>
      </c>
      <c r="AI17">
        <v>1208.9000000000001</v>
      </c>
      <c r="AJ17">
        <v>1230</v>
      </c>
      <c r="AK17">
        <v>1161</v>
      </c>
      <c r="AL17">
        <v>1193.45</v>
      </c>
      <c r="AM17">
        <v>-12.349999999999911</v>
      </c>
      <c r="AN17">
        <v>-1.0242162879416079</v>
      </c>
      <c r="AO17" s="9">
        <f t="shared" si="21"/>
        <v>-1.278021341715613</v>
      </c>
      <c r="AP17" s="9">
        <f t="shared" si="22"/>
        <v>1.278021341715613</v>
      </c>
      <c r="AQ17" s="9">
        <f t="shared" si="23"/>
        <v>1.7453883695921837</v>
      </c>
      <c r="AR17" s="9">
        <f t="shared" si="24"/>
        <v>2.7190079182202895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156.65</v>
      </c>
      <c r="C18">
        <v>162.4</v>
      </c>
      <c r="D18">
        <v>156.4</v>
      </c>
      <c r="E18">
        <v>160.25</v>
      </c>
      <c r="F18">
        <v>4.5999999999999943</v>
      </c>
      <c r="G18">
        <v>2.9553485383874039</v>
      </c>
      <c r="H18" s="9">
        <f t="shared" si="0"/>
        <v>2.298116820938394</v>
      </c>
      <c r="I18" s="9">
        <f t="shared" si="1"/>
        <v>2.298116820938394</v>
      </c>
      <c r="J18" s="9">
        <f t="shared" si="2"/>
        <v>1.3416536661466494</v>
      </c>
      <c r="K18" s="9">
        <f t="shared" si="3"/>
        <v>0.15959144589849983</v>
      </c>
      <c r="L18" s="9" t="str">
        <f t="shared" si="4"/>
        <v>NO</v>
      </c>
      <c r="M18" t="str">
        <f t="shared" si="5"/>
        <v>NO</v>
      </c>
      <c r="N18" t="str">
        <f t="shared" si="6"/>
        <v>NO</v>
      </c>
      <c r="O18" s="9" t="str">
        <f t="shared" si="7"/>
        <v>NO</v>
      </c>
      <c r="P18" s="9" t="str">
        <f t="shared" si="8"/>
        <v>NO</v>
      </c>
      <c r="Q18" s="9" t="str">
        <f t="shared" si="9"/>
        <v>NO</v>
      </c>
      <c r="R18" s="9" t="str">
        <f t="shared" si="10"/>
        <v>NO</v>
      </c>
      <c r="S18">
        <v>156.9</v>
      </c>
      <c r="T18">
        <v>157.94999999999999</v>
      </c>
      <c r="U18">
        <v>154.30000000000001</v>
      </c>
      <c r="V18">
        <v>155.65</v>
      </c>
      <c r="W18">
        <v>-0.54999999999998295</v>
      </c>
      <c r="X18">
        <v>-0.35211267605632712</v>
      </c>
      <c r="Y18" s="9">
        <f t="shared" si="11"/>
        <v>-0.79668578712555771</v>
      </c>
      <c r="Z18" s="9">
        <f t="shared" si="12"/>
        <v>0.79668578712555771</v>
      </c>
      <c r="AA18" s="9">
        <f t="shared" si="13"/>
        <v>0.66921606118545751</v>
      </c>
      <c r="AB18" s="9">
        <f t="shared" si="14"/>
        <v>0.86733054930934417</v>
      </c>
      <c r="AC18" s="9" t="str">
        <f t="shared" si="15"/>
        <v>NO</v>
      </c>
      <c r="AD18" s="9" t="str">
        <f t="shared" si="16"/>
        <v>NO</v>
      </c>
      <c r="AE18" s="9" t="str">
        <f t="shared" si="17"/>
        <v>NO</v>
      </c>
      <c r="AF18" s="9" t="str">
        <f t="shared" si="18"/>
        <v>NO</v>
      </c>
      <c r="AG18" s="9" t="str">
        <f t="shared" si="19"/>
        <v>NO</v>
      </c>
      <c r="AH18" s="9" t="str">
        <f t="shared" si="20"/>
        <v>NO</v>
      </c>
      <c r="AI18">
        <v>156.25</v>
      </c>
      <c r="AJ18">
        <v>159.44999999999999</v>
      </c>
      <c r="AK18">
        <v>154.4</v>
      </c>
      <c r="AL18">
        <v>156.19999999999999</v>
      </c>
      <c r="AM18">
        <v>0.44999999999998858</v>
      </c>
      <c r="AN18">
        <v>0.28892455858747262</v>
      </c>
      <c r="AO18" s="9">
        <f t="shared" si="21"/>
        <v>-3.200000000000728E-2</v>
      </c>
      <c r="AP18" s="9">
        <f t="shared" si="22"/>
        <v>3.200000000000728E-2</v>
      </c>
      <c r="AQ18" s="9">
        <f t="shared" si="23"/>
        <v>2.0479999999999929</v>
      </c>
      <c r="AR18" s="9">
        <f t="shared" si="24"/>
        <v>1.1523687580025499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52.4</v>
      </c>
      <c r="C19">
        <v>55</v>
      </c>
      <c r="D19">
        <v>52.3</v>
      </c>
      <c r="E19">
        <v>53.35</v>
      </c>
      <c r="F19">
        <v>1.550000000000004</v>
      </c>
      <c r="G19">
        <v>2.9922779922780012</v>
      </c>
      <c r="H19" s="9">
        <f t="shared" si="0"/>
        <v>1.8129770992366467</v>
      </c>
      <c r="I19" s="9">
        <f t="shared" si="1"/>
        <v>1.8129770992366467</v>
      </c>
      <c r="J19" s="9">
        <f t="shared" si="2"/>
        <v>3.0927835051546366</v>
      </c>
      <c r="K19" s="9">
        <f t="shared" si="3"/>
        <v>0.19083969465649128</v>
      </c>
      <c r="L19" s="9" t="str">
        <f t="shared" si="4"/>
        <v>NO</v>
      </c>
      <c r="M19" t="str">
        <f t="shared" si="5"/>
        <v>NO</v>
      </c>
      <c r="N19" t="str">
        <f t="shared" si="6"/>
        <v>NO</v>
      </c>
      <c r="O19" s="9" t="str">
        <f t="shared" si="7"/>
        <v>YES</v>
      </c>
      <c r="P19" s="9" t="str">
        <f t="shared" si="8"/>
        <v>NO</v>
      </c>
      <c r="Q19" s="9" t="str">
        <f t="shared" si="9"/>
        <v>NO</v>
      </c>
      <c r="R19" s="9" t="str">
        <f t="shared" si="10"/>
        <v>NO</v>
      </c>
      <c r="S19">
        <v>51.4</v>
      </c>
      <c r="T19">
        <v>52.15</v>
      </c>
      <c r="U19">
        <v>50.85</v>
      </c>
      <c r="V19">
        <v>51.8</v>
      </c>
      <c r="W19">
        <v>0.54999999999999716</v>
      </c>
      <c r="X19">
        <v>1.073170731707312</v>
      </c>
      <c r="Y19" s="9">
        <f t="shared" si="11"/>
        <v>0.77821011673151474</v>
      </c>
      <c r="Z19" s="9">
        <f t="shared" si="12"/>
        <v>0.77821011673151474</v>
      </c>
      <c r="AA19" s="9">
        <f t="shared" si="13"/>
        <v>0.67567567567567854</v>
      </c>
      <c r="AB19" s="9">
        <f t="shared" si="14"/>
        <v>1.070038910505831</v>
      </c>
      <c r="AC19" s="9" t="str">
        <f t="shared" si="15"/>
        <v>NO</v>
      </c>
      <c r="AD19" s="9" t="str">
        <f t="shared" si="16"/>
        <v>NO</v>
      </c>
      <c r="AE19" s="9" t="str">
        <f t="shared" si="17"/>
        <v>NO</v>
      </c>
      <c r="AF19" s="9" t="str">
        <f t="shared" si="18"/>
        <v>NO</v>
      </c>
      <c r="AG19" s="9" t="str">
        <f t="shared" si="19"/>
        <v>NO</v>
      </c>
      <c r="AH19" s="9" t="str">
        <f t="shared" si="20"/>
        <v>NO</v>
      </c>
      <c r="AI19">
        <v>52.1</v>
      </c>
      <c r="AJ19">
        <v>52.5</v>
      </c>
      <c r="AK19">
        <v>50.6</v>
      </c>
      <c r="AL19">
        <v>51.25</v>
      </c>
      <c r="AM19">
        <v>-4.9999999999997158E-2</v>
      </c>
      <c r="AN19">
        <v>-9.7465886939565621E-2</v>
      </c>
      <c r="AO19" s="9">
        <f t="shared" si="21"/>
        <v>-1.6314779270633424</v>
      </c>
      <c r="AP19" s="9">
        <f t="shared" si="22"/>
        <v>1.6314779270633424</v>
      </c>
      <c r="AQ19" s="9">
        <f t="shared" si="23"/>
        <v>0.76775431861803956</v>
      </c>
      <c r="AR19" s="9">
        <f t="shared" si="24"/>
        <v>1.2682926829268266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487</v>
      </c>
      <c r="C20">
        <v>492.2</v>
      </c>
      <c r="D20">
        <v>476</v>
      </c>
      <c r="E20">
        <v>482.85</v>
      </c>
      <c r="F20">
        <v>-2.299999999999955</v>
      </c>
      <c r="G20">
        <v>-0.47408018138719049</v>
      </c>
      <c r="H20" s="9">
        <f t="shared" si="0"/>
        <v>-0.8521560574948619</v>
      </c>
      <c r="I20" s="9">
        <f t="shared" si="1"/>
        <v>0.8521560574948619</v>
      </c>
      <c r="J20" s="9">
        <f t="shared" si="2"/>
        <v>1.0677618069815173</v>
      </c>
      <c r="K20" s="9">
        <f t="shared" si="3"/>
        <v>1.4186600393496991</v>
      </c>
      <c r="L20" s="9" t="str">
        <f t="shared" si="4"/>
        <v>NO</v>
      </c>
      <c r="M20" t="str">
        <f t="shared" si="5"/>
        <v>NO</v>
      </c>
      <c r="N20" t="str">
        <f t="shared" si="6"/>
        <v>NO</v>
      </c>
      <c r="O20" s="9" t="str">
        <f t="shared" si="7"/>
        <v>NO</v>
      </c>
      <c r="P20" s="9" t="str">
        <f t="shared" si="8"/>
        <v>NO</v>
      </c>
      <c r="Q20" s="9" t="str">
        <f t="shared" si="9"/>
        <v>NO</v>
      </c>
      <c r="R20" s="9" t="str">
        <f t="shared" si="10"/>
        <v>NO</v>
      </c>
      <c r="S20">
        <v>470.8</v>
      </c>
      <c r="T20">
        <v>487.7</v>
      </c>
      <c r="U20">
        <v>468.25</v>
      </c>
      <c r="V20">
        <v>485.15</v>
      </c>
      <c r="W20">
        <v>14.349999999999969</v>
      </c>
      <c r="X20">
        <v>3.0480033984706809</v>
      </c>
      <c r="Y20" s="9">
        <f t="shared" si="11"/>
        <v>3.0480033984706809</v>
      </c>
      <c r="Z20" s="9">
        <f t="shared" si="12"/>
        <v>3.0480033984706809</v>
      </c>
      <c r="AA20" s="9">
        <f t="shared" si="13"/>
        <v>0.52561063588581092</v>
      </c>
      <c r="AB20" s="9">
        <f t="shared" si="14"/>
        <v>0.54163126593033373</v>
      </c>
      <c r="AC20" s="9" t="str">
        <f t="shared" si="15"/>
        <v>NO</v>
      </c>
      <c r="AD20" s="9" t="str">
        <f t="shared" si="16"/>
        <v>NO</v>
      </c>
      <c r="AE20" s="9" t="str">
        <f t="shared" si="17"/>
        <v>NO</v>
      </c>
      <c r="AF20" s="9" t="str">
        <f t="shared" si="18"/>
        <v>NO</v>
      </c>
      <c r="AG20" s="9" t="str">
        <f t="shared" si="19"/>
        <v>NO</v>
      </c>
      <c r="AH20" s="9" t="str">
        <f t="shared" si="20"/>
        <v>NO</v>
      </c>
      <c r="AI20">
        <v>473.7</v>
      </c>
      <c r="AJ20">
        <v>478.35</v>
      </c>
      <c r="AK20">
        <v>464.6</v>
      </c>
      <c r="AL20">
        <v>470.8</v>
      </c>
      <c r="AM20">
        <v>1.1999999999999891</v>
      </c>
      <c r="AN20">
        <v>0.25553662691652218</v>
      </c>
      <c r="AO20" s="9">
        <f t="shared" si="21"/>
        <v>-0.61220181549503427</v>
      </c>
      <c r="AP20" s="9">
        <f t="shared" si="22"/>
        <v>0.61220181549503427</v>
      </c>
      <c r="AQ20" s="9">
        <f t="shared" si="23"/>
        <v>0.98163394553515604</v>
      </c>
      <c r="AR20" s="9">
        <f t="shared" si="24"/>
        <v>1.3169073916737444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23.65</v>
      </c>
      <c r="C21">
        <v>24.25</v>
      </c>
      <c r="D21">
        <v>23.5</v>
      </c>
      <c r="E21">
        <v>23.7</v>
      </c>
      <c r="F21">
        <v>0.30000000000000071</v>
      </c>
      <c r="G21">
        <v>1.282051282051285</v>
      </c>
      <c r="H21" s="9">
        <f t="shared" si="0"/>
        <v>0.21141649048626093</v>
      </c>
      <c r="I21" s="9">
        <f t="shared" si="1"/>
        <v>0.21141649048626093</v>
      </c>
      <c r="J21" s="9">
        <f t="shared" si="2"/>
        <v>2.3206751054852353</v>
      </c>
      <c r="K21" s="9">
        <f t="shared" si="3"/>
        <v>0.63424947145876776</v>
      </c>
      <c r="L21" s="9" t="str">
        <f t="shared" si="4"/>
        <v>NO</v>
      </c>
      <c r="M21" t="str">
        <f t="shared" si="5"/>
        <v>NO</v>
      </c>
      <c r="N21" t="str">
        <f t="shared" si="6"/>
        <v>YES</v>
      </c>
      <c r="O21" s="9" t="str">
        <f t="shared" si="7"/>
        <v>NO</v>
      </c>
      <c r="P21" s="9" t="str">
        <f t="shared" si="8"/>
        <v>NO</v>
      </c>
      <c r="Q21" s="9" t="str">
        <f t="shared" si="9"/>
        <v>NO</v>
      </c>
      <c r="R21" s="9" t="str">
        <f t="shared" si="10"/>
        <v>NO</v>
      </c>
      <c r="S21">
        <v>23.1</v>
      </c>
      <c r="T21">
        <v>23.55</v>
      </c>
      <c r="U21">
        <v>22.9</v>
      </c>
      <c r="V21">
        <v>23.4</v>
      </c>
      <c r="W21">
        <v>0.29999999999999721</v>
      </c>
      <c r="X21">
        <v>1.298701298701286</v>
      </c>
      <c r="Y21" s="9">
        <f t="shared" si="11"/>
        <v>1.2987012987012863</v>
      </c>
      <c r="Z21" s="9">
        <f t="shared" si="12"/>
        <v>1.2987012987012863</v>
      </c>
      <c r="AA21" s="9">
        <f t="shared" si="13"/>
        <v>0.64102564102565018</v>
      </c>
      <c r="AB21" s="9">
        <f t="shared" si="14"/>
        <v>0.86580086580087812</v>
      </c>
      <c r="AC21" s="9" t="str">
        <f t="shared" si="15"/>
        <v>NO</v>
      </c>
      <c r="AD21" s="9" t="str">
        <f t="shared" si="16"/>
        <v>NO</v>
      </c>
      <c r="AE21" s="9" t="str">
        <f t="shared" si="17"/>
        <v>NO</v>
      </c>
      <c r="AF21" s="9" t="str">
        <f t="shared" si="18"/>
        <v>NO</v>
      </c>
      <c r="AG21" s="9" t="str">
        <f t="shared" si="19"/>
        <v>NO</v>
      </c>
      <c r="AH21" s="9" t="str">
        <f t="shared" si="20"/>
        <v>NO</v>
      </c>
      <c r="AI21">
        <v>23.25</v>
      </c>
      <c r="AJ21">
        <v>23.75</v>
      </c>
      <c r="AK21">
        <v>22.7</v>
      </c>
      <c r="AL21">
        <v>23.1</v>
      </c>
      <c r="AM21">
        <v>-9.9999999999997868E-2</v>
      </c>
      <c r="AN21">
        <v>-0.4310344827586115</v>
      </c>
      <c r="AO21" s="9">
        <f t="shared" si="21"/>
        <v>-0.64516129032257452</v>
      </c>
      <c r="AP21" s="9">
        <f t="shared" si="22"/>
        <v>0.64516129032257452</v>
      </c>
      <c r="AQ21" s="9">
        <f t="shared" si="23"/>
        <v>2.1505376344086025</v>
      </c>
      <c r="AR21" s="9">
        <f t="shared" si="24"/>
        <v>1.7316017316017407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420.7</v>
      </c>
      <c r="C22">
        <v>429.6</v>
      </c>
      <c r="D22">
        <v>409.5</v>
      </c>
      <c r="E22">
        <v>424.95</v>
      </c>
      <c r="F22">
        <v>7.75</v>
      </c>
      <c r="G22">
        <v>1.8576222435282841</v>
      </c>
      <c r="H22" s="9">
        <f t="shared" si="0"/>
        <v>1.0102210601378656</v>
      </c>
      <c r="I22" s="9">
        <f t="shared" si="1"/>
        <v>1.0102210601378656</v>
      </c>
      <c r="J22" s="9">
        <f t="shared" si="2"/>
        <v>1.0942463819272936</v>
      </c>
      <c r="K22" s="9">
        <f t="shared" si="3"/>
        <v>2.6622296173044897</v>
      </c>
      <c r="L22" s="9" t="str">
        <f t="shared" si="4"/>
        <v>NO</v>
      </c>
      <c r="M22" t="str">
        <f t="shared" si="5"/>
        <v>YES</v>
      </c>
      <c r="N22" t="str">
        <f t="shared" si="6"/>
        <v>NO</v>
      </c>
      <c r="O22" s="9" t="str">
        <f t="shared" si="7"/>
        <v>NO</v>
      </c>
      <c r="P22" s="9" t="str">
        <f t="shared" si="8"/>
        <v>NO</v>
      </c>
      <c r="Q22" s="9" t="str">
        <f t="shared" si="9"/>
        <v>NO</v>
      </c>
      <c r="R22" s="9" t="str">
        <f t="shared" si="10"/>
        <v>NO</v>
      </c>
      <c r="S22">
        <v>420.05</v>
      </c>
      <c r="T22">
        <v>429.55</v>
      </c>
      <c r="U22">
        <v>406.4</v>
      </c>
      <c r="V22">
        <v>417.2</v>
      </c>
      <c r="W22">
        <v>-6.6500000000000341</v>
      </c>
      <c r="X22">
        <v>-1.5689512799339469</v>
      </c>
      <c r="Y22" s="9">
        <f t="shared" si="11"/>
        <v>-0.67849065587430613</v>
      </c>
      <c r="Z22" s="9">
        <f t="shared" si="12"/>
        <v>0.67849065587430613</v>
      </c>
      <c r="AA22" s="9">
        <f t="shared" si="13"/>
        <v>2.2616355195810023</v>
      </c>
      <c r="AB22" s="9">
        <f t="shared" si="14"/>
        <v>2.5886864813039336</v>
      </c>
      <c r="AC22" s="9" t="str">
        <f t="shared" si="15"/>
        <v>NO</v>
      </c>
      <c r="AD22" s="9" t="str">
        <f t="shared" si="16"/>
        <v>NO</v>
      </c>
      <c r="AE22" s="9" t="str">
        <f t="shared" si="17"/>
        <v>NO</v>
      </c>
      <c r="AF22" s="9" t="str">
        <f t="shared" si="18"/>
        <v>NO</v>
      </c>
      <c r="AG22" s="9" t="str">
        <f t="shared" si="19"/>
        <v>NO</v>
      </c>
      <c r="AH22" s="9" t="str">
        <f t="shared" si="20"/>
        <v>NO</v>
      </c>
      <c r="AI22">
        <v>422.05</v>
      </c>
      <c r="AJ22">
        <v>433</v>
      </c>
      <c r="AK22">
        <v>416.1</v>
      </c>
      <c r="AL22">
        <v>423.85</v>
      </c>
      <c r="AM22">
        <v>2.200000000000045</v>
      </c>
      <c r="AN22">
        <v>0.52175975334994551</v>
      </c>
      <c r="AO22" s="9">
        <f t="shared" si="21"/>
        <v>0.42648975239900755</v>
      </c>
      <c r="AP22" s="9">
        <f t="shared" si="22"/>
        <v>0.42648975239900755</v>
      </c>
      <c r="AQ22" s="9">
        <f t="shared" si="23"/>
        <v>2.1587825881797751</v>
      </c>
      <c r="AR22" s="9">
        <f t="shared" si="24"/>
        <v>1.409785570430041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31.4</v>
      </c>
      <c r="C23">
        <v>31.7</v>
      </c>
      <c r="D23">
        <v>30.65</v>
      </c>
      <c r="E23">
        <v>31.05</v>
      </c>
      <c r="F23">
        <v>0</v>
      </c>
      <c r="G23">
        <v>0</v>
      </c>
      <c r="H23" s="9">
        <f t="shared" si="0"/>
        <v>-1.1146496815286557</v>
      </c>
      <c r="I23" s="9">
        <f t="shared" si="1"/>
        <v>1.1146496815286557</v>
      </c>
      <c r="J23" s="9">
        <f t="shared" si="2"/>
        <v>0.95541401273885584</v>
      </c>
      <c r="K23" s="9">
        <f t="shared" si="3"/>
        <v>1.2882447665056429</v>
      </c>
      <c r="L23" s="9" t="str">
        <f t="shared" si="4"/>
        <v>NO</v>
      </c>
      <c r="M23" t="str">
        <f t="shared" si="5"/>
        <v>NO</v>
      </c>
      <c r="N23" t="str">
        <f t="shared" si="6"/>
        <v>NO</v>
      </c>
      <c r="O23" s="9" t="str">
        <f t="shared" si="7"/>
        <v>NO</v>
      </c>
      <c r="P23" s="9" t="str">
        <f t="shared" si="8"/>
        <v>NO</v>
      </c>
      <c r="Q23" s="9" t="str">
        <f t="shared" si="9"/>
        <v>NO</v>
      </c>
      <c r="R23" s="9" t="str">
        <f t="shared" si="10"/>
        <v>NO</v>
      </c>
      <c r="S23">
        <v>30.8</v>
      </c>
      <c r="T23">
        <v>31.2</v>
      </c>
      <c r="U23">
        <v>30.4</v>
      </c>
      <c r="V23">
        <v>31.05</v>
      </c>
      <c r="W23">
        <v>0.40000000000000208</v>
      </c>
      <c r="X23">
        <v>1.305057096247968</v>
      </c>
      <c r="Y23" s="9">
        <f t="shared" si="11"/>
        <v>0.81168831168831157</v>
      </c>
      <c r="Z23" s="9">
        <f t="shared" si="12"/>
        <v>0.81168831168831157</v>
      </c>
      <c r="AA23" s="9">
        <f t="shared" si="13"/>
        <v>0.4830917874396089</v>
      </c>
      <c r="AB23" s="9">
        <f t="shared" si="14"/>
        <v>1.2987012987013056</v>
      </c>
      <c r="AC23" s="9" t="str">
        <f t="shared" si="15"/>
        <v>NO</v>
      </c>
      <c r="AD23" s="9" t="str">
        <f t="shared" si="16"/>
        <v>NO</v>
      </c>
      <c r="AE23" s="9" t="str">
        <f t="shared" si="17"/>
        <v>NO</v>
      </c>
      <c r="AF23" s="9" t="str">
        <f t="shared" si="18"/>
        <v>NO</v>
      </c>
      <c r="AG23" s="9" t="str">
        <f t="shared" si="19"/>
        <v>NO</v>
      </c>
      <c r="AH23" s="9" t="str">
        <f t="shared" si="20"/>
        <v>NO</v>
      </c>
      <c r="AI23">
        <v>29.75</v>
      </c>
      <c r="AJ23">
        <v>30.9</v>
      </c>
      <c r="AK23">
        <v>29.7</v>
      </c>
      <c r="AL23">
        <v>30.65</v>
      </c>
      <c r="AM23">
        <v>1.25</v>
      </c>
      <c r="AN23">
        <v>4.2517006802721076</v>
      </c>
      <c r="AO23" s="9">
        <f t="shared" si="21"/>
        <v>3.0252100840336085</v>
      </c>
      <c r="AP23" s="9">
        <f t="shared" si="22"/>
        <v>3.0252100840336085</v>
      </c>
      <c r="AQ23" s="9">
        <f t="shared" si="23"/>
        <v>0.81566068515497558</v>
      </c>
      <c r="AR23" s="9">
        <f t="shared" si="24"/>
        <v>0.1680672268907587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405.1</v>
      </c>
      <c r="C24">
        <v>414</v>
      </c>
      <c r="D24">
        <v>402.8</v>
      </c>
      <c r="E24">
        <v>408.8</v>
      </c>
      <c r="F24">
        <v>5.6500000000000341</v>
      </c>
      <c r="G24">
        <v>1.401463475133333</v>
      </c>
      <c r="H24" s="9">
        <f t="shared" si="0"/>
        <v>0.91335472722784206</v>
      </c>
      <c r="I24" s="9">
        <f t="shared" si="1"/>
        <v>0.91335472722784206</v>
      </c>
      <c r="J24" s="9">
        <f t="shared" si="2"/>
        <v>1.2720156555772966</v>
      </c>
      <c r="K24" s="9">
        <f t="shared" si="3"/>
        <v>0.5677610466551497</v>
      </c>
      <c r="L24" s="9" t="str">
        <f t="shared" si="4"/>
        <v>NO</v>
      </c>
      <c r="M24" t="str">
        <f t="shared" si="5"/>
        <v>NO</v>
      </c>
      <c r="N24" t="str">
        <f t="shared" si="6"/>
        <v>NO</v>
      </c>
      <c r="O24" s="9" t="str">
        <f t="shared" si="7"/>
        <v>NO</v>
      </c>
      <c r="P24" s="9" t="str">
        <f t="shared" si="8"/>
        <v>NO</v>
      </c>
      <c r="Q24" s="9" t="str">
        <f t="shared" si="9"/>
        <v>NO</v>
      </c>
      <c r="R24" s="9" t="str">
        <f t="shared" si="10"/>
        <v>NO</v>
      </c>
      <c r="S24">
        <v>390</v>
      </c>
      <c r="T24">
        <v>405</v>
      </c>
      <c r="U24">
        <v>389</v>
      </c>
      <c r="V24">
        <v>403.15</v>
      </c>
      <c r="W24">
        <v>14.849999999999969</v>
      </c>
      <c r="X24">
        <v>3.824362606232286</v>
      </c>
      <c r="Y24" s="9">
        <f t="shared" si="11"/>
        <v>3.3717948717948656</v>
      </c>
      <c r="Z24" s="9">
        <f t="shared" si="12"/>
        <v>3.3717948717948656</v>
      </c>
      <c r="AA24" s="9">
        <f t="shared" si="13"/>
        <v>0.45888627061888199</v>
      </c>
      <c r="AB24" s="9">
        <f t="shared" si="14"/>
        <v>0.25641025641025639</v>
      </c>
      <c r="AC24" s="9" t="str">
        <f t="shared" si="15"/>
        <v>NO</v>
      </c>
      <c r="AD24" s="9" t="str">
        <f t="shared" si="16"/>
        <v>NO</v>
      </c>
      <c r="AE24" s="9" t="str">
        <f t="shared" si="17"/>
        <v>NO</v>
      </c>
      <c r="AF24" s="9" t="str">
        <f t="shared" si="18"/>
        <v>NO</v>
      </c>
      <c r="AG24" s="9" t="str">
        <f t="shared" si="19"/>
        <v>NO</v>
      </c>
      <c r="AH24" s="9" t="str">
        <f t="shared" si="20"/>
        <v>NO</v>
      </c>
      <c r="AI24">
        <v>393.5</v>
      </c>
      <c r="AJ24">
        <v>399</v>
      </c>
      <c r="AK24">
        <v>383.6</v>
      </c>
      <c r="AL24">
        <v>388.3</v>
      </c>
      <c r="AM24">
        <v>-3.1999999999999891</v>
      </c>
      <c r="AN24">
        <v>-0.81736909323115936</v>
      </c>
      <c r="AO24" s="9">
        <f t="shared" si="21"/>
        <v>-1.321473951715372</v>
      </c>
      <c r="AP24" s="9">
        <f t="shared" si="22"/>
        <v>1.321473951715372</v>
      </c>
      <c r="AQ24" s="9">
        <f t="shared" si="23"/>
        <v>1.3977128335451081</v>
      </c>
      <c r="AR24" s="9">
        <f t="shared" si="24"/>
        <v>1.2104043265516324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211</v>
      </c>
      <c r="C25">
        <v>211.35</v>
      </c>
      <c r="D25">
        <v>206.5</v>
      </c>
      <c r="E25">
        <v>209.65</v>
      </c>
      <c r="F25">
        <v>7.8000000000000114</v>
      </c>
      <c r="G25">
        <v>3.8642556353728081</v>
      </c>
      <c r="H25" s="9">
        <f t="shared" si="0"/>
        <v>-0.63981042654028164</v>
      </c>
      <c r="I25" s="9">
        <f t="shared" si="1"/>
        <v>0.63981042654028164</v>
      </c>
      <c r="J25" s="9">
        <f t="shared" si="2"/>
        <v>0.16587677725118213</v>
      </c>
      <c r="K25" s="9">
        <f t="shared" si="3"/>
        <v>1.5025041736227072</v>
      </c>
      <c r="L25" s="9" t="str">
        <f t="shared" si="4"/>
        <v>NO</v>
      </c>
      <c r="M25" t="str">
        <f t="shared" si="5"/>
        <v>NO</v>
      </c>
      <c r="N25" t="str">
        <f t="shared" si="6"/>
        <v>NO</v>
      </c>
      <c r="O25" s="9" t="str">
        <f t="shared" si="7"/>
        <v>NO</v>
      </c>
      <c r="P25" s="9" t="str">
        <f t="shared" si="8"/>
        <v>NO</v>
      </c>
      <c r="Q25" s="9" t="str">
        <f t="shared" si="9"/>
        <v>NO</v>
      </c>
      <c r="R25" s="9" t="str">
        <f t="shared" si="10"/>
        <v>NO</v>
      </c>
      <c r="S25">
        <v>196.5</v>
      </c>
      <c r="T25">
        <v>202.7</v>
      </c>
      <c r="U25">
        <v>195.3</v>
      </c>
      <c r="V25">
        <v>201.85</v>
      </c>
      <c r="W25">
        <v>5.9499999999999886</v>
      </c>
      <c r="X25">
        <v>3.0372639101582379</v>
      </c>
      <c r="Y25" s="9">
        <f t="shared" si="11"/>
        <v>2.7226463104325673</v>
      </c>
      <c r="Z25" s="9">
        <f t="shared" si="12"/>
        <v>2.7226463104325673</v>
      </c>
      <c r="AA25" s="9">
        <f t="shared" si="13"/>
        <v>0.4211047807778025</v>
      </c>
      <c r="AB25" s="9">
        <f t="shared" si="14"/>
        <v>0.61068702290075749</v>
      </c>
      <c r="AC25" s="9" t="str">
        <f t="shared" si="15"/>
        <v>NO</v>
      </c>
      <c r="AD25" s="9" t="str">
        <f t="shared" si="16"/>
        <v>NO</v>
      </c>
      <c r="AE25" s="9" t="str">
        <f t="shared" si="17"/>
        <v>NO</v>
      </c>
      <c r="AF25" s="9" t="str">
        <f t="shared" si="18"/>
        <v>NO</v>
      </c>
      <c r="AG25" s="9" t="str">
        <f t="shared" si="19"/>
        <v>NO</v>
      </c>
      <c r="AH25" s="9" t="str">
        <f t="shared" si="20"/>
        <v>NO</v>
      </c>
      <c r="AI25">
        <v>196.5</v>
      </c>
      <c r="AJ25">
        <v>200.6</v>
      </c>
      <c r="AK25">
        <v>192.3</v>
      </c>
      <c r="AL25">
        <v>195.9</v>
      </c>
      <c r="AM25">
        <v>2.0999999999999939</v>
      </c>
      <c r="AN25">
        <v>1.083591331269347</v>
      </c>
      <c r="AO25" s="9">
        <f t="shared" si="21"/>
        <v>-0.30534351145037875</v>
      </c>
      <c r="AP25" s="9">
        <f t="shared" si="22"/>
        <v>0.30534351145037875</v>
      </c>
      <c r="AQ25" s="9">
        <f t="shared" si="23"/>
        <v>2.0865139949109386</v>
      </c>
      <c r="AR25" s="9">
        <f t="shared" si="24"/>
        <v>1.8376722817764135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2357.9499999999998</v>
      </c>
      <c r="C26">
        <v>2368</v>
      </c>
      <c r="D26">
        <v>2324.0500000000002</v>
      </c>
      <c r="E26">
        <v>2347.35</v>
      </c>
      <c r="F26">
        <v>20.049999999999731</v>
      </c>
      <c r="G26">
        <v>0.86151334164051596</v>
      </c>
      <c r="H26" s="9">
        <f t="shared" si="0"/>
        <v>-0.44954303526367861</v>
      </c>
      <c r="I26" s="9">
        <f t="shared" si="1"/>
        <v>0.44954303526367861</v>
      </c>
      <c r="J26" s="9">
        <f t="shared" si="2"/>
        <v>0.42621768909434815</v>
      </c>
      <c r="K26" s="9">
        <f t="shared" si="3"/>
        <v>0.99260868639102517</v>
      </c>
      <c r="L26" s="9" t="str">
        <f t="shared" si="4"/>
        <v>NO</v>
      </c>
      <c r="M26" t="str">
        <f t="shared" si="5"/>
        <v>NO</v>
      </c>
      <c r="N26" t="str">
        <f t="shared" si="6"/>
        <v>NO</v>
      </c>
      <c r="O26" s="9" t="str">
        <f t="shared" si="7"/>
        <v>NO</v>
      </c>
      <c r="P26" s="9" t="str">
        <f t="shared" si="8"/>
        <v>NO</v>
      </c>
      <c r="Q26" s="9" t="str">
        <f t="shared" si="9"/>
        <v>NO</v>
      </c>
      <c r="R26" s="9" t="str">
        <f t="shared" si="10"/>
        <v>NO</v>
      </c>
      <c r="S26">
        <v>2267.4</v>
      </c>
      <c r="T26">
        <v>2377.9</v>
      </c>
      <c r="U26">
        <v>2267</v>
      </c>
      <c r="V26">
        <v>2327.3000000000002</v>
      </c>
      <c r="W26">
        <v>62.200000000000273</v>
      </c>
      <c r="X26">
        <v>2.7460156284490869</v>
      </c>
      <c r="Y26" s="9">
        <f t="shared" si="11"/>
        <v>2.641792361294879</v>
      </c>
      <c r="Z26" s="9">
        <f t="shared" si="12"/>
        <v>2.641792361294879</v>
      </c>
      <c r="AA26" s="9">
        <f t="shared" si="13"/>
        <v>2.1741932711725993</v>
      </c>
      <c r="AB26" s="9">
        <f t="shared" si="14"/>
        <v>1.7641351327515698E-2</v>
      </c>
      <c r="AC26" s="9" t="str">
        <f t="shared" si="15"/>
        <v>NO</v>
      </c>
      <c r="AD26" s="9" t="str">
        <f t="shared" si="16"/>
        <v>NO</v>
      </c>
      <c r="AE26" s="9" t="str">
        <f t="shared" si="17"/>
        <v>NO</v>
      </c>
      <c r="AF26" s="9" t="str">
        <f t="shared" si="18"/>
        <v>NO</v>
      </c>
      <c r="AG26" s="9" t="str">
        <f t="shared" si="19"/>
        <v>NO</v>
      </c>
      <c r="AH26" s="9" t="str">
        <f t="shared" si="20"/>
        <v>NO</v>
      </c>
      <c r="AI26">
        <v>2255.8000000000002</v>
      </c>
      <c r="AJ26">
        <v>2309</v>
      </c>
      <c r="AK26">
        <v>2240.9499999999998</v>
      </c>
      <c r="AL26">
        <v>2265.1</v>
      </c>
      <c r="AM26">
        <v>39.25</v>
      </c>
      <c r="AN26">
        <v>1.7633712963586941</v>
      </c>
      <c r="AO26" s="9">
        <f t="shared" si="21"/>
        <v>0.41227059136447047</v>
      </c>
      <c r="AP26" s="9">
        <f t="shared" si="22"/>
        <v>0.41227059136447047</v>
      </c>
      <c r="AQ26" s="9">
        <f t="shared" si="23"/>
        <v>1.9381042779568272</v>
      </c>
      <c r="AR26" s="9">
        <f t="shared" si="24"/>
        <v>0.65830304104975446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300</v>
      </c>
      <c r="C27">
        <v>306.64999999999998</v>
      </c>
      <c r="D27">
        <v>297.25</v>
      </c>
      <c r="E27">
        <v>302.64999999999998</v>
      </c>
      <c r="F27">
        <v>6.1499999999999773</v>
      </c>
      <c r="G27">
        <v>2.074198988195608</v>
      </c>
      <c r="H27" s="9">
        <f t="shared" si="0"/>
        <v>0.88333333333332575</v>
      </c>
      <c r="I27" s="9">
        <f t="shared" si="1"/>
        <v>0.88333333333332575</v>
      </c>
      <c r="J27" s="9">
        <f t="shared" si="2"/>
        <v>1.3216586816454652</v>
      </c>
      <c r="K27" s="9">
        <f t="shared" si="3"/>
        <v>0.91666666666666663</v>
      </c>
      <c r="L27" s="9" t="str">
        <f t="shared" si="4"/>
        <v>NO</v>
      </c>
      <c r="M27" t="str">
        <f t="shared" si="5"/>
        <v>NO</v>
      </c>
      <c r="N27" t="str">
        <f t="shared" si="6"/>
        <v>NO</v>
      </c>
      <c r="O27" s="9" t="str">
        <f t="shared" si="7"/>
        <v>NO</v>
      </c>
      <c r="P27" s="9" t="str">
        <f t="shared" si="8"/>
        <v>NO</v>
      </c>
      <c r="Q27" s="9" t="str">
        <f t="shared" si="9"/>
        <v>NO</v>
      </c>
      <c r="R27" s="9" t="str">
        <f t="shared" si="10"/>
        <v>NO</v>
      </c>
      <c r="S27">
        <v>296.25</v>
      </c>
      <c r="T27">
        <v>298.60000000000002</v>
      </c>
      <c r="U27">
        <v>292.60000000000002</v>
      </c>
      <c r="V27">
        <v>296.5</v>
      </c>
      <c r="W27">
        <v>0.80000000000001137</v>
      </c>
      <c r="X27">
        <v>0.27054447074738303</v>
      </c>
      <c r="Y27" s="9">
        <f t="shared" si="11"/>
        <v>8.4388185654008435E-2</v>
      </c>
      <c r="Z27" s="9">
        <f t="shared" si="12"/>
        <v>8.4388185654008435E-2</v>
      </c>
      <c r="AA27" s="9">
        <f t="shared" si="13"/>
        <v>0.70826306913997394</v>
      </c>
      <c r="AB27" s="9">
        <f t="shared" si="14"/>
        <v>1.2320675105485155</v>
      </c>
      <c r="AC27" s="9" t="str">
        <f t="shared" si="15"/>
        <v>NO</v>
      </c>
      <c r="AD27" s="9" t="str">
        <f t="shared" si="16"/>
        <v>NO</v>
      </c>
      <c r="AE27" s="9" t="str">
        <f t="shared" si="17"/>
        <v>NO</v>
      </c>
      <c r="AF27" s="9" t="str">
        <f t="shared" si="18"/>
        <v>NO</v>
      </c>
      <c r="AG27" s="9" t="str">
        <f t="shared" si="19"/>
        <v>NO</v>
      </c>
      <c r="AH27" s="9" t="str">
        <f t="shared" si="20"/>
        <v>NO</v>
      </c>
      <c r="AI27">
        <v>290.14999999999998</v>
      </c>
      <c r="AJ27">
        <v>298.2</v>
      </c>
      <c r="AK27">
        <v>289.14999999999998</v>
      </c>
      <c r="AL27">
        <v>295.7</v>
      </c>
      <c r="AM27">
        <v>8.9499999999999886</v>
      </c>
      <c r="AN27">
        <v>3.1211857018308589</v>
      </c>
      <c r="AO27" s="9">
        <f t="shared" si="21"/>
        <v>1.9128037222126526</v>
      </c>
      <c r="AP27" s="9">
        <f t="shared" si="22"/>
        <v>1.9128037222126526</v>
      </c>
      <c r="AQ27" s="9">
        <f t="shared" si="23"/>
        <v>0.84545147108555962</v>
      </c>
      <c r="AR27" s="9">
        <f t="shared" si="24"/>
        <v>0.34464931931759435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131.69999999999999</v>
      </c>
      <c r="C28">
        <v>135.44999999999999</v>
      </c>
      <c r="D28">
        <v>131.1</v>
      </c>
      <c r="E28">
        <v>133.44999999999999</v>
      </c>
      <c r="F28">
        <v>2.5999999999999939</v>
      </c>
      <c r="G28">
        <v>1.9870080244554791</v>
      </c>
      <c r="H28" s="9">
        <f t="shared" si="0"/>
        <v>1.328777524677297</v>
      </c>
      <c r="I28" s="9">
        <f t="shared" si="1"/>
        <v>1.328777524677297</v>
      </c>
      <c r="J28" s="9">
        <f t="shared" si="2"/>
        <v>1.4986886474334957</v>
      </c>
      <c r="K28" s="9">
        <f t="shared" si="3"/>
        <v>0.45558086560364036</v>
      </c>
      <c r="L28" s="9" t="str">
        <f t="shared" si="4"/>
        <v>NO</v>
      </c>
      <c r="M28" t="str">
        <f t="shared" si="5"/>
        <v>NO</v>
      </c>
      <c r="N28" t="str">
        <f t="shared" si="6"/>
        <v>NO</v>
      </c>
      <c r="O28" s="9" t="str">
        <f t="shared" si="7"/>
        <v>NO</v>
      </c>
      <c r="P28" s="9" t="str">
        <f t="shared" si="8"/>
        <v>NO</v>
      </c>
      <c r="Q28" s="9" t="str">
        <f t="shared" si="9"/>
        <v>NO</v>
      </c>
      <c r="R28" s="9" t="str">
        <f t="shared" si="10"/>
        <v>NO</v>
      </c>
      <c r="S28">
        <v>131.1</v>
      </c>
      <c r="T28">
        <v>132</v>
      </c>
      <c r="U28">
        <v>129.35</v>
      </c>
      <c r="V28">
        <v>130.85</v>
      </c>
      <c r="W28">
        <v>0.44999999999998858</v>
      </c>
      <c r="X28">
        <v>0.34509202453986859</v>
      </c>
      <c r="Y28" s="9">
        <f t="shared" si="11"/>
        <v>-0.1906941266209001</v>
      </c>
      <c r="Z28" s="9">
        <f t="shared" si="12"/>
        <v>0.1906941266209001</v>
      </c>
      <c r="AA28" s="9">
        <f t="shared" si="13"/>
        <v>0.68649885583524461</v>
      </c>
      <c r="AB28" s="9">
        <f t="shared" si="14"/>
        <v>1.146350783339702</v>
      </c>
      <c r="AC28" s="9" t="str">
        <f t="shared" si="15"/>
        <v>NO</v>
      </c>
      <c r="AD28" s="9" t="str">
        <f t="shared" si="16"/>
        <v>NO</v>
      </c>
      <c r="AE28" s="9" t="str">
        <f t="shared" si="17"/>
        <v>NO</v>
      </c>
      <c r="AF28" s="9" t="str">
        <f t="shared" si="18"/>
        <v>NO</v>
      </c>
      <c r="AG28" s="9" t="str">
        <f t="shared" si="19"/>
        <v>NO</v>
      </c>
      <c r="AH28" s="9" t="str">
        <f t="shared" si="20"/>
        <v>NO</v>
      </c>
      <c r="AI28">
        <v>131.69999999999999</v>
      </c>
      <c r="AJ28">
        <v>133.85</v>
      </c>
      <c r="AK28">
        <v>128.55000000000001</v>
      </c>
      <c r="AL28">
        <v>130.4</v>
      </c>
      <c r="AM28">
        <v>0.30000000000001142</v>
      </c>
      <c r="AN28">
        <v>0.23059185242122321</v>
      </c>
      <c r="AO28" s="9">
        <f t="shared" si="21"/>
        <v>-0.98709187547455046</v>
      </c>
      <c r="AP28" s="9">
        <f t="shared" si="22"/>
        <v>0.98709187547455046</v>
      </c>
      <c r="AQ28" s="9">
        <f t="shared" si="23"/>
        <v>1.6324981017463978</v>
      </c>
      <c r="AR28" s="9">
        <f t="shared" si="24"/>
        <v>1.4187116564417135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158.5</v>
      </c>
      <c r="C29">
        <v>162.9</v>
      </c>
      <c r="D29">
        <v>158</v>
      </c>
      <c r="E29">
        <v>158.75</v>
      </c>
      <c r="F29">
        <v>1.5</v>
      </c>
      <c r="G29">
        <v>0.95389507154213027</v>
      </c>
      <c r="H29" s="9">
        <f t="shared" si="0"/>
        <v>0.15772870662460567</v>
      </c>
      <c r="I29" s="9">
        <f t="shared" si="1"/>
        <v>0.15772870662460567</v>
      </c>
      <c r="J29" s="9">
        <f t="shared" si="2"/>
        <v>2.6141732283464605</v>
      </c>
      <c r="K29" s="9">
        <f t="shared" si="3"/>
        <v>0.31545741324921134</v>
      </c>
      <c r="L29" s="9" t="str">
        <f t="shared" si="4"/>
        <v>NO</v>
      </c>
      <c r="M29" t="str">
        <f t="shared" si="5"/>
        <v>NO</v>
      </c>
      <c r="N29" t="str">
        <f t="shared" si="6"/>
        <v>YES</v>
      </c>
      <c r="O29" s="9" t="str">
        <f t="shared" si="7"/>
        <v>NO</v>
      </c>
      <c r="P29" s="9" t="str">
        <f t="shared" si="8"/>
        <v>NO</v>
      </c>
      <c r="Q29" s="9" t="str">
        <f t="shared" si="9"/>
        <v>NO</v>
      </c>
      <c r="R29" s="9" t="str">
        <f t="shared" si="10"/>
        <v>NO</v>
      </c>
      <c r="S29">
        <v>147</v>
      </c>
      <c r="T29">
        <v>158</v>
      </c>
      <c r="U29">
        <v>146.05000000000001</v>
      </c>
      <c r="V29">
        <v>157.25</v>
      </c>
      <c r="W29">
        <v>9.9499999999999886</v>
      </c>
      <c r="X29">
        <v>6.7549219280380086</v>
      </c>
      <c r="Y29" s="9">
        <f t="shared" si="11"/>
        <v>6.9727891156462576</v>
      </c>
      <c r="Z29" s="9">
        <f t="shared" si="12"/>
        <v>6.9727891156462576</v>
      </c>
      <c r="AA29" s="9">
        <f t="shared" si="13"/>
        <v>0.47694753577106513</v>
      </c>
      <c r="AB29" s="9">
        <f t="shared" si="14"/>
        <v>0.64625850340135282</v>
      </c>
      <c r="AC29" s="9" t="str">
        <f t="shared" si="15"/>
        <v>NO</v>
      </c>
      <c r="AD29" s="9" t="str">
        <f t="shared" si="16"/>
        <v>NO</v>
      </c>
      <c r="AE29" s="9" t="str">
        <f t="shared" si="17"/>
        <v>NO</v>
      </c>
      <c r="AF29" s="9" t="str">
        <f t="shared" si="18"/>
        <v>NO</v>
      </c>
      <c r="AG29" s="9" t="str">
        <f t="shared" si="19"/>
        <v>NO</v>
      </c>
      <c r="AH29" s="9" t="str">
        <f t="shared" si="20"/>
        <v>NO</v>
      </c>
      <c r="AI29">
        <v>146.5</v>
      </c>
      <c r="AJ29">
        <v>148.15</v>
      </c>
      <c r="AK29">
        <v>144.5</v>
      </c>
      <c r="AL29">
        <v>147.30000000000001</v>
      </c>
      <c r="AM29">
        <v>3.7000000000000171</v>
      </c>
      <c r="AN29">
        <v>2.5766016713092039</v>
      </c>
      <c r="AO29" s="9">
        <f t="shared" si="21"/>
        <v>0.54607508532423976</v>
      </c>
      <c r="AP29" s="9">
        <f t="shared" si="22"/>
        <v>0.54607508532423976</v>
      </c>
      <c r="AQ29" s="9">
        <f t="shared" si="23"/>
        <v>0.57705363204344484</v>
      </c>
      <c r="AR29" s="9">
        <f t="shared" si="24"/>
        <v>1.3651877133105803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605</v>
      </c>
      <c r="C30">
        <v>631.9</v>
      </c>
      <c r="D30">
        <v>605</v>
      </c>
      <c r="E30">
        <v>620.29999999999995</v>
      </c>
      <c r="F30">
        <v>22.449999999999928</v>
      </c>
      <c r="G30">
        <v>3.755122522371821</v>
      </c>
      <c r="H30" s="9">
        <f t="shared" si="0"/>
        <v>2.5289256198347032</v>
      </c>
      <c r="I30" s="9">
        <f t="shared" si="1"/>
        <v>2.5289256198347032</v>
      </c>
      <c r="J30" s="9">
        <f t="shared" si="2"/>
        <v>1.8700628728034858</v>
      </c>
      <c r="K30" s="9">
        <f t="shared" si="3"/>
        <v>0</v>
      </c>
      <c r="L30" s="9" t="str">
        <f t="shared" si="4"/>
        <v>NO</v>
      </c>
      <c r="M30" t="str">
        <f t="shared" si="5"/>
        <v>NO</v>
      </c>
      <c r="N30" t="str">
        <f t="shared" si="6"/>
        <v>NO</v>
      </c>
      <c r="O30" s="9" t="str">
        <f t="shared" si="7"/>
        <v>NO</v>
      </c>
      <c r="P30" s="9" t="str">
        <f t="shared" si="8"/>
        <v>NO</v>
      </c>
      <c r="Q30" s="9" t="str">
        <f t="shared" si="9"/>
        <v>NO</v>
      </c>
      <c r="R30" s="9" t="str">
        <f t="shared" si="10"/>
        <v>NO</v>
      </c>
      <c r="S30">
        <v>590</v>
      </c>
      <c r="T30">
        <v>600.9</v>
      </c>
      <c r="U30">
        <v>580.54999999999995</v>
      </c>
      <c r="V30">
        <v>597.85</v>
      </c>
      <c r="W30">
        <v>8.7000000000000455</v>
      </c>
      <c r="X30">
        <v>1.4767037257065341</v>
      </c>
      <c r="Y30" s="9">
        <f t="shared" si="11"/>
        <v>1.330508474576275</v>
      </c>
      <c r="Z30" s="9">
        <f t="shared" si="12"/>
        <v>1.330508474576275</v>
      </c>
      <c r="AA30" s="9">
        <f t="shared" si="13"/>
        <v>0.51016141172534157</v>
      </c>
      <c r="AB30" s="9">
        <f t="shared" si="14"/>
        <v>1.601694915254245</v>
      </c>
      <c r="AC30" s="9" t="str">
        <f t="shared" si="15"/>
        <v>NO</v>
      </c>
      <c r="AD30" s="9" t="str">
        <f t="shared" si="16"/>
        <v>NO</v>
      </c>
      <c r="AE30" s="9" t="str">
        <f t="shared" si="17"/>
        <v>NO</v>
      </c>
      <c r="AF30" s="9" t="str">
        <f t="shared" si="18"/>
        <v>NO</v>
      </c>
      <c r="AG30" s="9" t="str">
        <f t="shared" si="19"/>
        <v>NO</v>
      </c>
      <c r="AH30" s="9" t="str">
        <f t="shared" si="20"/>
        <v>NO</v>
      </c>
      <c r="AI30">
        <v>594.45000000000005</v>
      </c>
      <c r="AJ30">
        <v>600.6</v>
      </c>
      <c r="AK30">
        <v>580.20000000000005</v>
      </c>
      <c r="AL30">
        <v>589.15</v>
      </c>
      <c r="AM30">
        <v>-4.7000000000000446</v>
      </c>
      <c r="AN30">
        <v>-0.79144565125874289</v>
      </c>
      <c r="AO30" s="9">
        <f t="shared" si="21"/>
        <v>-0.89158045251914675</v>
      </c>
      <c r="AP30" s="9">
        <f t="shared" si="22"/>
        <v>0.89158045251914675</v>
      </c>
      <c r="AQ30" s="9">
        <f t="shared" si="23"/>
        <v>1.034569770375974</v>
      </c>
      <c r="AR30" s="9">
        <f t="shared" si="24"/>
        <v>1.5191377408130242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911</v>
      </c>
      <c r="C31">
        <v>949</v>
      </c>
      <c r="D31">
        <v>911</v>
      </c>
      <c r="E31">
        <v>929.75</v>
      </c>
      <c r="F31">
        <v>23.649999999999981</v>
      </c>
      <c r="G31">
        <v>2.6100871868447171</v>
      </c>
      <c r="H31" s="9">
        <f t="shared" si="0"/>
        <v>2.0581778265642154</v>
      </c>
      <c r="I31" s="9">
        <f t="shared" si="1"/>
        <v>2.0581778265642154</v>
      </c>
      <c r="J31" s="9">
        <f t="shared" si="2"/>
        <v>2.0704490454423232</v>
      </c>
      <c r="K31" s="9">
        <f t="shared" si="3"/>
        <v>0</v>
      </c>
      <c r="L31" s="9" t="str">
        <f t="shared" si="4"/>
        <v>NO</v>
      </c>
      <c r="M31" t="str">
        <f t="shared" si="5"/>
        <v>NO</v>
      </c>
      <c r="N31" t="str">
        <f t="shared" si="6"/>
        <v>NO</v>
      </c>
      <c r="O31" s="9" t="str">
        <f t="shared" si="7"/>
        <v>NO</v>
      </c>
      <c r="P31" s="9" t="str">
        <f t="shared" si="8"/>
        <v>NO</v>
      </c>
      <c r="Q31" s="9" t="str">
        <f t="shared" si="9"/>
        <v>NO</v>
      </c>
      <c r="R31" s="9" t="str">
        <f t="shared" si="10"/>
        <v>NO</v>
      </c>
      <c r="S31">
        <v>898.9</v>
      </c>
      <c r="T31">
        <v>909.8</v>
      </c>
      <c r="U31">
        <v>895.1</v>
      </c>
      <c r="V31">
        <v>906.1</v>
      </c>
      <c r="W31">
        <v>9.7000000000000455</v>
      </c>
      <c r="X31">
        <v>1.0821062025881349</v>
      </c>
      <c r="Y31" s="9">
        <f t="shared" si="11"/>
        <v>0.80097897430192966</v>
      </c>
      <c r="Z31" s="9">
        <f t="shared" si="12"/>
        <v>0.80097897430192966</v>
      </c>
      <c r="AA31" s="9">
        <f t="shared" si="13"/>
        <v>0.40834344995032906</v>
      </c>
      <c r="AB31" s="9">
        <f t="shared" si="14"/>
        <v>0.42273890310378848</v>
      </c>
      <c r="AC31" s="9" t="str">
        <f t="shared" si="15"/>
        <v>NO</v>
      </c>
      <c r="AD31" s="9" t="str">
        <f t="shared" si="16"/>
        <v>NO</v>
      </c>
      <c r="AE31" s="9" t="str">
        <f t="shared" si="17"/>
        <v>NO</v>
      </c>
      <c r="AF31" s="9" t="str">
        <f t="shared" si="18"/>
        <v>NO</v>
      </c>
      <c r="AG31" s="9" t="str">
        <f t="shared" si="19"/>
        <v>NO</v>
      </c>
      <c r="AH31" s="9" t="str">
        <f t="shared" si="20"/>
        <v>NO</v>
      </c>
      <c r="AI31">
        <v>900</v>
      </c>
      <c r="AJ31">
        <v>909.45</v>
      </c>
      <c r="AK31">
        <v>885</v>
      </c>
      <c r="AL31">
        <v>896.4</v>
      </c>
      <c r="AM31">
        <v>2.1499999999999768</v>
      </c>
      <c r="AN31">
        <v>0.2404249370981244</v>
      </c>
      <c r="AO31" s="9">
        <f t="shared" si="21"/>
        <v>-0.40000000000000252</v>
      </c>
      <c r="AP31" s="9">
        <f t="shared" si="22"/>
        <v>0.40000000000000252</v>
      </c>
      <c r="AQ31" s="9">
        <f t="shared" si="23"/>
        <v>1.0500000000000052</v>
      </c>
      <c r="AR31" s="9">
        <f t="shared" si="24"/>
        <v>1.271753681392233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1195</v>
      </c>
      <c r="C32">
        <v>1238.6500000000001</v>
      </c>
      <c r="D32">
        <v>1195</v>
      </c>
      <c r="E32">
        <v>1221.7</v>
      </c>
      <c r="F32">
        <v>37.900000000000091</v>
      </c>
      <c r="G32">
        <v>3.2015543166075431</v>
      </c>
      <c r="H32" s="9">
        <f t="shared" si="0"/>
        <v>2.2343096234309661</v>
      </c>
      <c r="I32" s="9">
        <f t="shared" si="1"/>
        <v>2.2343096234309661</v>
      </c>
      <c r="J32" s="9">
        <f t="shared" si="2"/>
        <v>1.3874109846934637</v>
      </c>
      <c r="K32" s="9">
        <f t="shared" si="3"/>
        <v>0</v>
      </c>
      <c r="L32" s="9" t="str">
        <f t="shared" si="4"/>
        <v>NO</v>
      </c>
      <c r="M32" t="str">
        <f t="shared" si="5"/>
        <v>NO</v>
      </c>
      <c r="N32" t="str">
        <f t="shared" si="6"/>
        <v>NO</v>
      </c>
      <c r="O32" s="9" t="str">
        <f t="shared" si="7"/>
        <v>NO</v>
      </c>
      <c r="P32" s="9" t="str">
        <f t="shared" si="8"/>
        <v>NO</v>
      </c>
      <c r="Q32" s="9" t="str">
        <f t="shared" si="9"/>
        <v>NO</v>
      </c>
      <c r="R32" s="9" t="str">
        <f t="shared" si="10"/>
        <v>NO</v>
      </c>
      <c r="S32">
        <v>1181.75</v>
      </c>
      <c r="T32">
        <v>1217</v>
      </c>
      <c r="U32">
        <v>1172.8499999999999</v>
      </c>
      <c r="V32">
        <v>1183.8</v>
      </c>
      <c r="W32">
        <v>8.0999999999999091</v>
      </c>
      <c r="X32">
        <v>0.68895126307730792</v>
      </c>
      <c r="Y32" s="9">
        <f t="shared" si="11"/>
        <v>0.17347154643536741</v>
      </c>
      <c r="Z32" s="9">
        <f t="shared" si="12"/>
        <v>0.17347154643536741</v>
      </c>
      <c r="AA32" s="9">
        <f t="shared" si="13"/>
        <v>2.8045277918567364</v>
      </c>
      <c r="AB32" s="9">
        <f t="shared" si="14"/>
        <v>0.7531203723291805</v>
      </c>
      <c r="AC32" s="9" t="str">
        <f t="shared" si="15"/>
        <v>NO</v>
      </c>
      <c r="AD32" s="9" t="str">
        <f t="shared" si="16"/>
        <v>NO</v>
      </c>
      <c r="AE32" s="9" t="str">
        <f t="shared" si="17"/>
        <v>NO</v>
      </c>
      <c r="AF32" s="9" t="str">
        <f t="shared" si="18"/>
        <v>NO</v>
      </c>
      <c r="AG32" s="9" t="str">
        <f t="shared" si="19"/>
        <v>NO</v>
      </c>
      <c r="AH32" s="9" t="str">
        <f t="shared" si="20"/>
        <v>NO</v>
      </c>
      <c r="AI32">
        <v>1180</v>
      </c>
      <c r="AJ32">
        <v>1188</v>
      </c>
      <c r="AK32">
        <v>1165.55</v>
      </c>
      <c r="AL32">
        <v>1175.7</v>
      </c>
      <c r="AM32">
        <v>3.200000000000045</v>
      </c>
      <c r="AN32">
        <v>0.27292110874200809</v>
      </c>
      <c r="AO32" s="9">
        <f t="shared" si="21"/>
        <v>-0.36440677966101309</v>
      </c>
      <c r="AP32" s="9">
        <f t="shared" si="22"/>
        <v>0.36440677966101309</v>
      </c>
      <c r="AQ32" s="9">
        <f t="shared" si="23"/>
        <v>0.67796610169491522</v>
      </c>
      <c r="AR32" s="9">
        <f t="shared" si="24"/>
        <v>0.86331547163392786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59230.05</v>
      </c>
      <c r="C33">
        <v>59800</v>
      </c>
      <c r="D33">
        <v>58199.85</v>
      </c>
      <c r="E33">
        <v>58519.85</v>
      </c>
      <c r="F33">
        <v>-706.84999999999854</v>
      </c>
      <c r="G33">
        <v>-1.1934651094860911</v>
      </c>
      <c r="H33" s="9">
        <f t="shared" si="0"/>
        <v>-1.1990535209745803</v>
      </c>
      <c r="I33" s="9">
        <f t="shared" si="1"/>
        <v>1.1990535209745803</v>
      </c>
      <c r="J33" s="9">
        <f t="shared" si="2"/>
        <v>0.9622649313988374</v>
      </c>
      <c r="K33" s="9">
        <f t="shared" si="3"/>
        <v>0.54682300108424742</v>
      </c>
      <c r="L33" s="9" t="str">
        <f t="shared" si="4"/>
        <v>NO</v>
      </c>
      <c r="M33" t="str">
        <f t="shared" si="5"/>
        <v>NO</v>
      </c>
      <c r="N33" t="str">
        <f t="shared" si="6"/>
        <v>NO</v>
      </c>
      <c r="O33" s="9" t="str">
        <f t="shared" si="7"/>
        <v>NO</v>
      </c>
      <c r="P33" s="9" t="str">
        <f t="shared" si="8"/>
        <v>NO</v>
      </c>
      <c r="Q33" s="9" t="str">
        <f t="shared" si="9"/>
        <v>NO</v>
      </c>
      <c r="R33" s="9" t="str">
        <f t="shared" si="10"/>
        <v>NO</v>
      </c>
      <c r="S33">
        <v>59100</v>
      </c>
      <c r="T33">
        <v>59400</v>
      </c>
      <c r="U33">
        <v>58445.9</v>
      </c>
      <c r="V33">
        <v>59226.7</v>
      </c>
      <c r="W33">
        <v>92.649999999994179</v>
      </c>
      <c r="X33">
        <v>0.15667792075799669</v>
      </c>
      <c r="Y33" s="9">
        <f t="shared" si="11"/>
        <v>0.21438240270727091</v>
      </c>
      <c r="Z33" s="9">
        <f t="shared" si="12"/>
        <v>0.21438240270727091</v>
      </c>
      <c r="AA33" s="9">
        <f t="shared" si="13"/>
        <v>0.29260451789480579</v>
      </c>
      <c r="AB33" s="9">
        <f t="shared" si="14"/>
        <v>1.1067681895093038</v>
      </c>
      <c r="AC33" s="9" t="str">
        <f t="shared" si="15"/>
        <v>NO</v>
      </c>
      <c r="AD33" s="9" t="str">
        <f t="shared" si="16"/>
        <v>NO</v>
      </c>
      <c r="AE33" s="9" t="str">
        <f t="shared" si="17"/>
        <v>NO</v>
      </c>
      <c r="AF33" s="9" t="str">
        <f t="shared" si="18"/>
        <v>NO</v>
      </c>
      <c r="AG33" s="9" t="str">
        <f t="shared" si="19"/>
        <v>NO</v>
      </c>
      <c r="AH33" s="9" t="str">
        <f t="shared" si="20"/>
        <v>NO</v>
      </c>
      <c r="AI33">
        <v>58865</v>
      </c>
      <c r="AJ33">
        <v>59399</v>
      </c>
      <c r="AK33">
        <v>58700</v>
      </c>
      <c r="AL33">
        <v>59134.05</v>
      </c>
      <c r="AM33">
        <v>370.5</v>
      </c>
      <c r="AN33">
        <v>0.63049288206719978</v>
      </c>
      <c r="AO33" s="9">
        <f t="shared" si="21"/>
        <v>0.4570627707466286</v>
      </c>
      <c r="AP33" s="9">
        <f t="shared" si="22"/>
        <v>0.4570627707466286</v>
      </c>
      <c r="AQ33" s="9">
        <f t="shared" si="23"/>
        <v>0.44804981224860652</v>
      </c>
      <c r="AR33" s="9">
        <f t="shared" si="24"/>
        <v>0.2803023868172938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1138</v>
      </c>
      <c r="C34">
        <v>1146.8499999999999</v>
      </c>
      <c r="D34">
        <v>1113.4000000000001</v>
      </c>
      <c r="E34">
        <v>1123.45</v>
      </c>
      <c r="F34">
        <v>-5.0499999999999554</v>
      </c>
      <c r="G34">
        <v>-0.44749667700486973</v>
      </c>
      <c r="H34" s="9">
        <f t="shared" ref="H34:H50" si="31">(E34-B34)/B34*100</f>
        <v>-1.2785588752196797</v>
      </c>
      <c r="I34" s="9">
        <f t="shared" ref="I34:I65" si="32">ABS(H34)</f>
        <v>1.2785588752196797</v>
      </c>
      <c r="J34" s="9">
        <f t="shared" ref="J34:J50" si="33">IF(H34&gt;=0,(C34-E34)/E34*100,(C34-B34)/B34*100)</f>
        <v>0.77768014059753154</v>
      </c>
      <c r="K34" s="9">
        <f t="shared" ref="K34:K50" si="34">IF(H34&gt;=0,(B34-D34)/B34*100,(E34-D34)/E34*100)</f>
        <v>0.89456584627708879</v>
      </c>
      <c r="L34" s="9" t="str">
        <f t="shared" ref="L34:L65" si="35">IF(AND((K34-J34)&gt;1.5,I34&lt;0.5),"YES","NO")</f>
        <v>NO</v>
      </c>
      <c r="M34" t="str">
        <f t="shared" ref="M34:M50" si="36">IF(AND((K34-J34)&gt;1.5,I34&lt;2,I34&gt;0.5),"YES","NO")</f>
        <v>NO</v>
      </c>
      <c r="N34" t="str">
        <f t="shared" ref="N34:N50" si="37">IF(AND((J34-K34)&gt;1.5,I34&lt;0.5),"YES","NO")</f>
        <v>NO</v>
      </c>
      <c r="O34" s="9" t="str">
        <f t="shared" ref="O34:O50" si="38">IF(AND((J34-K34)&gt;1.5,I34&lt;2,I34&gt;0.5),"YES","NO")</f>
        <v>NO</v>
      </c>
      <c r="P34" s="9" t="str">
        <f t="shared" ref="P34:P50" si="39">IF(AND(I34&lt;1,J34&gt;1.5,K34&gt;1.5),"YES","NO")</f>
        <v>NO</v>
      </c>
      <c r="Q34" s="9" t="str">
        <f t="shared" ref="Q34:Q50" si="40">IF(AND(I34&gt;5,J34&lt;0.25,K34&lt;0.25,H34&gt;0),"YES","NO")</f>
        <v>NO</v>
      </c>
      <c r="R34" s="9" t="str">
        <f t="shared" si="10"/>
        <v>NO</v>
      </c>
      <c r="S34">
        <v>1088</v>
      </c>
      <c r="T34">
        <v>1134</v>
      </c>
      <c r="U34">
        <v>1088</v>
      </c>
      <c r="V34">
        <v>1128.5</v>
      </c>
      <c r="W34">
        <v>29</v>
      </c>
      <c r="X34">
        <v>2.6375625284220101</v>
      </c>
      <c r="Y34" s="9">
        <f t="shared" ref="Y34:Y50" si="41">(V34-S34)/S34*100</f>
        <v>3.7224264705882351</v>
      </c>
      <c r="Z34" s="9">
        <f t="shared" ref="Z34:Z65" si="42">ABS(Y34)</f>
        <v>3.7224264705882351</v>
      </c>
      <c r="AA34" s="9">
        <f t="shared" ref="AA34:AA50" si="43">IF(Y34&gt;=0,(T34-V34)/V34*100,(T34-S34)/S34*100)</f>
        <v>0.48737261852015945</v>
      </c>
      <c r="AB34" s="9">
        <f t="shared" ref="AB34:AB50" si="44">IF(Y34&gt;=0,(S34-U34)/S34*100,(V34-U34)/V34*100)</f>
        <v>0</v>
      </c>
      <c r="AC34" s="9" t="str">
        <f t="shared" ref="AC34:AC50" si="45">IF(AND(I34&lt;Z34/2,S34&gt;E34,E34&gt;(S34+V34)/2,V34&lt;B34,B34&lt;(S34+V34)/2),"YES","NO")</f>
        <v>NO</v>
      </c>
      <c r="AD34" s="9" t="str">
        <f t="shared" ref="AD34:AD50" si="46">IF(AND(I34&lt;Z34/2,V34&gt;B34,B34&gt;(S34+V34)/2,S34&lt;E34,E34&lt;(S34+V34)/2),"YES","NO")</f>
        <v>NO</v>
      </c>
      <c r="AE34" s="9" t="str">
        <f t="shared" ref="AE34:AE50" si="47">IF(AND(I34&gt;=2*Z34,E34&gt;S34,S34&gt;(B34+E34)/2,B34&lt;V34,V34&lt;(B34+E34)/2),"YES","NO")</f>
        <v>NO</v>
      </c>
      <c r="AF34" s="9" t="str">
        <f t="shared" ref="AF34:AF50" si="48">IF(AND(I34&gt;=2*Z34,E34&lt;S34,S34&lt;(B34+E34)/2,B34&gt;V34,V34&gt;(B34+E34)/2),"YES","NO")</f>
        <v>NO</v>
      </c>
      <c r="AG34" s="9" t="str">
        <f t="shared" ref="AG34:AG50" si="49">IF(AND(B34&lt;V34,E34&lt;S34,E34&gt;(S34+V34)/2,I34&gt;3,Z34&gt;3),"YES","NO")</f>
        <v>NO</v>
      </c>
      <c r="AH34" s="9" t="str">
        <f t="shared" ref="AH34:AH50" si="50">IF(AND(B34&gt;V34,E34&gt;S34,E34&lt;(S34+V34)/2,Z34&gt;3,I34&gt;3),"YES","NO")</f>
        <v>NO</v>
      </c>
      <c r="AI34">
        <v>1110</v>
      </c>
      <c r="AJ34">
        <v>1113</v>
      </c>
      <c r="AK34">
        <v>1080.3499999999999</v>
      </c>
      <c r="AL34">
        <v>1099.5</v>
      </c>
      <c r="AM34">
        <v>6.0499999999999554</v>
      </c>
      <c r="AN34">
        <v>0.55329461795234847</v>
      </c>
      <c r="AO34" s="9">
        <f t="shared" ref="AO34:AO50" si="51">(AL34-AI34)/AI34*100</f>
        <v>-0.94594594594594605</v>
      </c>
      <c r="AP34" s="9">
        <f t="shared" ref="AP34:AP65" si="52">ABS(AO34)</f>
        <v>0.94594594594594605</v>
      </c>
      <c r="AQ34" s="9">
        <f t="shared" ref="AQ34:AQ50" si="53">IF(AO34&gt;=0,(AJ34-AL34)/AL34*100,(AJ34-AI34)/AI34*100)</f>
        <v>0.27027027027027029</v>
      </c>
      <c r="AR34" s="9">
        <f t="shared" ref="AR34:AR50" si="54">IF(AO34&gt;=0,(AI34-AK34)/AI34*100,(AL34-AK34)/AL34*100)</f>
        <v>1.7417007730786804</v>
      </c>
      <c r="AS34" t="str">
        <f t="shared" ref="AS34:AS50" si="55">IF(AND(AO34&lt;0,AP34&gt;1.5,Y34&lt;0,Z34&gt;1.5,AL34&gt;S34,AL34&lt;E34,H34&gt;0,I34&gt;1.5),"YES","NO")</f>
        <v>NO</v>
      </c>
      <c r="AT34" t="str">
        <f t="shared" ref="AT34:AT50" si="56">IF(AND(AO34&gt;0,AP34&gt;1.5,Y34&gt;0,Z34&gt;1.5,AL34&lt;S34,AL34&gt;E34,H34&lt;0,I34&gt;1.5),"YES","NO")</f>
        <v>NO</v>
      </c>
      <c r="AU34" t="str">
        <f t="shared" ref="AU34:AU50" si="57">IF(AND(AO34&lt;0,S34&lt;AL34,V34&lt;AL34,B34&gt;V34,E34&gt;V34,H34&gt;0),"YES","NO")</f>
        <v>NO</v>
      </c>
      <c r="AV34" t="str">
        <f t="shared" ref="AV34:AV50" si="58">IF(AND(AO34&gt;0,S34&gt;AL34,V34&gt;AL34,B34&lt;V34,E34&lt;V34,H34&lt;0),"YES","NO")</f>
        <v>NO</v>
      </c>
      <c r="AW34" t="str">
        <f t="shared" ref="AW34:AW50" si="59">IF(AND(AO34&gt;0,AP34&gt;1,Y34&gt;0,Z34&gt;1,V34&gt;AL34,S34&gt;AI34,S34&lt;AL34,H34&gt;0,I34&gt;1,E34&gt;V34,B34&lt;V34,B34&gt;S34),"YES","NO")</f>
        <v>NO</v>
      </c>
      <c r="AX34" t="str">
        <f t="shared" ref="AX34:AX50" si="60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35.299999999999997</v>
      </c>
      <c r="C35">
        <v>36.450000000000003</v>
      </c>
      <c r="D35">
        <v>34.799999999999997</v>
      </c>
      <c r="E35">
        <v>35.200000000000003</v>
      </c>
      <c r="F35">
        <v>0.40000000000000568</v>
      </c>
      <c r="G35">
        <v>1.149425287356338</v>
      </c>
      <c r="H35" s="9">
        <f t="shared" si="31"/>
        <v>-0.28328611898015388</v>
      </c>
      <c r="I35" s="9">
        <f t="shared" si="32"/>
        <v>0.28328611898015388</v>
      </c>
      <c r="J35" s="9">
        <f t="shared" si="33"/>
        <v>3.2577903682719711</v>
      </c>
      <c r="K35" s="9">
        <f t="shared" si="34"/>
        <v>1.1363636363636525</v>
      </c>
      <c r="L35" s="9" t="str">
        <f t="shared" si="35"/>
        <v>NO</v>
      </c>
      <c r="M35" t="str">
        <f t="shared" si="36"/>
        <v>NO</v>
      </c>
      <c r="N35" t="str">
        <f t="shared" si="37"/>
        <v>YES</v>
      </c>
      <c r="O35" s="9" t="str">
        <f t="shared" si="38"/>
        <v>NO</v>
      </c>
      <c r="P35" s="9" t="str">
        <f t="shared" si="39"/>
        <v>NO</v>
      </c>
      <c r="Q35" s="9" t="str">
        <f t="shared" si="40"/>
        <v>NO</v>
      </c>
      <c r="R35" s="9" t="str">
        <f t="shared" si="10"/>
        <v>NO</v>
      </c>
      <c r="S35">
        <v>34.6</v>
      </c>
      <c r="T35">
        <v>34.950000000000003</v>
      </c>
      <c r="U35">
        <v>34.200000000000003</v>
      </c>
      <c r="V35">
        <v>34.799999999999997</v>
      </c>
      <c r="W35">
        <v>0.39999999999999858</v>
      </c>
      <c r="X35">
        <v>1.1627906976744149</v>
      </c>
      <c r="Y35" s="9">
        <f t="shared" si="41"/>
        <v>0.57803468208091247</v>
      </c>
      <c r="Z35" s="9">
        <f t="shared" si="42"/>
        <v>0.57803468208091247</v>
      </c>
      <c r="AA35" s="9">
        <f t="shared" si="43"/>
        <v>0.43103448275863709</v>
      </c>
      <c r="AB35" s="9">
        <f t="shared" si="44"/>
        <v>1.1560693641618456</v>
      </c>
      <c r="AC35" s="9" t="str">
        <f t="shared" si="45"/>
        <v>NO</v>
      </c>
      <c r="AD35" s="9" t="str">
        <f t="shared" si="46"/>
        <v>NO</v>
      </c>
      <c r="AE35" s="9" t="str">
        <f t="shared" si="47"/>
        <v>NO</v>
      </c>
      <c r="AF35" s="9" t="str">
        <f t="shared" si="48"/>
        <v>NO</v>
      </c>
      <c r="AG35" s="9" t="str">
        <f t="shared" si="49"/>
        <v>NO</v>
      </c>
      <c r="AH35" s="9" t="str">
        <f t="shared" si="50"/>
        <v>NO</v>
      </c>
      <c r="AI35">
        <v>34.35</v>
      </c>
      <c r="AJ35">
        <v>34.85</v>
      </c>
      <c r="AK35">
        <v>33.700000000000003</v>
      </c>
      <c r="AL35">
        <v>34.4</v>
      </c>
      <c r="AM35">
        <v>0.60000000000000142</v>
      </c>
      <c r="AN35">
        <v>1.775147928994087</v>
      </c>
      <c r="AO35" s="9">
        <f t="shared" si="51"/>
        <v>0.14556040756913291</v>
      </c>
      <c r="AP35" s="9">
        <f t="shared" si="52"/>
        <v>0.14556040756913291</v>
      </c>
      <c r="AQ35" s="9">
        <f t="shared" si="53"/>
        <v>1.3081395348837292</v>
      </c>
      <c r="AR35" s="9">
        <f t="shared" si="54"/>
        <v>1.8922852983988312</v>
      </c>
      <c r="AS35" t="str">
        <f t="shared" si="55"/>
        <v>NO</v>
      </c>
      <c r="AT35" t="str">
        <f t="shared" si="56"/>
        <v>NO</v>
      </c>
      <c r="AU35" t="str">
        <f t="shared" si="57"/>
        <v>NO</v>
      </c>
      <c r="AV35" t="str">
        <f t="shared" si="58"/>
        <v>NO</v>
      </c>
      <c r="AW35" t="str">
        <f t="shared" si="59"/>
        <v>NO</v>
      </c>
      <c r="AX35" t="str">
        <f t="shared" si="60"/>
        <v>NO</v>
      </c>
    </row>
    <row r="36" spans="1:50" x14ac:dyDescent="0.25">
      <c r="A36" t="s">
        <v>84</v>
      </c>
      <c r="B36">
        <v>3384.85</v>
      </c>
      <c r="C36">
        <v>3455</v>
      </c>
      <c r="D36">
        <v>3381</v>
      </c>
      <c r="E36">
        <v>3434.1</v>
      </c>
      <c r="F36">
        <v>49.25</v>
      </c>
      <c r="G36">
        <v>1.4550127775233761</v>
      </c>
      <c r="H36" s="9">
        <f t="shared" si="31"/>
        <v>1.4550127775233763</v>
      </c>
      <c r="I36" s="9">
        <f t="shared" si="32"/>
        <v>1.4550127775233763</v>
      </c>
      <c r="J36" s="9">
        <f t="shared" si="33"/>
        <v>0.60860196266853306</v>
      </c>
      <c r="K36" s="9">
        <f t="shared" si="34"/>
        <v>0.11374211560334754</v>
      </c>
      <c r="L36" s="9" t="str">
        <f t="shared" si="35"/>
        <v>NO</v>
      </c>
      <c r="M36" t="str">
        <f t="shared" si="36"/>
        <v>NO</v>
      </c>
      <c r="N36" t="str">
        <f t="shared" si="37"/>
        <v>NO</v>
      </c>
      <c r="O36" s="9" t="str">
        <f t="shared" si="38"/>
        <v>NO</v>
      </c>
      <c r="P36" s="9" t="str">
        <f t="shared" si="39"/>
        <v>NO</v>
      </c>
      <c r="Q36" s="9" t="str">
        <f t="shared" si="40"/>
        <v>NO</v>
      </c>
      <c r="R36" s="9" t="str">
        <f t="shared" si="10"/>
        <v>NO</v>
      </c>
      <c r="S36">
        <v>3420</v>
      </c>
      <c r="T36">
        <v>3434.8</v>
      </c>
      <c r="U36">
        <v>3343.05</v>
      </c>
      <c r="V36">
        <v>3384.85</v>
      </c>
      <c r="W36">
        <v>-1.8499999999999091</v>
      </c>
      <c r="X36">
        <v>-5.4625446599932348E-2</v>
      </c>
      <c r="Y36" s="9">
        <f t="shared" si="41"/>
        <v>-1.0277777777777803</v>
      </c>
      <c r="Z36" s="9">
        <f t="shared" si="42"/>
        <v>1.0277777777777803</v>
      </c>
      <c r="AA36" s="9">
        <f t="shared" si="43"/>
        <v>0.43274853801170121</v>
      </c>
      <c r="AB36" s="9">
        <f t="shared" si="44"/>
        <v>1.234914397979223</v>
      </c>
      <c r="AC36" s="9" t="str">
        <f t="shared" si="45"/>
        <v>NO</v>
      </c>
      <c r="AD36" s="9" t="str">
        <f t="shared" si="46"/>
        <v>NO</v>
      </c>
      <c r="AE36" s="9" t="str">
        <f t="shared" si="47"/>
        <v>NO</v>
      </c>
      <c r="AF36" s="9" t="str">
        <f t="shared" si="48"/>
        <v>NO</v>
      </c>
      <c r="AG36" s="9" t="str">
        <f t="shared" si="49"/>
        <v>NO</v>
      </c>
      <c r="AH36" s="9" t="str">
        <f t="shared" si="50"/>
        <v>NO</v>
      </c>
      <c r="AI36">
        <v>3293</v>
      </c>
      <c r="AJ36">
        <v>3430</v>
      </c>
      <c r="AK36">
        <v>3240.25</v>
      </c>
      <c r="AL36">
        <v>3386.7</v>
      </c>
      <c r="AM36">
        <v>107</v>
      </c>
      <c r="AN36">
        <v>3.262493520748849</v>
      </c>
      <c r="AO36" s="9">
        <f t="shared" si="51"/>
        <v>2.8454296993622781</v>
      </c>
      <c r="AP36" s="9">
        <f t="shared" si="52"/>
        <v>2.8454296993622781</v>
      </c>
      <c r="AQ36" s="9">
        <f t="shared" si="53"/>
        <v>1.2785307231228094</v>
      </c>
      <c r="AR36" s="9">
        <f t="shared" si="54"/>
        <v>1.6018827816580625</v>
      </c>
      <c r="AS36" t="str">
        <f t="shared" si="55"/>
        <v>NO</v>
      </c>
      <c r="AT36" t="str">
        <f t="shared" si="56"/>
        <v>NO</v>
      </c>
      <c r="AU36" t="str">
        <f t="shared" si="57"/>
        <v>NO</v>
      </c>
      <c r="AV36" t="str">
        <f t="shared" si="58"/>
        <v>NO</v>
      </c>
      <c r="AW36" t="str">
        <f t="shared" si="59"/>
        <v>NO</v>
      </c>
      <c r="AX36" t="str">
        <f t="shared" si="60"/>
        <v>NO</v>
      </c>
    </row>
    <row r="37" spans="1:50" x14ac:dyDescent="0.25">
      <c r="A37" t="s">
        <v>85</v>
      </c>
      <c r="B37">
        <v>26.5</v>
      </c>
      <c r="C37">
        <v>27.75</v>
      </c>
      <c r="D37">
        <v>26.45</v>
      </c>
      <c r="E37">
        <v>27.25</v>
      </c>
      <c r="F37">
        <v>1.1999999999999991</v>
      </c>
      <c r="G37">
        <v>4.6065259117082507</v>
      </c>
      <c r="H37" s="9">
        <f t="shared" si="31"/>
        <v>2.8301886792452833</v>
      </c>
      <c r="I37" s="9">
        <f t="shared" si="32"/>
        <v>2.8301886792452833</v>
      </c>
      <c r="J37" s="9">
        <f t="shared" si="33"/>
        <v>1.834862385321101</v>
      </c>
      <c r="K37" s="9">
        <f t="shared" si="34"/>
        <v>0.18867924528302155</v>
      </c>
      <c r="L37" s="9" t="str">
        <f t="shared" si="35"/>
        <v>NO</v>
      </c>
      <c r="M37" t="str">
        <f t="shared" si="36"/>
        <v>NO</v>
      </c>
      <c r="N37" t="str">
        <f t="shared" si="37"/>
        <v>NO</v>
      </c>
      <c r="O37" s="9" t="str">
        <f t="shared" si="38"/>
        <v>NO</v>
      </c>
      <c r="P37" s="9" t="str">
        <f t="shared" si="39"/>
        <v>NO</v>
      </c>
      <c r="Q37" s="9" t="str">
        <f t="shared" si="40"/>
        <v>NO</v>
      </c>
      <c r="R37" s="9" t="str">
        <f t="shared" si="10"/>
        <v>NO</v>
      </c>
      <c r="S37">
        <v>26.45</v>
      </c>
      <c r="T37">
        <v>26.6</v>
      </c>
      <c r="U37">
        <v>25.65</v>
      </c>
      <c r="V37">
        <v>26.05</v>
      </c>
      <c r="W37">
        <v>-0.19999999999999929</v>
      </c>
      <c r="X37">
        <v>-0.7619047619047592</v>
      </c>
      <c r="Y37" s="9">
        <f t="shared" si="41"/>
        <v>-1.5122873345935675</v>
      </c>
      <c r="Z37" s="9">
        <f t="shared" si="42"/>
        <v>1.5122873345935675</v>
      </c>
      <c r="AA37" s="9">
        <f t="shared" si="43"/>
        <v>0.56710775047259787</v>
      </c>
      <c r="AB37" s="9">
        <f t="shared" si="44"/>
        <v>1.5355086372360927</v>
      </c>
      <c r="AC37" s="9" t="str">
        <f t="shared" si="45"/>
        <v>NO</v>
      </c>
      <c r="AD37" s="9" t="str">
        <f t="shared" si="46"/>
        <v>NO</v>
      </c>
      <c r="AE37" s="9" t="str">
        <f t="shared" si="47"/>
        <v>NO</v>
      </c>
      <c r="AF37" s="9" t="str">
        <f t="shared" si="48"/>
        <v>NO</v>
      </c>
      <c r="AG37" s="9" t="str">
        <f t="shared" si="49"/>
        <v>NO</v>
      </c>
      <c r="AH37" s="9" t="str">
        <f t="shared" si="50"/>
        <v>NO</v>
      </c>
      <c r="AI37">
        <v>26</v>
      </c>
      <c r="AJ37">
        <v>26.55</v>
      </c>
      <c r="AK37">
        <v>26</v>
      </c>
      <c r="AL37">
        <v>26.25</v>
      </c>
      <c r="AM37">
        <v>0.30000000000000071</v>
      </c>
      <c r="AN37">
        <v>1.156069364161852</v>
      </c>
      <c r="AO37" s="9">
        <f t="shared" si="51"/>
        <v>0.96153846153846156</v>
      </c>
      <c r="AP37" s="9">
        <f t="shared" si="52"/>
        <v>0.96153846153846156</v>
      </c>
      <c r="AQ37" s="9">
        <f t="shared" si="53"/>
        <v>1.1428571428571457</v>
      </c>
      <c r="AR37" s="9">
        <f t="shared" si="54"/>
        <v>0</v>
      </c>
      <c r="AS37" t="str">
        <f t="shared" si="55"/>
        <v>NO</v>
      </c>
      <c r="AT37" t="str">
        <f t="shared" si="56"/>
        <v>NO</v>
      </c>
      <c r="AU37" t="str">
        <f t="shared" si="57"/>
        <v>NO</v>
      </c>
      <c r="AV37" t="str">
        <f t="shared" si="58"/>
        <v>NO</v>
      </c>
      <c r="AW37" t="str">
        <f t="shared" si="59"/>
        <v>NO</v>
      </c>
      <c r="AX37" t="str">
        <f t="shared" si="60"/>
        <v>NO</v>
      </c>
    </row>
    <row r="38" spans="1:50" x14ac:dyDescent="0.25">
      <c r="A38" t="s">
        <v>86</v>
      </c>
      <c r="B38">
        <v>95.2</v>
      </c>
      <c r="C38">
        <v>96</v>
      </c>
      <c r="D38">
        <v>94.15</v>
      </c>
      <c r="E38">
        <v>95.35</v>
      </c>
      <c r="F38">
        <v>0.89999999999999147</v>
      </c>
      <c r="G38">
        <v>0.95288512440443784</v>
      </c>
      <c r="H38" s="9">
        <f t="shared" si="31"/>
        <v>0.15756302521007509</v>
      </c>
      <c r="I38" s="9">
        <f t="shared" si="32"/>
        <v>0.15756302521007509</v>
      </c>
      <c r="J38" s="9">
        <f t="shared" si="33"/>
        <v>0.68169900367069292</v>
      </c>
      <c r="K38" s="9">
        <f t="shared" si="34"/>
        <v>1.1029411764705852</v>
      </c>
      <c r="L38" s="9" t="str">
        <f t="shared" si="35"/>
        <v>NO</v>
      </c>
      <c r="M38" t="str">
        <f t="shared" si="36"/>
        <v>NO</v>
      </c>
      <c r="N38" t="str">
        <f t="shared" si="37"/>
        <v>NO</v>
      </c>
      <c r="O38" s="9" t="str">
        <f t="shared" si="38"/>
        <v>NO</v>
      </c>
      <c r="P38" s="9" t="str">
        <f t="shared" si="39"/>
        <v>NO</v>
      </c>
      <c r="Q38" s="9" t="str">
        <f t="shared" si="40"/>
        <v>NO</v>
      </c>
      <c r="R38" s="9" t="str">
        <f t="shared" si="10"/>
        <v>NO</v>
      </c>
      <c r="S38">
        <v>93.95</v>
      </c>
      <c r="T38">
        <v>95.8</v>
      </c>
      <c r="U38">
        <v>93.8</v>
      </c>
      <c r="V38">
        <v>94.45</v>
      </c>
      <c r="W38">
        <v>0.5</v>
      </c>
      <c r="X38">
        <v>0.53219797764768495</v>
      </c>
      <c r="Y38" s="9">
        <f t="shared" si="41"/>
        <v>0.53219797764768495</v>
      </c>
      <c r="Z38" s="9">
        <f t="shared" si="42"/>
        <v>0.53219797764768495</v>
      </c>
      <c r="AA38" s="9">
        <f t="shared" si="43"/>
        <v>1.429327686606664</v>
      </c>
      <c r="AB38" s="9">
        <f t="shared" si="44"/>
        <v>0.15965939329431153</v>
      </c>
      <c r="AC38" s="9" t="str">
        <f t="shared" si="45"/>
        <v>NO</v>
      </c>
      <c r="AD38" s="9" t="str">
        <f t="shared" si="46"/>
        <v>NO</v>
      </c>
      <c r="AE38" s="9" t="str">
        <f t="shared" si="47"/>
        <v>NO</v>
      </c>
      <c r="AF38" s="9" t="str">
        <f t="shared" si="48"/>
        <v>NO</v>
      </c>
      <c r="AG38" s="9" t="str">
        <f t="shared" si="49"/>
        <v>NO</v>
      </c>
      <c r="AH38" s="9" t="str">
        <f t="shared" si="50"/>
        <v>NO</v>
      </c>
      <c r="AI38">
        <v>93.7</v>
      </c>
      <c r="AJ38">
        <v>94.4</v>
      </c>
      <c r="AK38">
        <v>93.1</v>
      </c>
      <c r="AL38">
        <v>93.95</v>
      </c>
      <c r="AM38">
        <v>0.54999999999999716</v>
      </c>
      <c r="AN38">
        <v>0.58886509635973994</v>
      </c>
      <c r="AO38" s="9">
        <f t="shared" si="51"/>
        <v>0.26680896478121663</v>
      </c>
      <c r="AP38" s="9">
        <f t="shared" si="52"/>
        <v>0.26680896478121663</v>
      </c>
      <c r="AQ38" s="9">
        <f t="shared" si="53"/>
        <v>0.47897817988291946</v>
      </c>
      <c r="AR38" s="9">
        <f t="shared" si="54"/>
        <v>0.64034151547492901</v>
      </c>
      <c r="AS38" t="str">
        <f t="shared" si="55"/>
        <v>NO</v>
      </c>
      <c r="AT38" t="str">
        <f t="shared" si="56"/>
        <v>NO</v>
      </c>
      <c r="AU38" t="str">
        <f t="shared" si="57"/>
        <v>NO</v>
      </c>
      <c r="AV38" t="str">
        <f t="shared" si="58"/>
        <v>NO</v>
      </c>
      <c r="AW38" t="str">
        <f t="shared" si="59"/>
        <v>NO</v>
      </c>
      <c r="AX38" t="str">
        <f t="shared" si="60"/>
        <v>NO</v>
      </c>
    </row>
    <row r="39" spans="1:50" x14ac:dyDescent="0.25">
      <c r="A39" t="s">
        <v>87</v>
      </c>
      <c r="B39">
        <v>706</v>
      </c>
      <c r="C39">
        <v>726.4</v>
      </c>
      <c r="D39">
        <v>705</v>
      </c>
      <c r="E39">
        <v>722.45</v>
      </c>
      <c r="F39">
        <v>19.450000000000049</v>
      </c>
      <c r="G39">
        <v>2.766714082503563</v>
      </c>
      <c r="H39" s="9">
        <f t="shared" si="31"/>
        <v>2.3300283286119043</v>
      </c>
      <c r="I39" s="9">
        <f t="shared" si="32"/>
        <v>2.3300283286119043</v>
      </c>
      <c r="J39" s="9">
        <f t="shared" si="33"/>
        <v>0.54675064018270214</v>
      </c>
      <c r="K39" s="9">
        <f t="shared" si="34"/>
        <v>0.14164305949008499</v>
      </c>
      <c r="L39" s="9" t="str">
        <f t="shared" si="35"/>
        <v>NO</v>
      </c>
      <c r="M39" t="str">
        <f t="shared" si="36"/>
        <v>NO</v>
      </c>
      <c r="N39" t="str">
        <f t="shared" si="37"/>
        <v>NO</v>
      </c>
      <c r="O39" s="9" t="str">
        <f t="shared" si="38"/>
        <v>NO</v>
      </c>
      <c r="P39" s="9" t="str">
        <f t="shared" si="39"/>
        <v>NO</v>
      </c>
      <c r="Q39" s="9" t="str">
        <f t="shared" si="40"/>
        <v>NO</v>
      </c>
      <c r="R39" s="9" t="str">
        <f t="shared" si="10"/>
        <v>NO</v>
      </c>
      <c r="S39">
        <v>702.35</v>
      </c>
      <c r="T39">
        <v>713</v>
      </c>
      <c r="U39">
        <v>691</v>
      </c>
      <c r="V39">
        <v>703</v>
      </c>
      <c r="W39">
        <v>4.1499999999999773</v>
      </c>
      <c r="X39">
        <v>0.59383272519138264</v>
      </c>
      <c r="Y39" s="9">
        <f t="shared" si="41"/>
        <v>9.2546451199541149E-2</v>
      </c>
      <c r="Z39" s="9">
        <f t="shared" si="42"/>
        <v>9.2546451199541149E-2</v>
      </c>
      <c r="AA39" s="9">
        <f t="shared" si="43"/>
        <v>1.4224751066856329</v>
      </c>
      <c r="AB39" s="9">
        <f t="shared" si="44"/>
        <v>1.6160034170997397</v>
      </c>
      <c r="AC39" s="9" t="str">
        <f t="shared" si="45"/>
        <v>NO</v>
      </c>
      <c r="AD39" s="9" t="str">
        <f t="shared" si="46"/>
        <v>NO</v>
      </c>
      <c r="AE39" s="9" t="str">
        <f t="shared" si="47"/>
        <v>NO</v>
      </c>
      <c r="AF39" s="9" t="str">
        <f t="shared" si="48"/>
        <v>NO</v>
      </c>
      <c r="AG39" s="9" t="str">
        <f t="shared" si="49"/>
        <v>NO</v>
      </c>
      <c r="AH39" s="9" t="str">
        <f t="shared" si="50"/>
        <v>NO</v>
      </c>
      <c r="AI39">
        <v>693.3</v>
      </c>
      <c r="AJ39">
        <v>706</v>
      </c>
      <c r="AK39">
        <v>683.5</v>
      </c>
      <c r="AL39">
        <v>698.85</v>
      </c>
      <c r="AM39">
        <v>9</v>
      </c>
      <c r="AN39">
        <v>1.3046314416177429</v>
      </c>
      <c r="AO39" s="9">
        <f t="shared" si="51"/>
        <v>0.80051925573345861</v>
      </c>
      <c r="AP39" s="9">
        <f t="shared" si="52"/>
        <v>0.80051925573345861</v>
      </c>
      <c r="AQ39" s="9">
        <f t="shared" si="53"/>
        <v>1.0231093940044325</v>
      </c>
      <c r="AR39" s="9">
        <f t="shared" si="54"/>
        <v>1.4135294966104075</v>
      </c>
      <c r="AS39" t="str">
        <f t="shared" si="55"/>
        <v>NO</v>
      </c>
      <c r="AT39" t="str">
        <f t="shared" si="56"/>
        <v>NO</v>
      </c>
      <c r="AU39" t="str">
        <f t="shared" si="57"/>
        <v>NO</v>
      </c>
      <c r="AV39" t="str">
        <f t="shared" si="58"/>
        <v>NO</v>
      </c>
      <c r="AW39" t="str">
        <f t="shared" si="59"/>
        <v>NO</v>
      </c>
      <c r="AX39" t="str">
        <f t="shared" si="60"/>
        <v>NO</v>
      </c>
    </row>
    <row r="40" spans="1:50" x14ac:dyDescent="0.25">
      <c r="A40" t="s">
        <v>88</v>
      </c>
      <c r="B40">
        <v>185</v>
      </c>
      <c r="C40">
        <v>187.5</v>
      </c>
      <c r="D40">
        <v>180</v>
      </c>
      <c r="E40">
        <v>181.05</v>
      </c>
      <c r="F40">
        <v>-1.5999999999999941</v>
      </c>
      <c r="G40">
        <v>-0.87599233506706498</v>
      </c>
      <c r="H40" s="9">
        <f t="shared" si="31"/>
        <v>-2.1351351351351289</v>
      </c>
      <c r="I40" s="9">
        <f t="shared" si="32"/>
        <v>2.1351351351351289</v>
      </c>
      <c r="J40" s="9">
        <f t="shared" si="33"/>
        <v>1.3513513513513513</v>
      </c>
      <c r="K40" s="9">
        <f t="shared" si="34"/>
        <v>0.5799502899751513</v>
      </c>
      <c r="L40" s="9" t="str">
        <f t="shared" si="35"/>
        <v>NO</v>
      </c>
      <c r="M40" t="str">
        <f t="shared" si="36"/>
        <v>NO</v>
      </c>
      <c r="N40" t="str">
        <f t="shared" si="37"/>
        <v>NO</v>
      </c>
      <c r="O40" s="9" t="str">
        <f t="shared" si="38"/>
        <v>NO</v>
      </c>
      <c r="P40" s="9" t="str">
        <f t="shared" si="39"/>
        <v>NO</v>
      </c>
      <c r="Q40" s="9" t="str">
        <f t="shared" si="40"/>
        <v>NO</v>
      </c>
      <c r="R40" s="9" t="str">
        <f t="shared" si="10"/>
        <v>NO</v>
      </c>
      <c r="S40">
        <v>180.5</v>
      </c>
      <c r="T40">
        <v>184.2</v>
      </c>
      <c r="U40">
        <v>178.75</v>
      </c>
      <c r="V40">
        <v>182.65</v>
      </c>
      <c r="W40">
        <v>2.1500000000000061</v>
      </c>
      <c r="X40">
        <v>1.191135734072025</v>
      </c>
      <c r="Y40" s="9">
        <f t="shared" si="41"/>
        <v>1.1911357340720252</v>
      </c>
      <c r="Z40" s="9">
        <f t="shared" si="42"/>
        <v>1.1911357340720252</v>
      </c>
      <c r="AA40" s="9">
        <f t="shared" si="43"/>
        <v>0.8486175745962129</v>
      </c>
      <c r="AB40" s="9">
        <f t="shared" si="44"/>
        <v>0.96952908587257614</v>
      </c>
      <c r="AC40" s="9" t="str">
        <f t="shared" si="45"/>
        <v>NO</v>
      </c>
      <c r="AD40" s="9" t="str">
        <f t="shared" si="46"/>
        <v>NO</v>
      </c>
      <c r="AE40" s="9" t="str">
        <f t="shared" si="47"/>
        <v>NO</v>
      </c>
      <c r="AF40" s="9" t="str">
        <f t="shared" si="48"/>
        <v>NO</v>
      </c>
      <c r="AG40" s="9" t="str">
        <f t="shared" si="49"/>
        <v>NO</v>
      </c>
      <c r="AH40" s="9" t="str">
        <f t="shared" si="50"/>
        <v>NO</v>
      </c>
      <c r="AI40">
        <v>177.5</v>
      </c>
      <c r="AJ40">
        <v>183.85</v>
      </c>
      <c r="AK40">
        <v>177.5</v>
      </c>
      <c r="AL40">
        <v>180.5</v>
      </c>
      <c r="AM40">
        <v>4.9000000000000057</v>
      </c>
      <c r="AN40">
        <v>2.7904328018223268</v>
      </c>
      <c r="AO40" s="9">
        <f t="shared" si="51"/>
        <v>1.6901408450704223</v>
      </c>
      <c r="AP40" s="9">
        <f t="shared" si="52"/>
        <v>1.6901408450704223</v>
      </c>
      <c r="AQ40" s="9">
        <f t="shared" si="53"/>
        <v>1.8559556786703568</v>
      </c>
      <c r="AR40" s="9">
        <f t="shared" si="54"/>
        <v>0</v>
      </c>
      <c r="AS40" t="str">
        <f t="shared" si="55"/>
        <v>NO</v>
      </c>
      <c r="AT40" t="str">
        <f t="shared" si="56"/>
        <v>NO</v>
      </c>
      <c r="AU40" t="str">
        <f t="shared" si="57"/>
        <v>NO</v>
      </c>
      <c r="AV40" t="str">
        <f t="shared" si="58"/>
        <v>NO</v>
      </c>
      <c r="AW40" t="str">
        <f t="shared" si="59"/>
        <v>NO</v>
      </c>
      <c r="AX40" t="str">
        <f t="shared" si="60"/>
        <v>NO</v>
      </c>
    </row>
    <row r="41" spans="1:50" x14ac:dyDescent="0.25">
      <c r="A41" t="s">
        <v>89</v>
      </c>
      <c r="B41">
        <v>108.9</v>
      </c>
      <c r="C41">
        <v>110.05</v>
      </c>
      <c r="D41">
        <v>106.8</v>
      </c>
      <c r="E41">
        <v>107.25</v>
      </c>
      <c r="F41">
        <v>-9.9999999999994316E-2</v>
      </c>
      <c r="G41">
        <v>-9.3153237074983075E-2</v>
      </c>
      <c r="H41" s="9">
        <f t="shared" si="31"/>
        <v>-1.5151515151515202</v>
      </c>
      <c r="I41" s="9">
        <f t="shared" si="32"/>
        <v>1.5151515151515202</v>
      </c>
      <c r="J41" s="9">
        <f t="shared" si="33"/>
        <v>1.0560146923783209</v>
      </c>
      <c r="K41" s="9">
        <f t="shared" si="34"/>
        <v>0.41958041958042225</v>
      </c>
      <c r="L41" s="9" t="str">
        <f t="shared" si="35"/>
        <v>NO</v>
      </c>
      <c r="M41" t="str">
        <f t="shared" si="36"/>
        <v>NO</v>
      </c>
      <c r="N41" t="str">
        <f t="shared" si="37"/>
        <v>NO</v>
      </c>
      <c r="O41" s="9" t="str">
        <f t="shared" si="38"/>
        <v>NO</v>
      </c>
      <c r="P41" s="9" t="str">
        <f t="shared" si="39"/>
        <v>NO</v>
      </c>
      <c r="Q41" s="9" t="str">
        <f t="shared" si="40"/>
        <v>NO</v>
      </c>
      <c r="R41" s="9" t="str">
        <f t="shared" si="10"/>
        <v>NO</v>
      </c>
      <c r="S41">
        <v>107.25</v>
      </c>
      <c r="T41">
        <v>108.4</v>
      </c>
      <c r="U41">
        <v>105.85</v>
      </c>
      <c r="V41">
        <v>107.35</v>
      </c>
      <c r="W41">
        <v>9.9999999999994316E-2</v>
      </c>
      <c r="X41">
        <v>9.3240093240087932E-2</v>
      </c>
      <c r="Y41" s="9">
        <f t="shared" si="41"/>
        <v>9.3240093240087932E-2</v>
      </c>
      <c r="Z41" s="9">
        <f t="shared" si="42"/>
        <v>9.3240093240087932E-2</v>
      </c>
      <c r="AA41" s="9">
        <f t="shared" si="43"/>
        <v>0.97810898928738843</v>
      </c>
      <c r="AB41" s="9">
        <f t="shared" si="44"/>
        <v>1.3053613053613107</v>
      </c>
      <c r="AC41" s="9" t="str">
        <f t="shared" si="45"/>
        <v>NO</v>
      </c>
      <c r="AD41" s="9" t="str">
        <f t="shared" si="46"/>
        <v>NO</v>
      </c>
      <c r="AE41" s="9" t="str">
        <f t="shared" si="47"/>
        <v>NO</v>
      </c>
      <c r="AF41" s="9" t="str">
        <f t="shared" si="48"/>
        <v>NO</v>
      </c>
      <c r="AG41" s="9" t="str">
        <f t="shared" si="49"/>
        <v>NO</v>
      </c>
      <c r="AH41" s="9" t="str">
        <f t="shared" si="50"/>
        <v>NO</v>
      </c>
      <c r="AI41">
        <v>107</v>
      </c>
      <c r="AJ41">
        <v>108.55</v>
      </c>
      <c r="AK41">
        <v>105.5</v>
      </c>
      <c r="AL41">
        <v>107.25</v>
      </c>
      <c r="AM41">
        <v>0.79999999999999716</v>
      </c>
      <c r="AN41">
        <v>0.75152653828088034</v>
      </c>
      <c r="AO41" s="9">
        <f t="shared" si="51"/>
        <v>0.23364485981308408</v>
      </c>
      <c r="AP41" s="9">
        <f t="shared" si="52"/>
        <v>0.23364485981308408</v>
      </c>
      <c r="AQ41" s="9">
        <f t="shared" si="53"/>
        <v>1.2121212121212095</v>
      </c>
      <c r="AR41" s="9">
        <f t="shared" si="54"/>
        <v>1.4018691588785046</v>
      </c>
      <c r="AS41" t="str">
        <f t="shared" si="55"/>
        <v>NO</v>
      </c>
      <c r="AT41" t="str">
        <f t="shared" si="56"/>
        <v>NO</v>
      </c>
      <c r="AU41" t="str">
        <f t="shared" si="57"/>
        <v>NO</v>
      </c>
      <c r="AV41" t="str">
        <f t="shared" si="58"/>
        <v>NO</v>
      </c>
      <c r="AW41" t="str">
        <f t="shared" si="59"/>
        <v>NO</v>
      </c>
      <c r="AX41" t="str">
        <f t="shared" si="60"/>
        <v>NO</v>
      </c>
    </row>
    <row r="42" spans="1:50" x14ac:dyDescent="0.25">
      <c r="A42" t="s">
        <v>90</v>
      </c>
      <c r="B42">
        <v>39.35</v>
      </c>
      <c r="C42">
        <v>40.200000000000003</v>
      </c>
      <c r="D42">
        <v>39.1</v>
      </c>
      <c r="E42">
        <v>39.549999999999997</v>
      </c>
      <c r="F42">
        <v>0.64999999999999858</v>
      </c>
      <c r="G42">
        <v>1.6709511568123361</v>
      </c>
      <c r="H42" s="9">
        <f t="shared" si="31"/>
        <v>0.50825921219821024</v>
      </c>
      <c r="I42" s="9">
        <f t="shared" si="32"/>
        <v>0.50825921219821024</v>
      </c>
      <c r="J42" s="9">
        <f t="shared" si="33"/>
        <v>1.6434892541087376</v>
      </c>
      <c r="K42" s="9">
        <f t="shared" si="34"/>
        <v>0.63532401524777637</v>
      </c>
      <c r="L42" s="9" t="str">
        <f t="shared" si="35"/>
        <v>NO</v>
      </c>
      <c r="M42" t="str">
        <f t="shared" si="36"/>
        <v>NO</v>
      </c>
      <c r="N42" t="str">
        <f t="shared" si="37"/>
        <v>NO</v>
      </c>
      <c r="O42" s="9" t="str">
        <f t="shared" si="38"/>
        <v>NO</v>
      </c>
      <c r="P42" s="9" t="str">
        <f t="shared" si="39"/>
        <v>NO</v>
      </c>
      <c r="Q42" s="9" t="str">
        <f t="shared" si="40"/>
        <v>NO</v>
      </c>
      <c r="R42" s="9" t="str">
        <f t="shared" si="10"/>
        <v>NO</v>
      </c>
      <c r="S42">
        <v>38.5</v>
      </c>
      <c r="T42">
        <v>39.200000000000003</v>
      </c>
      <c r="U42">
        <v>38</v>
      </c>
      <c r="V42">
        <v>38.9</v>
      </c>
      <c r="W42">
        <v>0.39999999999999858</v>
      </c>
      <c r="X42">
        <v>1.0389610389610351</v>
      </c>
      <c r="Y42" s="9">
        <f t="shared" si="41"/>
        <v>1.0389610389610353</v>
      </c>
      <c r="Z42" s="9">
        <f t="shared" si="42"/>
        <v>1.0389610389610353</v>
      </c>
      <c r="AA42" s="9">
        <f t="shared" si="43"/>
        <v>0.77120822622109064</v>
      </c>
      <c r="AB42" s="9">
        <f t="shared" si="44"/>
        <v>1.2987012987012987</v>
      </c>
      <c r="AC42" s="9" t="str">
        <f t="shared" si="45"/>
        <v>NO</v>
      </c>
      <c r="AD42" s="9" t="str">
        <f t="shared" si="46"/>
        <v>NO</v>
      </c>
      <c r="AE42" s="9" t="str">
        <f t="shared" si="47"/>
        <v>NO</v>
      </c>
      <c r="AF42" s="9" t="str">
        <f t="shared" si="48"/>
        <v>NO</v>
      </c>
      <c r="AG42" s="9" t="str">
        <f t="shared" si="49"/>
        <v>NO</v>
      </c>
      <c r="AH42" s="9" t="str">
        <f t="shared" si="50"/>
        <v>NO</v>
      </c>
      <c r="AI42">
        <v>39.65</v>
      </c>
      <c r="AJ42">
        <v>39.9</v>
      </c>
      <c r="AK42">
        <v>37.75</v>
      </c>
      <c r="AL42">
        <v>38.5</v>
      </c>
      <c r="AM42">
        <v>-0.85000000000000142</v>
      </c>
      <c r="AN42">
        <v>-2.1601016518424432</v>
      </c>
      <c r="AO42" s="9">
        <f t="shared" si="51"/>
        <v>-2.9003783102143723</v>
      </c>
      <c r="AP42" s="9">
        <f t="shared" si="52"/>
        <v>2.9003783102143723</v>
      </c>
      <c r="AQ42" s="9">
        <f t="shared" si="53"/>
        <v>0.63051702395964693</v>
      </c>
      <c r="AR42" s="9">
        <f t="shared" si="54"/>
        <v>1.948051948051948</v>
      </c>
      <c r="AS42" t="str">
        <f t="shared" si="55"/>
        <v>NO</v>
      </c>
      <c r="AT42" t="str">
        <f t="shared" si="56"/>
        <v>NO</v>
      </c>
      <c r="AU42" t="str">
        <f t="shared" si="57"/>
        <v>NO</v>
      </c>
      <c r="AV42" t="str">
        <f t="shared" si="58"/>
        <v>NO</v>
      </c>
      <c r="AW42" t="str">
        <f t="shared" si="59"/>
        <v>NO</v>
      </c>
      <c r="AX42" t="str">
        <f t="shared" si="60"/>
        <v>NO</v>
      </c>
    </row>
    <row r="43" spans="1:50" x14ac:dyDescent="0.25">
      <c r="A43" t="s">
        <v>91</v>
      </c>
      <c r="B43">
        <v>4234.45</v>
      </c>
      <c r="C43">
        <v>4369.95</v>
      </c>
      <c r="D43">
        <v>4223</v>
      </c>
      <c r="E43">
        <v>4330.3</v>
      </c>
      <c r="F43">
        <v>124.25</v>
      </c>
      <c r="G43">
        <v>2.9540780542314051</v>
      </c>
      <c r="H43" s="9">
        <f t="shared" si="31"/>
        <v>2.2635761433007917</v>
      </c>
      <c r="I43" s="9">
        <f t="shared" si="32"/>
        <v>2.2635761433007917</v>
      </c>
      <c r="J43" s="9">
        <f t="shared" si="33"/>
        <v>0.91564094866405632</v>
      </c>
      <c r="K43" s="9">
        <f t="shared" si="34"/>
        <v>0.27040111466659938</v>
      </c>
      <c r="L43" s="9" t="str">
        <f t="shared" si="35"/>
        <v>NO</v>
      </c>
      <c r="M43" t="str">
        <f t="shared" si="36"/>
        <v>NO</v>
      </c>
      <c r="N43" t="str">
        <f t="shared" si="37"/>
        <v>NO</v>
      </c>
      <c r="O43" s="9" t="str">
        <f t="shared" si="38"/>
        <v>NO</v>
      </c>
      <c r="P43" s="9" t="str">
        <f t="shared" si="39"/>
        <v>NO</v>
      </c>
      <c r="Q43" s="9" t="str">
        <f t="shared" si="40"/>
        <v>NO</v>
      </c>
      <c r="R43" s="9" t="str">
        <f t="shared" si="10"/>
        <v>NO</v>
      </c>
      <c r="S43">
        <v>4140.8</v>
      </c>
      <c r="T43">
        <v>4219</v>
      </c>
      <c r="U43">
        <v>4115</v>
      </c>
      <c r="V43">
        <v>4206.05</v>
      </c>
      <c r="W43">
        <v>88.050000000000182</v>
      </c>
      <c r="X43">
        <v>2.138173870811078</v>
      </c>
      <c r="Y43" s="9">
        <f t="shared" si="41"/>
        <v>1.5757824574961359</v>
      </c>
      <c r="Z43" s="9">
        <f t="shared" si="42"/>
        <v>1.5757824574961359</v>
      </c>
      <c r="AA43" s="9">
        <f t="shared" si="43"/>
        <v>0.30788982537059278</v>
      </c>
      <c r="AB43" s="9">
        <f t="shared" si="44"/>
        <v>0.62306800618238456</v>
      </c>
      <c r="AC43" s="9" t="str">
        <f t="shared" si="45"/>
        <v>NO</v>
      </c>
      <c r="AD43" s="9" t="str">
        <f t="shared" si="46"/>
        <v>NO</v>
      </c>
      <c r="AE43" s="9" t="str">
        <f t="shared" si="47"/>
        <v>NO</v>
      </c>
      <c r="AF43" s="9" t="str">
        <f t="shared" si="48"/>
        <v>NO</v>
      </c>
      <c r="AG43" s="9" t="str">
        <f t="shared" si="49"/>
        <v>NO</v>
      </c>
      <c r="AH43" s="9" t="str">
        <f t="shared" si="50"/>
        <v>NO</v>
      </c>
      <c r="AI43">
        <v>4160</v>
      </c>
      <c r="AJ43">
        <v>4220</v>
      </c>
      <c r="AK43">
        <v>4093.05</v>
      </c>
      <c r="AL43">
        <v>4118</v>
      </c>
      <c r="AM43">
        <v>-5.5500000000001819</v>
      </c>
      <c r="AN43">
        <v>-0.13459276594197189</v>
      </c>
      <c r="AO43" s="9">
        <f t="shared" si="51"/>
        <v>-1.0096153846153846</v>
      </c>
      <c r="AP43" s="9">
        <f t="shared" si="52"/>
        <v>1.0096153846153846</v>
      </c>
      <c r="AQ43" s="9">
        <f t="shared" si="53"/>
        <v>1.4423076923076923</v>
      </c>
      <c r="AR43" s="9">
        <f t="shared" si="54"/>
        <v>0.60587663914521173</v>
      </c>
      <c r="AS43" t="str">
        <f t="shared" si="55"/>
        <v>NO</v>
      </c>
      <c r="AT43" t="str">
        <f t="shared" si="56"/>
        <v>NO</v>
      </c>
      <c r="AU43" t="str">
        <f t="shared" si="57"/>
        <v>NO</v>
      </c>
      <c r="AV43" t="str">
        <f t="shared" si="58"/>
        <v>NO</v>
      </c>
      <c r="AW43" t="str">
        <f t="shared" si="59"/>
        <v>NO</v>
      </c>
      <c r="AX43" t="str">
        <f t="shared" si="60"/>
        <v>NO</v>
      </c>
    </row>
    <row r="44" spans="1:50" x14ac:dyDescent="0.25">
      <c r="A44" t="s">
        <v>92</v>
      </c>
      <c r="B44">
        <v>489</v>
      </c>
      <c r="C44">
        <v>508.25</v>
      </c>
      <c r="D44">
        <v>489</v>
      </c>
      <c r="E44">
        <v>499.35</v>
      </c>
      <c r="F44">
        <v>12.450000000000051</v>
      </c>
      <c r="G44">
        <v>2.5569932224276131</v>
      </c>
      <c r="H44" s="9">
        <f t="shared" si="31"/>
        <v>2.1165644171779188</v>
      </c>
      <c r="I44" s="9">
        <f t="shared" si="32"/>
        <v>2.1165644171779188</v>
      </c>
      <c r="J44" s="9">
        <f t="shared" si="33"/>
        <v>1.7823170121157459</v>
      </c>
      <c r="K44" s="9">
        <f t="shared" si="34"/>
        <v>0</v>
      </c>
      <c r="L44" s="9" t="str">
        <f t="shared" si="35"/>
        <v>NO</v>
      </c>
      <c r="M44" t="str">
        <f t="shared" si="36"/>
        <v>NO</v>
      </c>
      <c r="N44" t="str">
        <f t="shared" si="37"/>
        <v>NO</v>
      </c>
      <c r="O44" s="9" t="str">
        <f t="shared" si="38"/>
        <v>NO</v>
      </c>
      <c r="P44" s="9" t="str">
        <f t="shared" si="39"/>
        <v>NO</v>
      </c>
      <c r="Q44" s="9" t="str">
        <f t="shared" si="40"/>
        <v>NO</v>
      </c>
      <c r="R44" s="9" t="e">
        <f>IF(AND(#REF!&gt;5,#REF!&lt;0.25,#REF!&lt;0.25,#REF!&lt;0),"YES","NO")</f>
        <v>#REF!</v>
      </c>
      <c r="S44">
        <v>479</v>
      </c>
      <c r="T44">
        <v>492.4</v>
      </c>
      <c r="U44">
        <v>475.9</v>
      </c>
      <c r="V44">
        <v>486.9</v>
      </c>
      <c r="W44">
        <v>6.3499999999999659</v>
      </c>
      <c r="X44">
        <v>1.321402559567155</v>
      </c>
      <c r="Y44" s="9">
        <f t="shared" si="41"/>
        <v>1.6492693110647134</v>
      </c>
      <c r="Z44" s="9">
        <f t="shared" si="42"/>
        <v>1.6492693110647134</v>
      </c>
      <c r="AA44" s="9">
        <f t="shared" si="43"/>
        <v>1.1295953994660095</v>
      </c>
      <c r="AB44" s="9">
        <f t="shared" si="44"/>
        <v>0.64718162839248905</v>
      </c>
      <c r="AC44" s="9" t="str">
        <f t="shared" si="45"/>
        <v>NO</v>
      </c>
      <c r="AD44" s="9" t="str">
        <f t="shared" si="46"/>
        <v>NO</v>
      </c>
      <c r="AE44" s="9" t="str">
        <f t="shared" si="47"/>
        <v>NO</v>
      </c>
      <c r="AF44" s="9" t="str">
        <f t="shared" si="48"/>
        <v>NO</v>
      </c>
      <c r="AG44" s="9" t="str">
        <f t="shared" si="49"/>
        <v>NO</v>
      </c>
      <c r="AH44" s="9" t="str">
        <f t="shared" si="50"/>
        <v>NO</v>
      </c>
      <c r="AI44">
        <v>470.85</v>
      </c>
      <c r="AJ44">
        <v>501.7</v>
      </c>
      <c r="AK44">
        <v>469</v>
      </c>
      <c r="AL44">
        <v>480.55</v>
      </c>
      <c r="AM44">
        <v>16.100000000000019</v>
      </c>
      <c r="AN44">
        <v>3.466465712132635</v>
      </c>
      <c r="AO44" s="9">
        <f t="shared" si="51"/>
        <v>2.060104067112666</v>
      </c>
      <c r="AP44" s="9">
        <f t="shared" si="52"/>
        <v>2.060104067112666</v>
      </c>
      <c r="AQ44" s="9">
        <f t="shared" si="53"/>
        <v>4.4012069503693638</v>
      </c>
      <c r="AR44" s="9">
        <f t="shared" si="54"/>
        <v>0.39290644578953438</v>
      </c>
      <c r="AS44" t="str">
        <f t="shared" si="55"/>
        <v>NO</v>
      </c>
      <c r="AT44" t="str">
        <f t="shared" si="56"/>
        <v>NO</v>
      </c>
      <c r="AU44" t="str">
        <f t="shared" si="57"/>
        <v>NO</v>
      </c>
      <c r="AV44" t="str">
        <f t="shared" si="58"/>
        <v>NO</v>
      </c>
      <c r="AW44" t="str">
        <f t="shared" si="59"/>
        <v>NO</v>
      </c>
      <c r="AX44" t="str">
        <f t="shared" si="60"/>
        <v>NO</v>
      </c>
    </row>
    <row r="45" spans="1:50" x14ac:dyDescent="0.25">
      <c r="A45" t="s">
        <v>93</v>
      </c>
      <c r="B45">
        <v>56.9</v>
      </c>
      <c r="C45">
        <v>58.4</v>
      </c>
      <c r="D45">
        <v>56.45</v>
      </c>
      <c r="E45">
        <v>57.1</v>
      </c>
      <c r="F45">
        <v>0.39999999999999858</v>
      </c>
      <c r="G45">
        <v>0.70546737213403621</v>
      </c>
      <c r="H45" s="9">
        <f t="shared" si="31"/>
        <v>0.35149384885765</v>
      </c>
      <c r="I45" s="9">
        <f t="shared" si="32"/>
        <v>0.35149384885765</v>
      </c>
      <c r="J45" s="9">
        <f t="shared" si="33"/>
        <v>2.2767075306479807</v>
      </c>
      <c r="K45" s="9">
        <f t="shared" si="34"/>
        <v>0.79086115992969375</v>
      </c>
      <c r="L45" s="9" t="str">
        <f t="shared" si="35"/>
        <v>NO</v>
      </c>
      <c r="M45" t="str">
        <f t="shared" si="36"/>
        <v>NO</v>
      </c>
      <c r="N45" t="str">
        <f t="shared" si="37"/>
        <v>NO</v>
      </c>
      <c r="O45" s="9" t="str">
        <f t="shared" si="38"/>
        <v>NO</v>
      </c>
      <c r="P45" s="9" t="str">
        <f t="shared" si="39"/>
        <v>NO</v>
      </c>
      <c r="Q45" s="9" t="str">
        <f t="shared" si="40"/>
        <v>NO</v>
      </c>
      <c r="R45" s="9" t="str">
        <f t="shared" ref="R45:R50" si="61">IF(AND(I46&gt;5,J46&lt;0.25,K46&lt;0.25,H46&lt;0),"YES","NO")</f>
        <v>NO</v>
      </c>
      <c r="S45">
        <v>55</v>
      </c>
      <c r="T45">
        <v>57.15</v>
      </c>
      <c r="U45">
        <v>54.8</v>
      </c>
      <c r="V45">
        <v>56.7</v>
      </c>
      <c r="W45">
        <v>1.25</v>
      </c>
      <c r="X45">
        <v>2.254283137962128</v>
      </c>
      <c r="Y45" s="9">
        <f t="shared" si="41"/>
        <v>3.0909090909090962</v>
      </c>
      <c r="Z45" s="9">
        <f t="shared" si="42"/>
        <v>3.0909090909090962</v>
      </c>
      <c r="AA45" s="9">
        <f t="shared" si="43"/>
        <v>0.79365079365078617</v>
      </c>
      <c r="AB45" s="9">
        <f t="shared" si="44"/>
        <v>0.36363636363636881</v>
      </c>
      <c r="AC45" s="9" t="str">
        <f t="shared" si="45"/>
        <v>NO</v>
      </c>
      <c r="AD45" s="9" t="str">
        <f t="shared" si="46"/>
        <v>NO</v>
      </c>
      <c r="AE45" s="9" t="str">
        <f t="shared" si="47"/>
        <v>NO</v>
      </c>
      <c r="AF45" s="9" t="str">
        <f t="shared" si="48"/>
        <v>NO</v>
      </c>
      <c r="AG45" s="9" t="str">
        <f t="shared" si="49"/>
        <v>NO</v>
      </c>
      <c r="AH45" s="9" t="str">
        <f t="shared" si="50"/>
        <v>NO</v>
      </c>
      <c r="AI45">
        <v>56.45</v>
      </c>
      <c r="AJ45">
        <v>57.2</v>
      </c>
      <c r="AK45">
        <v>54.7</v>
      </c>
      <c r="AL45">
        <v>55.45</v>
      </c>
      <c r="AM45">
        <v>-0.19999999999999571</v>
      </c>
      <c r="AN45">
        <v>-0.35938903863431398</v>
      </c>
      <c r="AO45" s="9">
        <f t="shared" si="51"/>
        <v>-1.7714791851195746</v>
      </c>
      <c r="AP45" s="9">
        <f t="shared" si="52"/>
        <v>1.7714791851195746</v>
      </c>
      <c r="AQ45" s="9">
        <f t="shared" si="53"/>
        <v>1.328609388839681</v>
      </c>
      <c r="AR45" s="9">
        <f t="shared" si="54"/>
        <v>1.3525698827772767</v>
      </c>
      <c r="AS45" t="str">
        <f t="shared" si="55"/>
        <v>NO</v>
      </c>
      <c r="AT45" t="str">
        <f t="shared" si="56"/>
        <v>NO</v>
      </c>
      <c r="AU45" t="str">
        <f t="shared" si="57"/>
        <v>NO</v>
      </c>
      <c r="AV45" t="str">
        <f t="shared" si="58"/>
        <v>NO</v>
      </c>
      <c r="AW45" t="str">
        <f t="shared" si="59"/>
        <v>NO</v>
      </c>
      <c r="AX45" t="str">
        <f t="shared" si="60"/>
        <v>NO</v>
      </c>
    </row>
    <row r="46" spans="1:50" x14ac:dyDescent="0.25">
      <c r="A46" t="s">
        <v>94</v>
      </c>
      <c r="B46">
        <v>2846</v>
      </c>
      <c r="C46">
        <v>2858.85</v>
      </c>
      <c r="D46">
        <v>2781.15</v>
      </c>
      <c r="E46">
        <v>2797.55</v>
      </c>
      <c r="F46">
        <v>-39.649999999999643</v>
      </c>
      <c r="G46">
        <v>-1.3975045819822229</v>
      </c>
      <c r="H46" s="9">
        <f t="shared" si="31"/>
        <v>-1.7023893183415257</v>
      </c>
      <c r="I46" s="9">
        <f t="shared" si="32"/>
        <v>1.7023893183415257</v>
      </c>
      <c r="J46" s="9">
        <f t="shared" si="33"/>
        <v>0.45151089248067144</v>
      </c>
      <c r="K46" s="9">
        <f t="shared" si="34"/>
        <v>0.58622723454451531</v>
      </c>
      <c r="L46" s="9" t="str">
        <f t="shared" si="35"/>
        <v>NO</v>
      </c>
      <c r="M46" t="str">
        <f t="shared" si="36"/>
        <v>NO</v>
      </c>
      <c r="N46" t="str">
        <f t="shared" si="37"/>
        <v>NO</v>
      </c>
      <c r="O46" s="9" t="str">
        <f t="shared" si="38"/>
        <v>NO</v>
      </c>
      <c r="P46" s="9" t="str">
        <f t="shared" si="39"/>
        <v>NO</v>
      </c>
      <c r="Q46" s="9" t="str">
        <f t="shared" si="40"/>
        <v>NO</v>
      </c>
      <c r="R46" s="9" t="str">
        <f t="shared" si="61"/>
        <v>NO</v>
      </c>
      <c r="S46">
        <v>2815</v>
      </c>
      <c r="T46">
        <v>2841.95</v>
      </c>
      <c r="U46">
        <v>2811</v>
      </c>
      <c r="V46">
        <v>2837.2</v>
      </c>
      <c r="W46">
        <v>22.64999999999964</v>
      </c>
      <c r="X46">
        <v>0.80474676235986697</v>
      </c>
      <c r="Y46" s="9">
        <f t="shared" si="41"/>
        <v>0.78863232682059736</v>
      </c>
      <c r="Z46" s="9">
        <f t="shared" si="42"/>
        <v>0.78863232682059736</v>
      </c>
      <c r="AA46" s="9">
        <f t="shared" si="43"/>
        <v>0.16741858170026788</v>
      </c>
      <c r="AB46" s="9">
        <f t="shared" si="44"/>
        <v>0.14209591474245115</v>
      </c>
      <c r="AC46" s="9" t="str">
        <f t="shared" si="45"/>
        <v>NO</v>
      </c>
      <c r="AD46" s="9" t="str">
        <f t="shared" si="46"/>
        <v>NO</v>
      </c>
      <c r="AE46" s="9" t="str">
        <f t="shared" si="47"/>
        <v>NO</v>
      </c>
      <c r="AF46" s="9" t="str">
        <f t="shared" si="48"/>
        <v>YES</v>
      </c>
      <c r="AG46" s="9" t="str">
        <f t="shared" si="49"/>
        <v>NO</v>
      </c>
      <c r="AH46" s="9" t="str">
        <f t="shared" si="50"/>
        <v>NO</v>
      </c>
      <c r="AI46">
        <v>2850</v>
      </c>
      <c r="AJ46">
        <v>2852.95</v>
      </c>
      <c r="AK46">
        <v>2796.05</v>
      </c>
      <c r="AL46">
        <v>2814.55</v>
      </c>
      <c r="AM46">
        <v>6.75</v>
      </c>
      <c r="AN46">
        <v>0.24040173801552811</v>
      </c>
      <c r="AO46" s="9">
        <f t="shared" si="51"/>
        <v>-1.2438596491228007</v>
      </c>
      <c r="AP46" s="9">
        <f t="shared" si="52"/>
        <v>1.2438596491228007</v>
      </c>
      <c r="AQ46" s="9">
        <f t="shared" si="53"/>
        <v>0.10350877192981818</v>
      </c>
      <c r="AR46" s="9">
        <f t="shared" si="54"/>
        <v>0.65729868007319103</v>
      </c>
      <c r="AS46" t="str">
        <f t="shared" si="55"/>
        <v>NO</v>
      </c>
      <c r="AT46" t="str">
        <f t="shared" si="56"/>
        <v>NO</v>
      </c>
      <c r="AU46" t="str">
        <f t="shared" si="57"/>
        <v>NO</v>
      </c>
      <c r="AV46" t="str">
        <f t="shared" si="58"/>
        <v>NO</v>
      </c>
      <c r="AW46" t="str">
        <f t="shared" si="59"/>
        <v>NO</v>
      </c>
      <c r="AX46" t="str">
        <f t="shared" si="60"/>
        <v>NO</v>
      </c>
    </row>
    <row r="47" spans="1:50" x14ac:dyDescent="0.25">
      <c r="A47" t="s">
        <v>95</v>
      </c>
      <c r="B47">
        <v>325.35000000000002</v>
      </c>
      <c r="C47">
        <v>331.65</v>
      </c>
      <c r="D47">
        <v>323.10000000000002</v>
      </c>
      <c r="E47">
        <v>326.55</v>
      </c>
      <c r="F47">
        <v>1.75</v>
      </c>
      <c r="G47">
        <v>0.5387931034482758</v>
      </c>
      <c r="H47" s="9">
        <f t="shared" si="31"/>
        <v>0.36883356385430721</v>
      </c>
      <c r="I47" s="9">
        <f t="shared" si="32"/>
        <v>0.36883356385430721</v>
      </c>
      <c r="J47" s="9">
        <f t="shared" si="33"/>
        <v>1.5617822691777572</v>
      </c>
      <c r="K47" s="9">
        <f t="shared" si="34"/>
        <v>0.69156293222683263</v>
      </c>
      <c r="L47" s="9" t="str">
        <f t="shared" si="35"/>
        <v>NO</v>
      </c>
      <c r="M47" t="str">
        <f t="shared" si="36"/>
        <v>NO</v>
      </c>
      <c r="N47" t="str">
        <f t="shared" si="37"/>
        <v>NO</v>
      </c>
      <c r="O47" s="9" t="str">
        <f t="shared" si="38"/>
        <v>NO</v>
      </c>
      <c r="P47" s="9" t="str">
        <f t="shared" si="39"/>
        <v>NO</v>
      </c>
      <c r="Q47" s="9" t="str">
        <f t="shared" si="40"/>
        <v>NO</v>
      </c>
      <c r="R47" s="9" t="str">
        <f t="shared" si="61"/>
        <v>NO</v>
      </c>
      <c r="S47">
        <v>325.75</v>
      </c>
      <c r="T47">
        <v>326.3</v>
      </c>
      <c r="U47">
        <v>322.75</v>
      </c>
      <c r="V47">
        <v>324.8</v>
      </c>
      <c r="W47">
        <v>-0.94999999999998863</v>
      </c>
      <c r="X47">
        <v>-0.29163468917881458</v>
      </c>
      <c r="Y47" s="9">
        <f t="shared" si="41"/>
        <v>-0.29163468917881463</v>
      </c>
      <c r="Z47" s="9">
        <f t="shared" si="42"/>
        <v>0.29163468917881463</v>
      </c>
      <c r="AA47" s="9">
        <f t="shared" si="43"/>
        <v>0.16884113584037186</v>
      </c>
      <c r="AB47" s="9">
        <f t="shared" si="44"/>
        <v>0.63115763546798376</v>
      </c>
      <c r="AC47" s="9" t="str">
        <f t="shared" si="45"/>
        <v>NO</v>
      </c>
      <c r="AD47" s="9" t="str">
        <f t="shared" si="46"/>
        <v>NO</v>
      </c>
      <c r="AE47" s="9" t="str">
        <f t="shared" si="47"/>
        <v>NO</v>
      </c>
      <c r="AF47" s="9" t="str">
        <f t="shared" si="48"/>
        <v>NO</v>
      </c>
      <c r="AG47" s="9" t="str">
        <f t="shared" si="49"/>
        <v>NO</v>
      </c>
      <c r="AH47" s="9" t="str">
        <f t="shared" si="50"/>
        <v>NO</v>
      </c>
      <c r="AI47">
        <v>327</v>
      </c>
      <c r="AJ47">
        <v>329</v>
      </c>
      <c r="AK47">
        <v>322.5</v>
      </c>
      <c r="AL47">
        <v>325.75</v>
      </c>
      <c r="AM47">
        <v>0.30000000000001142</v>
      </c>
      <c r="AN47">
        <v>9.2180058380707128E-2</v>
      </c>
      <c r="AO47" s="9">
        <f t="shared" si="51"/>
        <v>-0.38226299694189603</v>
      </c>
      <c r="AP47" s="9">
        <f t="shared" si="52"/>
        <v>0.38226299694189603</v>
      </c>
      <c r="AQ47" s="9">
        <f t="shared" si="53"/>
        <v>0.6116207951070336</v>
      </c>
      <c r="AR47" s="9">
        <f t="shared" si="54"/>
        <v>0.9976976208749041</v>
      </c>
      <c r="AS47" t="str">
        <f t="shared" si="55"/>
        <v>NO</v>
      </c>
      <c r="AT47" t="str">
        <f t="shared" si="56"/>
        <v>NO</v>
      </c>
      <c r="AU47" t="str">
        <f t="shared" si="57"/>
        <v>NO</v>
      </c>
      <c r="AV47" t="str">
        <f t="shared" si="58"/>
        <v>NO</v>
      </c>
      <c r="AW47" t="str">
        <f t="shared" si="59"/>
        <v>NO</v>
      </c>
      <c r="AX47" t="str">
        <f t="shared" si="60"/>
        <v>NO</v>
      </c>
    </row>
    <row r="48" spans="1:50" x14ac:dyDescent="0.25">
      <c r="A48" t="s">
        <v>96</v>
      </c>
      <c r="B48">
        <v>448.2</v>
      </c>
      <c r="C48">
        <v>458.9</v>
      </c>
      <c r="D48">
        <v>446.25</v>
      </c>
      <c r="E48">
        <v>456.6</v>
      </c>
      <c r="F48">
        <v>12.350000000000019</v>
      </c>
      <c r="G48">
        <v>2.779966235227918</v>
      </c>
      <c r="H48" s="9">
        <f t="shared" si="31"/>
        <v>1.8741633199464602</v>
      </c>
      <c r="I48" s="9">
        <f t="shared" si="32"/>
        <v>1.8741633199464602</v>
      </c>
      <c r="J48" s="9">
        <f t="shared" si="33"/>
        <v>0.5037231712658683</v>
      </c>
      <c r="K48" s="9">
        <f t="shared" si="34"/>
        <v>0.43507362784470971</v>
      </c>
      <c r="L48" s="9" t="str">
        <f t="shared" si="35"/>
        <v>NO</v>
      </c>
      <c r="M48" t="str">
        <f t="shared" si="36"/>
        <v>NO</v>
      </c>
      <c r="N48" t="str">
        <f t="shared" si="37"/>
        <v>NO</v>
      </c>
      <c r="O48" s="9" t="str">
        <f t="shared" si="38"/>
        <v>NO</v>
      </c>
      <c r="P48" s="9" t="str">
        <f t="shared" si="39"/>
        <v>NO</v>
      </c>
      <c r="Q48" s="9" t="str">
        <f t="shared" si="40"/>
        <v>NO</v>
      </c>
      <c r="R48" s="9" t="str">
        <f t="shared" si="61"/>
        <v>NO</v>
      </c>
      <c r="S48">
        <v>435</v>
      </c>
      <c r="T48">
        <v>446.95</v>
      </c>
      <c r="U48">
        <v>435</v>
      </c>
      <c r="V48">
        <v>444.25</v>
      </c>
      <c r="W48">
        <v>6.3500000000000227</v>
      </c>
      <c r="X48">
        <v>1.450102763187948</v>
      </c>
      <c r="Y48" s="9">
        <f t="shared" si="41"/>
        <v>2.1264367816091956</v>
      </c>
      <c r="Z48" s="9">
        <f t="shared" si="42"/>
        <v>2.1264367816091956</v>
      </c>
      <c r="AA48" s="9">
        <f t="shared" si="43"/>
        <v>0.60776589758018873</v>
      </c>
      <c r="AB48" s="9">
        <f t="shared" si="44"/>
        <v>0</v>
      </c>
      <c r="AC48" s="9" t="str">
        <f t="shared" si="45"/>
        <v>NO</v>
      </c>
      <c r="AD48" s="9" t="str">
        <f t="shared" si="46"/>
        <v>NO</v>
      </c>
      <c r="AE48" s="9" t="str">
        <f t="shared" si="47"/>
        <v>NO</v>
      </c>
      <c r="AF48" s="9" t="str">
        <f t="shared" si="48"/>
        <v>NO</v>
      </c>
      <c r="AG48" s="9" t="str">
        <f t="shared" si="49"/>
        <v>NO</v>
      </c>
      <c r="AH48" s="9" t="str">
        <f t="shared" si="50"/>
        <v>NO</v>
      </c>
      <c r="AI48">
        <v>445.7</v>
      </c>
      <c r="AJ48">
        <v>445.7</v>
      </c>
      <c r="AK48">
        <v>430.2</v>
      </c>
      <c r="AL48">
        <v>437.9</v>
      </c>
      <c r="AM48">
        <v>-0.25</v>
      </c>
      <c r="AN48">
        <v>-5.7058085130663017E-2</v>
      </c>
      <c r="AO48" s="9">
        <f t="shared" si="51"/>
        <v>-1.7500560915413983</v>
      </c>
      <c r="AP48" s="9">
        <f t="shared" si="52"/>
        <v>1.7500560915413983</v>
      </c>
      <c r="AQ48" s="9">
        <f t="shared" si="53"/>
        <v>0</v>
      </c>
      <c r="AR48" s="9">
        <f t="shared" si="54"/>
        <v>1.7583923270152977</v>
      </c>
      <c r="AS48" t="str">
        <f t="shared" si="55"/>
        <v>NO</v>
      </c>
      <c r="AT48" t="str">
        <f t="shared" si="56"/>
        <v>NO</v>
      </c>
      <c r="AU48" t="str">
        <f t="shared" si="57"/>
        <v>NO</v>
      </c>
      <c r="AV48" t="str">
        <f t="shared" si="58"/>
        <v>NO</v>
      </c>
      <c r="AW48" t="str">
        <f t="shared" si="59"/>
        <v>NO</v>
      </c>
      <c r="AX48" t="str">
        <f t="shared" si="60"/>
        <v>NO</v>
      </c>
    </row>
    <row r="49" spans="1:50" x14ac:dyDescent="0.25">
      <c r="A49" t="s">
        <v>97</v>
      </c>
      <c r="B49">
        <v>28.7</v>
      </c>
      <c r="C49">
        <v>28.95</v>
      </c>
      <c r="D49">
        <v>28.5</v>
      </c>
      <c r="E49">
        <v>28.6</v>
      </c>
      <c r="F49">
        <v>-4.9999999999997158E-2</v>
      </c>
      <c r="G49">
        <v>-0.17452006980801801</v>
      </c>
      <c r="H49" s="9">
        <f t="shared" si="31"/>
        <v>-0.34843205574912151</v>
      </c>
      <c r="I49" s="9">
        <f t="shared" si="32"/>
        <v>0.34843205574912151</v>
      </c>
      <c r="J49" s="9">
        <f t="shared" si="33"/>
        <v>0.87108013937282225</v>
      </c>
      <c r="K49" s="9">
        <f t="shared" si="34"/>
        <v>0.34965034965035457</v>
      </c>
      <c r="L49" s="9" t="str">
        <f t="shared" si="35"/>
        <v>NO</v>
      </c>
      <c r="M49" t="str">
        <f t="shared" si="36"/>
        <v>NO</v>
      </c>
      <c r="N49" t="str">
        <f t="shared" si="37"/>
        <v>NO</v>
      </c>
      <c r="O49" s="9" t="str">
        <f t="shared" si="38"/>
        <v>NO</v>
      </c>
      <c r="P49" s="9" t="str">
        <f t="shared" si="39"/>
        <v>NO</v>
      </c>
      <c r="Q49" s="9" t="str">
        <f t="shared" si="40"/>
        <v>NO</v>
      </c>
      <c r="R49" s="9" t="str">
        <f t="shared" si="61"/>
        <v>NO</v>
      </c>
      <c r="S49">
        <v>28.8</v>
      </c>
      <c r="T49">
        <v>29.15</v>
      </c>
      <c r="U49">
        <v>28.4</v>
      </c>
      <c r="V49">
        <v>28.65</v>
      </c>
      <c r="W49">
        <v>-0.1500000000000021</v>
      </c>
      <c r="X49">
        <v>-0.52083333333334081</v>
      </c>
      <c r="Y49" s="9">
        <f t="shared" si="41"/>
        <v>-0.52083333333334081</v>
      </c>
      <c r="Z49" s="9">
        <f t="shared" si="42"/>
        <v>0.52083333333334081</v>
      </c>
      <c r="AA49" s="9">
        <f t="shared" si="43"/>
        <v>1.2152777777777704</v>
      </c>
      <c r="AB49" s="9">
        <f t="shared" si="44"/>
        <v>0.87260034904013961</v>
      </c>
      <c r="AC49" s="9" t="str">
        <f t="shared" si="45"/>
        <v>NO</v>
      </c>
      <c r="AD49" s="9" t="str">
        <f t="shared" si="46"/>
        <v>NO</v>
      </c>
      <c r="AE49" s="9" t="str">
        <f t="shared" si="47"/>
        <v>NO</v>
      </c>
      <c r="AF49" s="9" t="str">
        <f t="shared" si="48"/>
        <v>NO</v>
      </c>
      <c r="AG49" s="9" t="str">
        <f t="shared" si="49"/>
        <v>NO</v>
      </c>
      <c r="AH49" s="9" t="str">
        <f t="shared" si="50"/>
        <v>NO</v>
      </c>
      <c r="AI49">
        <v>28.35</v>
      </c>
      <c r="AJ49">
        <v>29.15</v>
      </c>
      <c r="AK49">
        <v>28.35</v>
      </c>
      <c r="AL49">
        <v>28.8</v>
      </c>
      <c r="AM49">
        <v>0.55000000000000071</v>
      </c>
      <c r="AN49">
        <v>1.946902654867259</v>
      </c>
      <c r="AO49" s="9">
        <f t="shared" si="51"/>
        <v>1.5873015873015848</v>
      </c>
      <c r="AP49" s="9">
        <f t="shared" si="52"/>
        <v>1.5873015873015848</v>
      </c>
      <c r="AQ49" s="9">
        <f t="shared" si="53"/>
        <v>1.2152777777777704</v>
      </c>
      <c r="AR49" s="9">
        <f t="shared" si="54"/>
        <v>0</v>
      </c>
      <c r="AS49" t="str">
        <f t="shared" si="55"/>
        <v>NO</v>
      </c>
      <c r="AT49" t="str">
        <f t="shared" si="56"/>
        <v>NO</v>
      </c>
      <c r="AU49" t="str">
        <f t="shared" si="57"/>
        <v>NO</v>
      </c>
      <c r="AV49" t="str">
        <f t="shared" si="58"/>
        <v>NO</v>
      </c>
      <c r="AW49" t="str">
        <f t="shared" si="59"/>
        <v>NO</v>
      </c>
      <c r="AX49" t="str">
        <f t="shared" si="60"/>
        <v>NO</v>
      </c>
    </row>
    <row r="50" spans="1:50" x14ac:dyDescent="0.25">
      <c r="A50" t="s">
        <v>98</v>
      </c>
      <c r="B50">
        <v>662.4</v>
      </c>
      <c r="C50">
        <v>699.6</v>
      </c>
      <c r="D50">
        <v>662.4</v>
      </c>
      <c r="E50">
        <v>685.6</v>
      </c>
      <c r="F50">
        <v>29.149999999999981</v>
      </c>
      <c r="G50">
        <v>4.4405514509863622</v>
      </c>
      <c r="H50" s="9">
        <f t="shared" si="31"/>
        <v>3.5024154589372052</v>
      </c>
      <c r="I50" s="9">
        <f t="shared" si="32"/>
        <v>3.5024154589372052</v>
      </c>
      <c r="J50" s="9">
        <f t="shared" si="33"/>
        <v>2.0420070011668612</v>
      </c>
      <c r="K50" s="9">
        <f t="shared" si="34"/>
        <v>0</v>
      </c>
      <c r="L50" s="9" t="str">
        <f t="shared" si="35"/>
        <v>NO</v>
      </c>
      <c r="M50" t="str">
        <f t="shared" si="36"/>
        <v>NO</v>
      </c>
      <c r="N50" t="str">
        <f t="shared" si="37"/>
        <v>NO</v>
      </c>
      <c r="O50" s="9" t="str">
        <f t="shared" si="38"/>
        <v>NO</v>
      </c>
      <c r="P50" s="9" t="str">
        <f t="shared" si="39"/>
        <v>NO</v>
      </c>
      <c r="Q50" s="9" t="str">
        <f t="shared" si="40"/>
        <v>NO</v>
      </c>
      <c r="R50" s="9" t="str">
        <f t="shared" si="61"/>
        <v>NO</v>
      </c>
      <c r="S50">
        <v>645</v>
      </c>
      <c r="T50">
        <v>662</v>
      </c>
      <c r="U50">
        <v>643.65</v>
      </c>
      <c r="V50">
        <v>656.45</v>
      </c>
      <c r="W50">
        <v>7.3000000000000682</v>
      </c>
      <c r="X50">
        <v>1.1245474851729289</v>
      </c>
      <c r="Y50" s="9">
        <f t="shared" si="41"/>
        <v>1.7751937984496196</v>
      </c>
      <c r="Z50" s="9">
        <f t="shared" si="42"/>
        <v>1.7751937984496196</v>
      </c>
      <c r="AA50" s="9">
        <f t="shared" si="43"/>
        <v>0.84545662274353783</v>
      </c>
      <c r="AB50" s="9">
        <f t="shared" si="44"/>
        <v>0.20930232558139888</v>
      </c>
      <c r="AC50" s="9" t="str">
        <f t="shared" si="45"/>
        <v>NO</v>
      </c>
      <c r="AD50" s="9" t="str">
        <f t="shared" si="46"/>
        <v>NO</v>
      </c>
      <c r="AE50" s="9" t="str">
        <f t="shared" si="47"/>
        <v>NO</v>
      </c>
      <c r="AF50" s="9" t="str">
        <f t="shared" si="48"/>
        <v>NO</v>
      </c>
      <c r="AG50" s="9" t="str">
        <f t="shared" si="49"/>
        <v>NO</v>
      </c>
      <c r="AH50" s="9" t="str">
        <f t="shared" si="50"/>
        <v>NO</v>
      </c>
      <c r="AI50">
        <v>654.9</v>
      </c>
      <c r="AJ50">
        <v>658.25</v>
      </c>
      <c r="AK50">
        <v>643.5</v>
      </c>
      <c r="AL50">
        <v>649.15</v>
      </c>
      <c r="AM50">
        <v>-1.149999999999977</v>
      </c>
      <c r="AN50">
        <v>-0.17684145778870941</v>
      </c>
      <c r="AO50" s="9">
        <f t="shared" si="51"/>
        <v>-0.87799664070850514</v>
      </c>
      <c r="AP50" s="9">
        <f t="shared" si="52"/>
        <v>0.87799664070850514</v>
      </c>
      <c r="AQ50" s="9">
        <f t="shared" si="53"/>
        <v>0.51152847763017606</v>
      </c>
      <c r="AR50" s="9">
        <f t="shared" si="54"/>
        <v>0.87036894400369358</v>
      </c>
      <c r="AS50" t="str">
        <f t="shared" si="55"/>
        <v>NO</v>
      </c>
      <c r="AT50" t="str">
        <f t="shared" si="56"/>
        <v>NO</v>
      </c>
      <c r="AU50" t="str">
        <f t="shared" si="57"/>
        <v>NO</v>
      </c>
      <c r="AV50" t="str">
        <f t="shared" si="58"/>
        <v>NO</v>
      </c>
      <c r="AW50" t="str">
        <f t="shared" si="59"/>
        <v>NO</v>
      </c>
      <c r="AX50" t="str">
        <f t="shared" si="60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2020-06-28T19:24:15Z</dcterms:created>
  <dcterms:modified xsi:type="dcterms:W3CDTF">2020-09-14T13:43:16Z</dcterms:modified>
</cp:coreProperties>
</file>