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15345" windowHeight="46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0" i="1" l="1"/>
  <c r="AQ50" i="1"/>
  <c r="AP50" i="1"/>
  <c r="AO50" i="1"/>
  <c r="AB50" i="1"/>
  <c r="Z50" i="1"/>
  <c r="Y50" i="1"/>
  <c r="AA50" i="1" s="1"/>
  <c r="R50" i="1"/>
  <c r="K50" i="1"/>
  <c r="J50" i="1"/>
  <c r="H50" i="1"/>
  <c r="AU49" i="1"/>
  <c r="AQ49" i="1"/>
  <c r="AO49" i="1"/>
  <c r="AA49" i="1"/>
  <c r="Y49" i="1"/>
  <c r="M49" i="1"/>
  <c r="K49" i="1"/>
  <c r="J49" i="1"/>
  <c r="I49" i="1"/>
  <c r="H49" i="1"/>
  <c r="AR48" i="1"/>
  <c r="AP48" i="1"/>
  <c r="AO48" i="1"/>
  <c r="AD48" i="1"/>
  <c r="AB48" i="1"/>
  <c r="AA48" i="1"/>
  <c r="Z48" i="1"/>
  <c r="Y48" i="1"/>
  <c r="N48" i="1"/>
  <c r="L48" i="1"/>
  <c r="J48" i="1"/>
  <c r="I48" i="1"/>
  <c r="H48" i="1"/>
  <c r="K48" i="1" s="1"/>
  <c r="M48" i="1" s="1"/>
  <c r="AU47" i="1"/>
  <c r="AR47" i="1"/>
  <c r="AQ47" i="1"/>
  <c r="AO47" i="1"/>
  <c r="Y47" i="1"/>
  <c r="K47" i="1"/>
  <c r="I47" i="1"/>
  <c r="H47" i="1"/>
  <c r="J47" i="1" s="1"/>
  <c r="AV46" i="1"/>
  <c r="AU46" i="1"/>
  <c r="AR46" i="1"/>
  <c r="AQ46" i="1"/>
  <c r="AP46" i="1"/>
  <c r="AO46" i="1"/>
  <c r="Y46" i="1"/>
  <c r="K46" i="1"/>
  <c r="J46" i="1"/>
  <c r="H46" i="1"/>
  <c r="I46" i="1" s="1"/>
  <c r="AU45" i="1"/>
  <c r="AQ45" i="1"/>
  <c r="AO45" i="1"/>
  <c r="AA45" i="1"/>
  <c r="Y45" i="1"/>
  <c r="M45" i="1"/>
  <c r="K45" i="1"/>
  <c r="J45" i="1"/>
  <c r="I45" i="1"/>
  <c r="H45" i="1"/>
  <c r="AR44" i="1"/>
  <c r="AP44" i="1"/>
  <c r="AO44" i="1"/>
  <c r="AB44" i="1"/>
  <c r="AA44" i="1"/>
  <c r="Z44" i="1"/>
  <c r="AH44" i="1" s="1"/>
  <c r="Y44" i="1"/>
  <c r="R44" i="1"/>
  <c r="P44" i="1"/>
  <c r="N44" i="1"/>
  <c r="J44" i="1"/>
  <c r="I44" i="1"/>
  <c r="H44" i="1"/>
  <c r="K44" i="1" s="1"/>
  <c r="M44" i="1" s="1"/>
  <c r="AV43" i="1"/>
  <c r="AO43" i="1"/>
  <c r="Y43" i="1"/>
  <c r="H43" i="1"/>
  <c r="AV42" i="1"/>
  <c r="AU42" i="1"/>
  <c r="AR42" i="1"/>
  <c r="AQ42" i="1"/>
  <c r="AP42" i="1"/>
  <c r="AO42" i="1"/>
  <c r="Y42" i="1"/>
  <c r="P42" i="1"/>
  <c r="K42" i="1"/>
  <c r="J42" i="1"/>
  <c r="H42" i="1"/>
  <c r="I42" i="1" s="1"/>
  <c r="AU41" i="1"/>
  <c r="AP41" i="1"/>
  <c r="AO41" i="1"/>
  <c r="AA41" i="1"/>
  <c r="Y41" i="1"/>
  <c r="M41" i="1"/>
  <c r="K41" i="1"/>
  <c r="J41" i="1"/>
  <c r="I41" i="1"/>
  <c r="H41" i="1"/>
  <c r="AO40" i="1"/>
  <c r="AB40" i="1"/>
  <c r="AA40" i="1"/>
  <c r="Z40" i="1"/>
  <c r="Y40" i="1"/>
  <c r="Q40" i="1"/>
  <c r="P40" i="1"/>
  <c r="J40" i="1"/>
  <c r="I40" i="1"/>
  <c r="H40" i="1"/>
  <c r="K40" i="1" s="1"/>
  <c r="M40" i="1" s="1"/>
  <c r="AR39" i="1"/>
  <c r="AO39" i="1"/>
  <c r="AA39" i="1"/>
  <c r="Z39" i="1"/>
  <c r="Y39" i="1"/>
  <c r="AB39" i="1" s="1"/>
  <c r="K39" i="1"/>
  <c r="H39" i="1"/>
  <c r="AV38" i="1"/>
  <c r="AU38" i="1"/>
  <c r="AR38" i="1"/>
  <c r="AQ38" i="1"/>
  <c r="AP38" i="1"/>
  <c r="AT38" i="1" s="1"/>
  <c r="AO38" i="1"/>
  <c r="AH38" i="1"/>
  <c r="AF38" i="1"/>
  <c r="AC38" i="1"/>
  <c r="AB38" i="1"/>
  <c r="Z38" i="1"/>
  <c r="AG38" i="1" s="1"/>
  <c r="Y38" i="1"/>
  <c r="AA38" i="1" s="1"/>
  <c r="K38" i="1"/>
  <c r="J38" i="1"/>
  <c r="H38" i="1"/>
  <c r="I38" i="1" s="1"/>
  <c r="AU37" i="1"/>
  <c r="AQ37" i="1"/>
  <c r="AP37" i="1"/>
  <c r="AO37" i="1"/>
  <c r="AE37" i="1"/>
  <c r="AB37" i="1"/>
  <c r="Y37" i="1"/>
  <c r="Z37" i="1" s="1"/>
  <c r="K37" i="1"/>
  <c r="J37" i="1"/>
  <c r="N37" i="1" s="1"/>
  <c r="I37" i="1"/>
  <c r="H37" i="1"/>
  <c r="AV36" i="1"/>
  <c r="AR36" i="1"/>
  <c r="AP36" i="1"/>
  <c r="AO36" i="1"/>
  <c r="AB36" i="1"/>
  <c r="AA36" i="1"/>
  <c r="Z36" i="1"/>
  <c r="Y36" i="1"/>
  <c r="H36" i="1"/>
  <c r="AV35" i="1"/>
  <c r="AR35" i="1"/>
  <c r="AQ35" i="1"/>
  <c r="AO35" i="1"/>
  <c r="Z35" i="1"/>
  <c r="Y35" i="1"/>
  <c r="J35" i="1"/>
  <c r="H35" i="1"/>
  <c r="AU34" i="1"/>
  <c r="AP34" i="1"/>
  <c r="AO34" i="1"/>
  <c r="Y34" i="1"/>
  <c r="M34" i="1"/>
  <c r="K34" i="1"/>
  <c r="J34" i="1"/>
  <c r="I34" i="1"/>
  <c r="H34" i="1"/>
  <c r="AV33" i="1"/>
  <c r="AO33" i="1"/>
  <c r="AB33" i="1"/>
  <c r="AA33" i="1"/>
  <c r="Z33" i="1"/>
  <c r="AH33" i="1" s="1"/>
  <c r="Y33" i="1"/>
  <c r="J33" i="1"/>
  <c r="I33" i="1"/>
  <c r="H33" i="1"/>
  <c r="K33" i="1" s="1"/>
  <c r="AV32" i="1"/>
  <c r="AU32" i="1"/>
  <c r="AO32" i="1"/>
  <c r="Y32" i="1"/>
  <c r="H32" i="1"/>
  <c r="AR31" i="1"/>
  <c r="AQ31" i="1"/>
  <c r="AP31" i="1"/>
  <c r="AO31" i="1"/>
  <c r="Y31" i="1"/>
  <c r="H31" i="1"/>
  <c r="AO30" i="1"/>
  <c r="Y30" i="1"/>
  <c r="M30" i="1"/>
  <c r="K30" i="1"/>
  <c r="J30" i="1"/>
  <c r="O30" i="1" s="1"/>
  <c r="I30" i="1"/>
  <c r="H30" i="1"/>
  <c r="AV29" i="1"/>
  <c r="AO29" i="1"/>
  <c r="AB29" i="1"/>
  <c r="AA29" i="1"/>
  <c r="Z29" i="1"/>
  <c r="Y29" i="1"/>
  <c r="J29" i="1"/>
  <c r="I29" i="1"/>
  <c r="H29" i="1"/>
  <c r="K29" i="1" s="1"/>
  <c r="AV28" i="1"/>
  <c r="AU28" i="1"/>
  <c r="AQ28" i="1"/>
  <c r="AO28" i="1"/>
  <c r="Z28" i="1"/>
  <c r="Y28" i="1"/>
  <c r="I28" i="1"/>
  <c r="H28" i="1"/>
  <c r="AR27" i="1"/>
  <c r="AQ27" i="1"/>
  <c r="AP27" i="1"/>
  <c r="AO27" i="1"/>
  <c r="Y27" i="1"/>
  <c r="H27" i="1"/>
  <c r="AU26" i="1"/>
  <c r="AO26" i="1"/>
  <c r="Y26" i="1"/>
  <c r="K26" i="1"/>
  <c r="J26" i="1"/>
  <c r="I26" i="1"/>
  <c r="H26" i="1"/>
  <c r="AV25" i="1"/>
  <c r="AP25" i="1"/>
  <c r="AT25" i="1" s="1"/>
  <c r="AO25" i="1"/>
  <c r="AB25" i="1"/>
  <c r="AA25" i="1"/>
  <c r="Z25" i="1"/>
  <c r="Y25" i="1"/>
  <c r="P25" i="1"/>
  <c r="J25" i="1"/>
  <c r="I25" i="1"/>
  <c r="H25" i="1"/>
  <c r="K25" i="1" s="1"/>
  <c r="M25" i="1" s="1"/>
  <c r="AU24" i="1"/>
  <c r="AR24" i="1"/>
  <c r="AQ24" i="1"/>
  <c r="AO24" i="1"/>
  <c r="Y24" i="1"/>
  <c r="AB24" i="1" s="1"/>
  <c r="K24" i="1"/>
  <c r="I24" i="1"/>
  <c r="H24" i="1"/>
  <c r="J24" i="1" s="1"/>
  <c r="AR23" i="1"/>
  <c r="AQ23" i="1"/>
  <c r="AP23" i="1"/>
  <c r="AO23" i="1"/>
  <c r="AB23" i="1"/>
  <c r="Y23" i="1"/>
  <c r="AA23" i="1" s="1"/>
  <c r="H23" i="1"/>
  <c r="I23" i="1" s="1"/>
  <c r="AQ22" i="1"/>
  <c r="AO22" i="1"/>
  <c r="Y22" i="1"/>
  <c r="M22" i="1"/>
  <c r="K22" i="1"/>
  <c r="J22" i="1"/>
  <c r="O22" i="1" s="1"/>
  <c r="I22" i="1"/>
  <c r="H22" i="1"/>
  <c r="AR21" i="1"/>
  <c r="AP21" i="1"/>
  <c r="AT21" i="1" s="1"/>
  <c r="AO21" i="1"/>
  <c r="AD21" i="1"/>
  <c r="AB21" i="1"/>
  <c r="AA21" i="1"/>
  <c r="Z21" i="1"/>
  <c r="AH21" i="1" s="1"/>
  <c r="Y21" i="1"/>
  <c r="N21" i="1"/>
  <c r="L21" i="1"/>
  <c r="J21" i="1"/>
  <c r="I21" i="1"/>
  <c r="H21" i="1"/>
  <c r="K21" i="1" s="1"/>
  <c r="M21" i="1" s="1"/>
  <c r="AU20" i="1"/>
  <c r="AR20" i="1"/>
  <c r="AQ20" i="1"/>
  <c r="AO20" i="1"/>
  <c r="Y20" i="1"/>
  <c r="AB20" i="1" s="1"/>
  <c r="K20" i="1"/>
  <c r="I20" i="1"/>
  <c r="H20" i="1"/>
  <c r="J20" i="1" s="1"/>
  <c r="AO19" i="1"/>
  <c r="AG19" i="1"/>
  <c r="AC19" i="1"/>
  <c r="AB19" i="1"/>
  <c r="Y19" i="1"/>
  <c r="Z19" i="1" s="1"/>
  <c r="K19" i="1"/>
  <c r="L19" i="1" s="1"/>
  <c r="J19" i="1"/>
  <c r="O19" i="1" s="1"/>
  <c r="I19" i="1"/>
  <c r="H19" i="1"/>
  <c r="AO18" i="1"/>
  <c r="AB18" i="1"/>
  <c r="AA18" i="1"/>
  <c r="Z18" i="1"/>
  <c r="Y18" i="1"/>
  <c r="R18" i="1"/>
  <c r="H18" i="1"/>
  <c r="K18" i="1" s="1"/>
  <c r="AO17" i="1"/>
  <c r="Y17" i="1"/>
  <c r="AB17" i="1" s="1"/>
  <c r="H17" i="1"/>
  <c r="J17" i="1" s="1"/>
  <c r="AR16" i="1"/>
  <c r="AQ16" i="1"/>
  <c r="AP16" i="1"/>
  <c r="AO16" i="1"/>
  <c r="Y16" i="1"/>
  <c r="AA16" i="1" s="1"/>
  <c r="H16" i="1"/>
  <c r="I16" i="1" s="1"/>
  <c r="AO15" i="1"/>
  <c r="AG15" i="1"/>
  <c r="AC15" i="1"/>
  <c r="AB15" i="1"/>
  <c r="Y15" i="1"/>
  <c r="Z15" i="1" s="1"/>
  <c r="K15" i="1"/>
  <c r="L15" i="1" s="1"/>
  <c r="J15" i="1"/>
  <c r="O15" i="1" s="1"/>
  <c r="I15" i="1"/>
  <c r="H15" i="1"/>
  <c r="AO14" i="1"/>
  <c r="AB14" i="1"/>
  <c r="AA14" i="1"/>
  <c r="Z14" i="1"/>
  <c r="Y14" i="1"/>
  <c r="R14" i="1"/>
  <c r="H14" i="1"/>
  <c r="K14" i="1" s="1"/>
  <c r="AO13" i="1"/>
  <c r="Y13" i="1"/>
  <c r="AB13" i="1" s="1"/>
  <c r="H13" i="1"/>
  <c r="J13" i="1" s="1"/>
  <c r="AR12" i="1"/>
  <c r="AQ12" i="1"/>
  <c r="AP12" i="1"/>
  <c r="AO12" i="1"/>
  <c r="Y12" i="1"/>
  <c r="AA12" i="1" s="1"/>
  <c r="H12" i="1"/>
  <c r="I12" i="1" s="1"/>
  <c r="AO11" i="1"/>
  <c r="AG11" i="1"/>
  <c r="AC11" i="1"/>
  <c r="AB11" i="1"/>
  <c r="Y11" i="1"/>
  <c r="Z11" i="1" s="1"/>
  <c r="K11" i="1"/>
  <c r="L11" i="1" s="1"/>
  <c r="J11" i="1"/>
  <c r="O11" i="1" s="1"/>
  <c r="I11" i="1"/>
  <c r="H11" i="1"/>
  <c r="AO10" i="1"/>
  <c r="AB10" i="1"/>
  <c r="AA10" i="1"/>
  <c r="Z10" i="1"/>
  <c r="Y10" i="1"/>
  <c r="R10" i="1"/>
  <c r="H10" i="1"/>
  <c r="K10" i="1" s="1"/>
  <c r="AO9" i="1"/>
  <c r="Y9" i="1"/>
  <c r="AB9" i="1" s="1"/>
  <c r="H9" i="1"/>
  <c r="J9" i="1" s="1"/>
  <c r="AR8" i="1"/>
  <c r="AQ8" i="1"/>
  <c r="AP8" i="1"/>
  <c r="AO8" i="1"/>
  <c r="Y8" i="1"/>
  <c r="AA8" i="1" s="1"/>
  <c r="H8" i="1"/>
  <c r="I8" i="1" s="1"/>
  <c r="AO7" i="1"/>
  <c r="AG7" i="1"/>
  <c r="AC7" i="1"/>
  <c r="AB7" i="1"/>
  <c r="Y7" i="1"/>
  <c r="Z7" i="1" s="1"/>
  <c r="K7" i="1"/>
  <c r="L7" i="1" s="1"/>
  <c r="J7" i="1"/>
  <c r="O7" i="1" s="1"/>
  <c r="I7" i="1"/>
  <c r="H7" i="1"/>
  <c r="AO6" i="1"/>
  <c r="AB6" i="1"/>
  <c r="AA6" i="1"/>
  <c r="Z6" i="1"/>
  <c r="Y6" i="1"/>
  <c r="R6" i="1"/>
  <c r="H6" i="1"/>
  <c r="K6" i="1" s="1"/>
  <c r="AO5" i="1"/>
  <c r="Y5" i="1"/>
  <c r="AB5" i="1" s="1"/>
  <c r="H5" i="1"/>
  <c r="J5" i="1" s="1"/>
  <c r="AR4" i="1"/>
  <c r="AQ4" i="1"/>
  <c r="AP4" i="1"/>
  <c r="AO4" i="1"/>
  <c r="Y4" i="1"/>
  <c r="AA4" i="1" s="1"/>
  <c r="H4" i="1"/>
  <c r="I4" i="1" s="1"/>
  <c r="AO3" i="1"/>
  <c r="AG3" i="1"/>
  <c r="AC3" i="1"/>
  <c r="AB3" i="1"/>
  <c r="Y3" i="1"/>
  <c r="Z3" i="1" s="1"/>
  <c r="K3" i="1"/>
  <c r="L3" i="1" s="1"/>
  <c r="J3" i="1"/>
  <c r="O3" i="1" s="1"/>
  <c r="I3" i="1"/>
  <c r="H3" i="1"/>
  <c r="AO2" i="1"/>
  <c r="AB2" i="1"/>
  <c r="AA2" i="1"/>
  <c r="Z2" i="1"/>
  <c r="Y2" i="1"/>
  <c r="R2" i="1"/>
  <c r="H2" i="1"/>
  <c r="K2" i="1" s="1"/>
  <c r="L18" i="1" l="1"/>
  <c r="AT41" i="1"/>
  <c r="Q3" i="1"/>
  <c r="Q7" i="1"/>
  <c r="Q19" i="1"/>
  <c r="P20" i="1"/>
  <c r="Q24" i="1"/>
  <c r="R23" i="1"/>
  <c r="AH28" i="1"/>
  <c r="AG29" i="1"/>
  <c r="AC29" i="1"/>
  <c r="R28" i="1"/>
  <c r="AF29" i="1"/>
  <c r="Q29" i="1"/>
  <c r="I31" i="1"/>
  <c r="AV31" i="1"/>
  <c r="K31" i="1"/>
  <c r="AE33" i="1"/>
  <c r="Z34" i="1"/>
  <c r="AB34" i="1"/>
  <c r="AA34" i="1"/>
  <c r="AH35" i="1"/>
  <c r="AA46" i="1"/>
  <c r="Z46" i="1"/>
  <c r="AW48" i="1"/>
  <c r="AT48" i="1"/>
  <c r="M2" i="1"/>
  <c r="Q11" i="1"/>
  <c r="Q15" i="1"/>
  <c r="M18" i="1"/>
  <c r="AF20" i="1"/>
  <c r="Q20" i="1"/>
  <c r="AW21" i="1"/>
  <c r="AE23" i="1"/>
  <c r="P24" i="1"/>
  <c r="P26" i="1"/>
  <c r="AG26" i="1"/>
  <c r="Q26" i="1"/>
  <c r="R25" i="1"/>
  <c r="N26" i="1"/>
  <c r="AE26" i="1"/>
  <c r="AF28" i="1"/>
  <c r="AC28" i="1"/>
  <c r="AG28" i="1"/>
  <c r="AD29" i="1"/>
  <c r="AV30" i="1"/>
  <c r="AR30" i="1"/>
  <c r="AS30" i="1"/>
  <c r="AW30" i="1"/>
  <c r="AQ30" i="1"/>
  <c r="AA31" i="1"/>
  <c r="AB31" i="1"/>
  <c r="AW31" i="1"/>
  <c r="O33" i="1"/>
  <c r="L33" i="1"/>
  <c r="AS37" i="1"/>
  <c r="AX37" i="1"/>
  <c r="AB43" i="1"/>
  <c r="AA43" i="1"/>
  <c r="AE44" i="1"/>
  <c r="AB47" i="1"/>
  <c r="AA47" i="1"/>
  <c r="I2" i="1"/>
  <c r="AU2" i="1"/>
  <c r="AQ2" i="1"/>
  <c r="M3" i="1"/>
  <c r="AV3" i="1"/>
  <c r="AR3" i="1"/>
  <c r="AD4" i="1"/>
  <c r="AP5" i="1"/>
  <c r="AT5" i="1" s="1"/>
  <c r="AU5" i="1"/>
  <c r="I6" i="1"/>
  <c r="AU6" i="1"/>
  <c r="AQ6" i="1"/>
  <c r="M7" i="1"/>
  <c r="AV7" i="1"/>
  <c r="AR7" i="1"/>
  <c r="AT7" i="1"/>
  <c r="AP9" i="1"/>
  <c r="AS9" i="1" s="1"/>
  <c r="AU9" i="1"/>
  <c r="I10" i="1"/>
  <c r="AU10" i="1"/>
  <c r="AQ10" i="1"/>
  <c r="M11" i="1"/>
  <c r="AV11" i="1"/>
  <c r="AR11" i="1"/>
  <c r="AD12" i="1"/>
  <c r="N13" i="1"/>
  <c r="AP13" i="1"/>
  <c r="AT13" i="1" s="1"/>
  <c r="AU13" i="1"/>
  <c r="I14" i="1"/>
  <c r="AU14" i="1"/>
  <c r="AQ14" i="1"/>
  <c r="M15" i="1"/>
  <c r="AV15" i="1"/>
  <c r="AR15" i="1"/>
  <c r="AE16" i="1"/>
  <c r="AW16" i="1"/>
  <c r="AT16" i="1"/>
  <c r="AP17" i="1"/>
  <c r="AS17" i="1" s="1"/>
  <c r="AU17" i="1"/>
  <c r="I18" i="1"/>
  <c r="AU18" i="1"/>
  <c r="AQ18" i="1"/>
  <c r="M19" i="1"/>
  <c r="R19" i="1"/>
  <c r="AW19" i="1"/>
  <c r="AR19" i="1"/>
  <c r="AU19" i="1"/>
  <c r="L20" i="1"/>
  <c r="AE21" i="1"/>
  <c r="Z22" i="1"/>
  <c r="AB22" i="1"/>
  <c r="J23" i="1"/>
  <c r="Q23" i="1" s="1"/>
  <c r="AD23" i="1"/>
  <c r="AU23" i="1"/>
  <c r="L24" i="1"/>
  <c r="AG25" i="1"/>
  <c r="AC25" i="1"/>
  <c r="R24" i="1"/>
  <c r="AF25" i="1"/>
  <c r="Q25" i="1"/>
  <c r="AD25" i="1"/>
  <c r="O26" i="1"/>
  <c r="AV26" i="1"/>
  <c r="AR26" i="1"/>
  <c r="AS26" i="1"/>
  <c r="AW26" i="1"/>
  <c r="AQ26" i="1"/>
  <c r="I27" i="1"/>
  <c r="AV27" i="1"/>
  <c r="K27" i="1"/>
  <c r="AA27" i="1"/>
  <c r="AB27" i="1"/>
  <c r="AT27" i="1"/>
  <c r="AD28" i="1"/>
  <c r="O29" i="1"/>
  <c r="L29" i="1"/>
  <c r="AH29" i="1"/>
  <c r="AE29" i="1"/>
  <c r="Z30" i="1"/>
  <c r="AB30" i="1"/>
  <c r="AA30" i="1"/>
  <c r="AP30" i="1"/>
  <c r="AX30" i="1" s="1"/>
  <c r="J31" i="1"/>
  <c r="Z31" i="1"/>
  <c r="AH31" i="1" s="1"/>
  <c r="AX31" i="1"/>
  <c r="AU31" i="1"/>
  <c r="N33" i="1"/>
  <c r="AU33" i="1"/>
  <c r="AQ33" i="1"/>
  <c r="AR33" i="1"/>
  <c r="N38" i="1"/>
  <c r="R37" i="1"/>
  <c r="O38" i="1"/>
  <c r="AD41" i="1"/>
  <c r="P41" i="1"/>
  <c r="Q41" i="1"/>
  <c r="R40" i="1"/>
  <c r="AE41" i="1"/>
  <c r="N41" i="1"/>
  <c r="AA42" i="1"/>
  <c r="AB42" i="1"/>
  <c r="Z42" i="1"/>
  <c r="Z43" i="1"/>
  <c r="AD45" i="1"/>
  <c r="P45" i="1"/>
  <c r="Q45" i="1"/>
  <c r="AC45" i="1"/>
  <c r="AF45" i="1"/>
  <c r="N45" i="1"/>
  <c r="AB46" i="1"/>
  <c r="Z47" i="1"/>
  <c r="AH47" i="1" s="1"/>
  <c r="M50" i="1"/>
  <c r="J2" i="1"/>
  <c r="AP2" i="1"/>
  <c r="AT2" i="1" s="1"/>
  <c r="AV2" i="1"/>
  <c r="AD3" i="1"/>
  <c r="P3" i="1"/>
  <c r="N3" i="1"/>
  <c r="AH3" i="1"/>
  <c r="AE3" i="1"/>
  <c r="AP3" i="1"/>
  <c r="AT3" i="1" s="1"/>
  <c r="AU3" i="1"/>
  <c r="J4" i="1"/>
  <c r="Z4" i="1"/>
  <c r="AF4" i="1"/>
  <c r="AU4" i="1"/>
  <c r="I5" i="1"/>
  <c r="Z5" i="1"/>
  <c r="AQ5" i="1"/>
  <c r="AV5" i="1"/>
  <c r="J6" i="1"/>
  <c r="AP6" i="1"/>
  <c r="AV6" i="1"/>
  <c r="AD7" i="1"/>
  <c r="P7" i="1"/>
  <c r="N7" i="1"/>
  <c r="AH7" i="1"/>
  <c r="AE7" i="1"/>
  <c r="AP7" i="1"/>
  <c r="AU7" i="1"/>
  <c r="J8" i="1"/>
  <c r="Q8" i="1" s="1"/>
  <c r="Z8" i="1"/>
  <c r="AU8" i="1"/>
  <c r="I9" i="1"/>
  <c r="O9" i="1"/>
  <c r="Z9" i="1"/>
  <c r="AQ9" i="1"/>
  <c r="AV9" i="1"/>
  <c r="J10" i="1"/>
  <c r="AP10" i="1"/>
  <c r="AV10" i="1"/>
  <c r="AD11" i="1"/>
  <c r="P11" i="1"/>
  <c r="N11" i="1"/>
  <c r="AH11" i="1"/>
  <c r="AE11" i="1"/>
  <c r="AP11" i="1"/>
  <c r="AT11" i="1" s="1"/>
  <c r="AU11" i="1"/>
  <c r="J12" i="1"/>
  <c r="Z12" i="1"/>
  <c r="AW12" i="1" s="1"/>
  <c r="AF12" i="1"/>
  <c r="AU12" i="1"/>
  <c r="I13" i="1"/>
  <c r="O13" i="1"/>
  <c r="Z13" i="1"/>
  <c r="AH13" i="1" s="1"/>
  <c r="AQ13" i="1"/>
  <c r="AV13" i="1"/>
  <c r="J14" i="1"/>
  <c r="M14" i="1" s="1"/>
  <c r="AP14" i="1"/>
  <c r="AV14" i="1"/>
  <c r="AD15" i="1"/>
  <c r="P15" i="1"/>
  <c r="N15" i="1"/>
  <c r="AH15" i="1"/>
  <c r="AE15" i="1"/>
  <c r="AP15" i="1"/>
  <c r="AU15" i="1"/>
  <c r="J16" i="1"/>
  <c r="Z16" i="1"/>
  <c r="AF16" i="1"/>
  <c r="AU16" i="1"/>
  <c r="I17" i="1"/>
  <c r="Z17" i="1"/>
  <c r="AH17" i="1" s="1"/>
  <c r="AQ17" i="1"/>
  <c r="AV17" i="1"/>
  <c r="J18" i="1"/>
  <c r="AP18" i="1"/>
  <c r="AT18" i="1" s="1"/>
  <c r="AV18" i="1"/>
  <c r="AD19" i="1"/>
  <c r="P19" i="1"/>
  <c r="N19" i="1"/>
  <c r="AH19" i="1"/>
  <c r="AE19" i="1"/>
  <c r="AP19" i="1"/>
  <c r="AT19" i="1" s="1"/>
  <c r="AV19" i="1"/>
  <c r="M20" i="1"/>
  <c r="Z20" i="1"/>
  <c r="AH20" i="1" s="1"/>
  <c r="AG20" i="1"/>
  <c r="AG21" i="1"/>
  <c r="AC21" i="1"/>
  <c r="R20" i="1"/>
  <c r="P21" i="1"/>
  <c r="AF21" i="1"/>
  <c r="AD22" i="1"/>
  <c r="P22" i="1"/>
  <c r="Q22" i="1"/>
  <c r="R21" i="1"/>
  <c r="N22" i="1"/>
  <c r="AA22" i="1"/>
  <c r="AV22" i="1"/>
  <c r="AR22" i="1"/>
  <c r="AU22" i="1"/>
  <c r="K23" i="1"/>
  <c r="AV23" i="1"/>
  <c r="M24" i="1"/>
  <c r="Z24" i="1"/>
  <c r="AH24" i="1" s="1"/>
  <c r="O25" i="1"/>
  <c r="L25" i="1"/>
  <c r="AH25" i="1"/>
  <c r="AE25" i="1"/>
  <c r="Z26" i="1"/>
  <c r="AH26" i="1" s="1"/>
  <c r="AB26" i="1"/>
  <c r="AA26" i="1"/>
  <c r="AP26" i="1"/>
  <c r="AX26" i="1" s="1"/>
  <c r="J27" i="1"/>
  <c r="Z27" i="1"/>
  <c r="AH27" i="1" s="1"/>
  <c r="AX27" i="1"/>
  <c r="AU27" i="1"/>
  <c r="AE28" i="1"/>
  <c r="N29" i="1"/>
  <c r="AU29" i="1"/>
  <c r="AQ29" i="1"/>
  <c r="AR29" i="1"/>
  <c r="AT30" i="1"/>
  <c r="J32" i="1"/>
  <c r="K32" i="1"/>
  <c r="AB32" i="1"/>
  <c r="AA32" i="1"/>
  <c r="AT32" i="1"/>
  <c r="AP32" i="1"/>
  <c r="AR32" i="1"/>
  <c r="M33" i="1"/>
  <c r="P33" i="1"/>
  <c r="AP33" i="1"/>
  <c r="AS33" i="1" s="1"/>
  <c r="AD34" i="1"/>
  <c r="P34" i="1"/>
  <c r="AG34" i="1"/>
  <c r="Q34" i="1"/>
  <c r="R33" i="1"/>
  <c r="AF34" i="1"/>
  <c r="N34" i="1"/>
  <c r="AE34" i="1"/>
  <c r="AS36" i="1"/>
  <c r="O37" i="1"/>
  <c r="M38" i="1"/>
  <c r="L38" i="1"/>
  <c r="AG40" i="1"/>
  <c r="AC40" i="1"/>
  <c r="R39" i="1"/>
  <c r="AD40" i="1"/>
  <c r="AF40" i="1"/>
  <c r="AE40" i="1"/>
  <c r="AU40" i="1"/>
  <c r="AQ40" i="1"/>
  <c r="AX40" i="1"/>
  <c r="AS40" i="1"/>
  <c r="AW40" i="1"/>
  <c r="AP40" i="1"/>
  <c r="AV40" i="1"/>
  <c r="AT40" i="1"/>
  <c r="O41" i="1"/>
  <c r="O42" i="1"/>
  <c r="R41" i="1"/>
  <c r="N42" i="1"/>
  <c r="J43" i="1"/>
  <c r="I43" i="1"/>
  <c r="AW44" i="1"/>
  <c r="AT44" i="1"/>
  <c r="N46" i="1"/>
  <c r="O46" i="1"/>
  <c r="R45" i="1"/>
  <c r="AW46" i="1"/>
  <c r="AT46" i="1"/>
  <c r="Q47" i="1"/>
  <c r="R46" i="1"/>
  <c r="P47" i="1"/>
  <c r="AD47" i="1"/>
  <c r="AG47" i="1"/>
  <c r="AH48" i="1"/>
  <c r="AF48" i="1"/>
  <c r="AE48" i="1"/>
  <c r="AR2" i="1"/>
  <c r="AA3" i="1"/>
  <c r="AF3" i="1"/>
  <c r="AQ3" i="1"/>
  <c r="AW3" i="1"/>
  <c r="K4" i="1"/>
  <c r="AB4" i="1"/>
  <c r="AG4" i="1"/>
  <c r="AV4" i="1"/>
  <c r="K5" i="1"/>
  <c r="O5" i="1" s="1"/>
  <c r="AA5" i="1"/>
  <c r="AR5" i="1"/>
  <c r="AR6" i="1"/>
  <c r="AW6" i="1"/>
  <c r="AA7" i="1"/>
  <c r="AF7" i="1"/>
  <c r="AQ7" i="1"/>
  <c r="AW7" i="1"/>
  <c r="K8" i="1"/>
  <c r="AB8" i="1"/>
  <c r="AG8" i="1"/>
  <c r="AV8" i="1"/>
  <c r="K9" i="1"/>
  <c r="N9" i="1" s="1"/>
  <c r="AA9" i="1"/>
  <c r="AR9" i="1"/>
  <c r="AR10" i="1"/>
  <c r="AW10" i="1"/>
  <c r="AA11" i="1"/>
  <c r="AF11" i="1"/>
  <c r="AQ11" i="1"/>
  <c r="K12" i="1"/>
  <c r="P12" i="1" s="1"/>
  <c r="AB12" i="1"/>
  <c r="AG12" i="1"/>
  <c r="AV12" i="1"/>
  <c r="K13" i="1"/>
  <c r="AA13" i="1"/>
  <c r="AR13" i="1"/>
  <c r="AW13" i="1"/>
  <c r="AR14" i="1"/>
  <c r="AA15" i="1"/>
  <c r="AF15" i="1"/>
  <c r="AQ15" i="1"/>
  <c r="K16" i="1"/>
  <c r="P16" i="1"/>
  <c r="AB16" i="1"/>
  <c r="AG16" i="1"/>
  <c r="AV16" i="1"/>
  <c r="K17" i="1"/>
  <c r="AA17" i="1"/>
  <c r="AR17" i="1"/>
  <c r="AR18" i="1"/>
  <c r="AA19" i="1"/>
  <c r="AF19" i="1"/>
  <c r="AQ19" i="1"/>
  <c r="N20" i="1"/>
  <c r="O20" i="1"/>
  <c r="AA20" i="1"/>
  <c r="AX20" i="1"/>
  <c r="AP20" i="1"/>
  <c r="AW20" i="1" s="1"/>
  <c r="AS20" i="1"/>
  <c r="AV20" i="1"/>
  <c r="O21" i="1"/>
  <c r="Q21" i="1"/>
  <c r="AU21" i="1"/>
  <c r="AQ21" i="1"/>
  <c r="AX21" i="1"/>
  <c r="AS21" i="1"/>
  <c r="AV21" i="1"/>
  <c r="AC22" i="1"/>
  <c r="AP22" i="1"/>
  <c r="Z23" i="1"/>
  <c r="AX23" i="1" s="1"/>
  <c r="AG23" i="1"/>
  <c r="N24" i="1"/>
  <c r="O24" i="1"/>
  <c r="AA24" i="1"/>
  <c r="AX24" i="1"/>
  <c r="AP24" i="1"/>
  <c r="AT24" i="1" s="1"/>
  <c r="AW24" i="1"/>
  <c r="AV24" i="1"/>
  <c r="N25" i="1"/>
  <c r="AU25" i="1"/>
  <c r="AQ25" i="1"/>
  <c r="AX25" i="1"/>
  <c r="AS25" i="1"/>
  <c r="AW25" i="1"/>
  <c r="AR25" i="1"/>
  <c r="M26" i="1"/>
  <c r="AC26" i="1"/>
  <c r="AT26" i="1"/>
  <c r="J28" i="1"/>
  <c r="K28" i="1"/>
  <c r="AB28" i="1"/>
  <c r="AA28" i="1"/>
  <c r="AX28" i="1"/>
  <c r="AP28" i="1"/>
  <c r="AT28" i="1" s="1"/>
  <c r="AS28" i="1"/>
  <c r="AW28" i="1"/>
  <c r="AR28" i="1"/>
  <c r="M29" i="1"/>
  <c r="P29" i="1"/>
  <c r="AP29" i="1"/>
  <c r="AT29" i="1" s="1"/>
  <c r="AD30" i="1"/>
  <c r="P30" i="1"/>
  <c r="AG30" i="1"/>
  <c r="Q30" i="1"/>
  <c r="R29" i="1"/>
  <c r="AF30" i="1"/>
  <c r="N30" i="1"/>
  <c r="AE30" i="1"/>
  <c r="AU30" i="1"/>
  <c r="I32" i="1"/>
  <c r="Z32" i="1"/>
  <c r="AH32" i="1" s="1"/>
  <c r="AQ32" i="1"/>
  <c r="AG33" i="1"/>
  <c r="AC33" i="1"/>
  <c r="R32" i="1"/>
  <c r="AF33" i="1"/>
  <c r="Q33" i="1"/>
  <c r="AD33" i="1"/>
  <c r="AT33" i="1"/>
  <c r="O34" i="1"/>
  <c r="AV34" i="1"/>
  <c r="AR34" i="1"/>
  <c r="AX34" i="1"/>
  <c r="AS34" i="1"/>
  <c r="AW34" i="1"/>
  <c r="AQ34" i="1"/>
  <c r="I35" i="1"/>
  <c r="K35" i="1"/>
  <c r="N35" i="1" s="1"/>
  <c r="AA35" i="1"/>
  <c r="AB35" i="1"/>
  <c r="R36" i="1"/>
  <c r="AD37" i="1"/>
  <c r="P37" i="1"/>
  <c r="AC37" i="1"/>
  <c r="AG37" i="1"/>
  <c r="AF37" i="1"/>
  <c r="Q37" i="1"/>
  <c r="AW37" i="1"/>
  <c r="P38" i="1"/>
  <c r="M39" i="1"/>
  <c r="AP39" i="1"/>
  <c r="AT39" i="1" s="1"/>
  <c r="AS39" i="1"/>
  <c r="AQ39" i="1"/>
  <c r="AV39" i="1"/>
  <c r="AU39" i="1"/>
  <c r="AR40" i="1"/>
  <c r="K43" i="1"/>
  <c r="AX43" i="1"/>
  <c r="AT43" i="1"/>
  <c r="AP43" i="1"/>
  <c r="AS43" i="1"/>
  <c r="AW43" i="1"/>
  <c r="AQ43" i="1"/>
  <c r="AU43" i="1"/>
  <c r="AR43" i="1"/>
  <c r="AD44" i="1"/>
  <c r="M46" i="1"/>
  <c r="L46" i="1"/>
  <c r="AX46" i="1"/>
  <c r="L47" i="1"/>
  <c r="M47" i="1"/>
  <c r="P49" i="1"/>
  <c r="AG49" i="1"/>
  <c r="Q49" i="1"/>
  <c r="R48" i="1"/>
  <c r="AC49" i="1"/>
  <c r="AF49" i="1"/>
  <c r="N49" i="1"/>
  <c r="K36" i="1"/>
  <c r="I36" i="1"/>
  <c r="AX36" i="1" s="1"/>
  <c r="L37" i="1"/>
  <c r="M37" i="1"/>
  <c r="AH37" i="1"/>
  <c r="O40" i="1"/>
  <c r="L40" i="1"/>
  <c r="M42" i="1"/>
  <c r="L42" i="1"/>
  <c r="AG44" i="1"/>
  <c r="AC44" i="1"/>
  <c r="R43" i="1"/>
  <c r="Q44" i="1"/>
  <c r="AF44" i="1"/>
  <c r="O45" i="1"/>
  <c r="O49" i="1"/>
  <c r="AW50" i="1"/>
  <c r="AT50" i="1"/>
  <c r="AS4" i="1"/>
  <c r="AS16" i="1"/>
  <c r="L22" i="1"/>
  <c r="L26" i="1"/>
  <c r="L30" i="1"/>
  <c r="L34" i="1"/>
  <c r="J36" i="1"/>
  <c r="AA37" i="1"/>
  <c r="J39" i="1"/>
  <c r="I39" i="1"/>
  <c r="N40" i="1"/>
  <c r="AH40" i="1"/>
  <c r="Z41" i="1"/>
  <c r="AB41" i="1"/>
  <c r="AV41" i="1"/>
  <c r="AR41" i="1"/>
  <c r="AX41" i="1"/>
  <c r="AS41" i="1"/>
  <c r="AQ41" i="1"/>
  <c r="AX42" i="1"/>
  <c r="AT42" i="1"/>
  <c r="O44" i="1"/>
  <c r="L44" i="1"/>
  <c r="Z45" i="1"/>
  <c r="AB45" i="1"/>
  <c r="AV45" i="1"/>
  <c r="AR45" i="1"/>
  <c r="AX45" i="1"/>
  <c r="AS45" i="1"/>
  <c r="AW45" i="1"/>
  <c r="AP45" i="1"/>
  <c r="AE46" i="1"/>
  <c r="Q46" i="1"/>
  <c r="AC46" i="1"/>
  <c r="AG46" i="1"/>
  <c r="P46" i="1"/>
  <c r="AF46" i="1"/>
  <c r="AG48" i="1"/>
  <c r="AC48" i="1"/>
  <c r="R47" i="1"/>
  <c r="Q48" i="1"/>
  <c r="P48" i="1"/>
  <c r="Z49" i="1"/>
  <c r="AB49" i="1"/>
  <c r="AV49" i="1"/>
  <c r="AR49" i="1"/>
  <c r="AP49" i="1"/>
  <c r="AT49" i="1" s="1"/>
  <c r="I50" i="1"/>
  <c r="AV50" i="1"/>
  <c r="AX50" i="1"/>
  <c r="AU50" i="1"/>
  <c r="AS31" i="1"/>
  <c r="AX35" i="1"/>
  <c r="AP35" i="1"/>
  <c r="AT35" i="1" s="1"/>
  <c r="AU35" i="1"/>
  <c r="AU36" i="1"/>
  <c r="AQ36" i="1"/>
  <c r="AT36" i="1"/>
  <c r="AV37" i="1"/>
  <c r="AR37" i="1"/>
  <c r="AT37" i="1"/>
  <c r="AE38" i="1"/>
  <c r="Q38" i="1"/>
  <c r="AD38" i="1"/>
  <c r="AE42" i="1"/>
  <c r="Q42" i="1"/>
  <c r="AC42" i="1"/>
  <c r="AW42" i="1"/>
  <c r="AU44" i="1"/>
  <c r="AQ44" i="1"/>
  <c r="AX44" i="1"/>
  <c r="AS44" i="1"/>
  <c r="AV44" i="1"/>
  <c r="N47" i="1"/>
  <c r="O47" i="1"/>
  <c r="AX47" i="1"/>
  <c r="AP47" i="1"/>
  <c r="AS47" i="1"/>
  <c r="AV47" i="1"/>
  <c r="O48" i="1"/>
  <c r="AU48" i="1"/>
  <c r="AQ48" i="1"/>
  <c r="AX48" i="1"/>
  <c r="AS48" i="1"/>
  <c r="AV48" i="1"/>
  <c r="AW38" i="1"/>
  <c r="AS38" i="1"/>
  <c r="AX38" i="1"/>
  <c r="L41" i="1"/>
  <c r="L45" i="1"/>
  <c r="L49" i="1"/>
  <c r="AS42" i="1"/>
  <c r="AS46" i="1"/>
  <c r="AS50" i="1"/>
  <c r="N28" i="1" l="1"/>
  <c r="O28" i="1"/>
  <c r="M17" i="1"/>
  <c r="L17" i="1"/>
  <c r="N43" i="1"/>
  <c r="O43" i="1"/>
  <c r="L32" i="1"/>
  <c r="M32" i="1"/>
  <c r="AW29" i="1"/>
  <c r="AC8" i="1"/>
  <c r="AX8" i="1"/>
  <c r="AH8" i="1"/>
  <c r="AE24" i="1"/>
  <c r="Q28" i="1"/>
  <c r="AW47" i="1"/>
  <c r="AS49" i="1"/>
  <c r="AH45" i="1"/>
  <c r="AE45" i="1"/>
  <c r="AH41" i="1"/>
  <c r="AC41" i="1"/>
  <c r="N39" i="1"/>
  <c r="O39" i="1"/>
  <c r="AS12" i="1"/>
  <c r="AT47" i="1"/>
  <c r="AS23" i="1"/>
  <c r="AE50" i="1"/>
  <c r="Q50" i="1"/>
  <c r="AC50" i="1"/>
  <c r="AF50" i="1"/>
  <c r="P50" i="1"/>
  <c r="R49" i="1"/>
  <c r="AG50" i="1"/>
  <c r="AD50" i="1"/>
  <c r="AX49" i="1"/>
  <c r="AH49" i="1"/>
  <c r="AE49" i="1"/>
  <c r="AT45" i="1"/>
  <c r="AW41" i="1"/>
  <c r="AS8" i="1"/>
  <c r="AH50" i="1"/>
  <c r="M36" i="1"/>
  <c r="L36" i="1"/>
  <c r="AD49" i="1"/>
  <c r="AW39" i="1"/>
  <c r="AX39" i="1"/>
  <c r="L28" i="1"/>
  <c r="M28" i="1"/>
  <c r="AT22" i="1"/>
  <c r="AT20" i="1"/>
  <c r="AW18" i="1"/>
  <c r="M13" i="1"/>
  <c r="L13" i="1"/>
  <c r="AW9" i="1"/>
  <c r="M8" i="1"/>
  <c r="L8" i="1"/>
  <c r="AW2" i="1"/>
  <c r="AE47" i="1"/>
  <c r="AF47" i="1"/>
  <c r="AF43" i="1"/>
  <c r="AC43" i="1"/>
  <c r="Q43" i="1"/>
  <c r="R42" i="1"/>
  <c r="AD43" i="1"/>
  <c r="P43" i="1"/>
  <c r="AE43" i="1"/>
  <c r="AG43" i="1"/>
  <c r="L39" i="1"/>
  <c r="AG24" i="1"/>
  <c r="AF23" i="1"/>
  <c r="AX22" i="1"/>
  <c r="AF17" i="1"/>
  <c r="AG17" i="1"/>
  <c r="P17" i="1"/>
  <c r="AE17" i="1"/>
  <c r="AD17" i="1"/>
  <c r="AC17" i="1"/>
  <c r="Q17" i="1"/>
  <c r="R16" i="1"/>
  <c r="O16" i="1"/>
  <c r="N16" i="1"/>
  <c r="R15" i="1"/>
  <c r="AS10" i="1"/>
  <c r="AX10" i="1"/>
  <c r="AH9" i="1"/>
  <c r="AF8" i="1"/>
  <c r="AX7" i="1"/>
  <c r="AS7" i="1"/>
  <c r="O6" i="1"/>
  <c r="N6" i="1"/>
  <c r="AC4" i="1"/>
  <c r="AX4" i="1"/>
  <c r="AH4" i="1"/>
  <c r="L50" i="1"/>
  <c r="AG45" i="1"/>
  <c r="AH42" i="1"/>
  <c r="AD42" i="1"/>
  <c r="AG42" i="1"/>
  <c r="AF42" i="1"/>
  <c r="AF41" i="1"/>
  <c r="AG41" i="1"/>
  <c r="AX33" i="1"/>
  <c r="AS19" i="1"/>
  <c r="N17" i="1"/>
  <c r="Q16" i="1"/>
  <c r="AT10" i="1"/>
  <c r="AW4" i="1"/>
  <c r="AD26" i="1"/>
  <c r="AC20" i="1"/>
  <c r="N50" i="1"/>
  <c r="AH34" i="1"/>
  <c r="AC34" i="1"/>
  <c r="AE31" i="1"/>
  <c r="Q31" i="1"/>
  <c r="AC31" i="1"/>
  <c r="AG31" i="1"/>
  <c r="P31" i="1"/>
  <c r="AF31" i="1"/>
  <c r="AD31" i="1"/>
  <c r="R30" i="1"/>
  <c r="M6" i="1"/>
  <c r="AD20" i="1"/>
  <c r="AT34" i="1"/>
  <c r="O36" i="1"/>
  <c r="N36" i="1"/>
  <c r="M35" i="1"/>
  <c r="L35" i="1"/>
  <c r="M12" i="1"/>
  <c r="L12" i="1"/>
  <c r="M23" i="1"/>
  <c r="L23" i="1"/>
  <c r="AX14" i="1"/>
  <c r="AS14" i="1"/>
  <c r="AS11" i="1"/>
  <c r="AX11" i="1"/>
  <c r="O10" i="1"/>
  <c r="N10" i="1"/>
  <c r="AF5" i="1"/>
  <c r="AG5" i="1"/>
  <c r="P5" i="1"/>
  <c r="AE5" i="1"/>
  <c r="AD5" i="1"/>
  <c r="AC5" i="1"/>
  <c r="R4" i="1"/>
  <c r="Q5" i="1"/>
  <c r="O4" i="1"/>
  <c r="N4" i="1"/>
  <c r="R3" i="1"/>
  <c r="M27" i="1"/>
  <c r="L27" i="1"/>
  <c r="AH22" i="1"/>
  <c r="AF22" i="1"/>
  <c r="AE22" i="1"/>
  <c r="AG14" i="1"/>
  <c r="AC14" i="1"/>
  <c r="R13" i="1"/>
  <c r="AF14" i="1"/>
  <c r="Q14" i="1"/>
  <c r="AE14" i="1"/>
  <c r="P14" i="1"/>
  <c r="AD14" i="1"/>
  <c r="AH14" i="1"/>
  <c r="AX13" i="1"/>
  <c r="AT8" i="1"/>
  <c r="AE8" i="1"/>
  <c r="AG6" i="1"/>
  <c r="AC6" i="1"/>
  <c r="R5" i="1"/>
  <c r="AF6" i="1"/>
  <c r="Q6" i="1"/>
  <c r="AE6" i="1"/>
  <c r="P6" i="1"/>
  <c r="AD6" i="1"/>
  <c r="AH6" i="1"/>
  <c r="AX5" i="1"/>
  <c r="R27" i="1"/>
  <c r="AD24" i="1"/>
  <c r="AC24" i="1"/>
  <c r="L6" i="1"/>
  <c r="L14" i="1"/>
  <c r="AW49" i="1"/>
  <c r="AF39" i="1"/>
  <c r="AC39" i="1"/>
  <c r="Q39" i="1"/>
  <c r="AD39" i="1"/>
  <c r="P39" i="1"/>
  <c r="AG39" i="1"/>
  <c r="AE39" i="1"/>
  <c r="R38" i="1"/>
  <c r="AE35" i="1"/>
  <c r="Q35" i="1"/>
  <c r="AC35" i="1"/>
  <c r="AG35" i="1"/>
  <c r="P35" i="1"/>
  <c r="R34" i="1"/>
  <c r="AF35" i="1"/>
  <c r="AD35" i="1"/>
  <c r="AS24" i="1"/>
  <c r="AH23" i="1"/>
  <c r="AT23" i="1"/>
  <c r="AW17" i="1"/>
  <c r="M16" i="1"/>
  <c r="L16" i="1"/>
  <c r="AW11" i="1"/>
  <c r="M5" i="1"/>
  <c r="L5" i="1"/>
  <c r="P4" i="1"/>
  <c r="AW32" i="1"/>
  <c r="AX32" i="1"/>
  <c r="N32" i="1"/>
  <c r="O32" i="1"/>
  <c r="AS29" i="1"/>
  <c r="AX18" i="1"/>
  <c r="AS18" i="1"/>
  <c r="AS15" i="1"/>
  <c r="AX15" i="1"/>
  <c r="O14" i="1"/>
  <c r="N14" i="1"/>
  <c r="AX12" i="1"/>
  <c r="AC12" i="1"/>
  <c r="AH12" i="1"/>
  <c r="AF9" i="1"/>
  <c r="AG9" i="1"/>
  <c r="P9" i="1"/>
  <c r="AE9" i="1"/>
  <c r="AD9" i="1"/>
  <c r="AC9" i="1"/>
  <c r="R8" i="1"/>
  <c r="Q9" i="1"/>
  <c r="O8" i="1"/>
  <c r="N8" i="1"/>
  <c r="R7" i="1"/>
  <c r="AX2" i="1"/>
  <c r="AS2" i="1"/>
  <c r="AW33" i="1"/>
  <c r="AW27" i="1"/>
  <c r="P23" i="1"/>
  <c r="AT17" i="1"/>
  <c r="AT15" i="1"/>
  <c r="AT14" i="1"/>
  <c r="Q12" i="1"/>
  <c r="AT9" i="1"/>
  <c r="AW8" i="1"/>
  <c r="AT6" i="1"/>
  <c r="N5" i="1"/>
  <c r="Q4" i="1"/>
  <c r="M31" i="1"/>
  <c r="L31" i="1"/>
  <c r="AF24" i="1"/>
  <c r="M10" i="1"/>
  <c r="O35" i="1"/>
  <c r="AS35" i="1"/>
  <c r="AW35" i="1"/>
  <c r="AS27" i="1"/>
  <c r="AG36" i="1"/>
  <c r="AC36" i="1"/>
  <c r="AD36" i="1"/>
  <c r="Q36" i="1"/>
  <c r="R35" i="1"/>
  <c r="AF36" i="1"/>
  <c r="P36" i="1"/>
  <c r="AW36" i="1"/>
  <c r="AE36" i="1"/>
  <c r="L43" i="1"/>
  <c r="M43" i="1"/>
  <c r="AF32" i="1"/>
  <c r="AC32" i="1"/>
  <c r="Q32" i="1"/>
  <c r="R31" i="1"/>
  <c r="AG32" i="1"/>
  <c r="P32" i="1"/>
  <c r="AE32" i="1"/>
  <c r="AD32" i="1"/>
  <c r="AW22" i="1"/>
  <c r="AW15" i="1"/>
  <c r="AW14" i="1"/>
  <c r="M9" i="1"/>
  <c r="L9" i="1"/>
  <c r="P8" i="1"/>
  <c r="AW5" i="1"/>
  <c r="M4" i="1"/>
  <c r="L4" i="1"/>
  <c r="AC47" i="1"/>
  <c r="AS32" i="1"/>
  <c r="AX29" i="1"/>
  <c r="N27" i="1"/>
  <c r="O27" i="1"/>
  <c r="AS22" i="1"/>
  <c r="AG22" i="1"/>
  <c r="O18" i="1"/>
  <c r="N18" i="1"/>
  <c r="O17" i="1"/>
  <c r="AH16" i="1"/>
  <c r="AX16" i="1"/>
  <c r="AC16" i="1"/>
  <c r="AF13" i="1"/>
  <c r="AG13" i="1"/>
  <c r="P13" i="1"/>
  <c r="AE13" i="1"/>
  <c r="AD13" i="1"/>
  <c r="Q13" i="1"/>
  <c r="AC13" i="1"/>
  <c r="R12" i="1"/>
  <c r="O12" i="1"/>
  <c r="N12" i="1"/>
  <c r="R11" i="1"/>
  <c r="AX6" i="1"/>
  <c r="AS6" i="1"/>
  <c r="AH5" i="1"/>
  <c r="AX3" i="1"/>
  <c r="AS3" i="1"/>
  <c r="O2" i="1"/>
  <c r="N2" i="1"/>
  <c r="AH43" i="1"/>
  <c r="AH39" i="1"/>
  <c r="AH36" i="1"/>
  <c r="O31" i="1"/>
  <c r="N31" i="1"/>
  <c r="AH30" i="1"/>
  <c r="AC30" i="1"/>
  <c r="AE27" i="1"/>
  <c r="Q27" i="1"/>
  <c r="AC27" i="1"/>
  <c r="AG27" i="1"/>
  <c r="P27" i="1"/>
  <c r="AD27" i="1"/>
  <c r="R26" i="1"/>
  <c r="AF27" i="1"/>
  <c r="N23" i="1"/>
  <c r="O23" i="1"/>
  <c r="R22" i="1"/>
  <c r="AE20" i="1"/>
  <c r="AX19" i="1"/>
  <c r="AG18" i="1"/>
  <c r="AC18" i="1"/>
  <c r="R17" i="1"/>
  <c r="AF18" i="1"/>
  <c r="Q18" i="1"/>
  <c r="AE18" i="1"/>
  <c r="P18" i="1"/>
  <c r="AD18" i="1"/>
  <c r="AH18" i="1"/>
  <c r="AX17" i="1"/>
  <c r="AD16" i="1"/>
  <c r="AS13" i="1"/>
  <c r="AT12" i="1"/>
  <c r="AE12" i="1"/>
  <c r="AG10" i="1"/>
  <c r="AC10" i="1"/>
  <c r="R9" i="1"/>
  <c r="AF10" i="1"/>
  <c r="Q10" i="1"/>
  <c r="AE10" i="1"/>
  <c r="P10" i="1"/>
  <c r="AD10" i="1"/>
  <c r="AH10" i="1"/>
  <c r="AX9" i="1"/>
  <c r="AD8" i="1"/>
  <c r="AS5" i="1"/>
  <c r="AT4" i="1"/>
  <c r="AE4" i="1"/>
  <c r="AG2" i="1"/>
  <c r="AC2" i="1"/>
  <c r="AF2" i="1"/>
  <c r="Q2" i="1"/>
  <c r="AE2" i="1"/>
  <c r="P2" i="1"/>
  <c r="AD2" i="1"/>
  <c r="AH2" i="1"/>
  <c r="P28" i="1"/>
  <c r="AF26" i="1"/>
  <c r="AC23" i="1"/>
  <c r="O50" i="1"/>
  <c r="AH46" i="1"/>
  <c r="AD46" i="1"/>
  <c r="AW23" i="1"/>
  <c r="AT31" i="1"/>
  <c r="L2" i="1"/>
  <c r="L10" i="1"/>
</calcChain>
</file>

<file path=xl/sharedStrings.xml><?xml version="1.0" encoding="utf-8"?>
<sst xmlns="http://schemas.openxmlformats.org/spreadsheetml/2006/main" count="99" uniqueCount="99">
  <si>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</si>
  <si>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</si>
  <si>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</si>
  <si>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</si>
  <si>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</si>
  <si>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</si>
  <si>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</si>
  <si>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</si>
  <si>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</si>
  <si>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</si>
  <si>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</si>
  <si>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</si>
  <si>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</si>
  <si>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</si>
  <si>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</si>
  <si>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</si>
  <si>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</si>
  <si>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</si>
  <si>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</si>
  <si>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</si>
  <si>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</si>
  <si>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</si>
  <si>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</si>
  <si>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</si>
  <si>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</si>
  <si>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</si>
  <si>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</si>
  <si>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</si>
  <si>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</si>
  <si>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</si>
  <si>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</si>
  <si>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</si>
  <si>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</si>
  <si>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</si>
  <si>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</si>
  <si>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</si>
  <si>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</si>
  <si>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</si>
  <si>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</si>
  <si>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</si>
  <si>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</si>
  <si>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</si>
  <si>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</si>
  <si>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</si>
  <si>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</si>
  <si>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</si>
  <si>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</si>
  <si>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</si>
  <si>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</si>
  <si>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</si>
  <si>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ADANIPOWER</t>
  </si>
  <si>
    <t>AMARAJABAT</t>
  </si>
  <si>
    <t>APOLLOHOSP</t>
  </si>
  <si>
    <t>APOLLOTYRE</t>
  </si>
  <si>
    <t>BALKRISIND</t>
  </si>
  <si>
    <t>BANKINDIA</t>
  </si>
  <si>
    <t>BATAINDIA</t>
  </si>
  <si>
    <t>BEL</t>
  </si>
  <si>
    <t>BHARATFORG</t>
  </si>
  <si>
    <t>BHEL</t>
  </si>
  <si>
    <t>CANBK</t>
  </si>
  <si>
    <t>CASTROLIND</t>
  </si>
  <si>
    <t>CESC</t>
  </si>
  <si>
    <t>CHOLAFIN</t>
  </si>
  <si>
    <t>CUMMINSIND</t>
  </si>
  <si>
    <t>ESCORTS</t>
  </si>
  <si>
    <t>EXIDEIND</t>
  </si>
  <si>
    <t>FEDERALBNK</t>
  </si>
  <si>
    <t>GLENMARK</t>
  </si>
  <si>
    <t>GMRINFRA</t>
  </si>
  <si>
    <t>HEXAWARE</t>
  </si>
  <si>
    <t>IDFCFIRSTB</t>
  </si>
  <si>
    <t>IGL</t>
  </si>
  <si>
    <t>JINDALSTEL</t>
  </si>
  <si>
    <t>JUBLFOOD</t>
  </si>
  <si>
    <t>LICHSGFIN</t>
  </si>
  <si>
    <t>M&amp;MFIN</t>
  </si>
  <si>
    <t>MANAPPURAM</t>
  </si>
  <si>
    <t>MFSL</t>
  </si>
  <si>
    <t>MGL</t>
  </si>
  <si>
    <t>MINDTREE</t>
  </si>
  <si>
    <t>MRF</t>
  </si>
  <si>
    <t>MUTHOOTFIN</t>
  </si>
  <si>
    <t>NATIONALUM</t>
  </si>
  <si>
    <t>NAUKRI</t>
  </si>
  <si>
    <t>NBCC</t>
  </si>
  <si>
    <t>OIL</t>
  </si>
  <si>
    <t>RAMCOCEM</t>
  </si>
  <si>
    <t>RBLBANK</t>
  </si>
  <si>
    <t>RECLTD</t>
  </si>
  <si>
    <t>SAIL</t>
  </si>
  <si>
    <t>SRF</t>
  </si>
  <si>
    <t>SUNTV</t>
  </si>
  <si>
    <t>TATAPOWER</t>
  </si>
  <si>
    <t>TORNTPHARM</t>
  </si>
  <si>
    <t>TORNTPOWER</t>
  </si>
  <si>
    <t>TVSMOTOR</t>
  </si>
  <si>
    <t>UNIONBANK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</si>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</sst>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I1" workbookViewId="0">
      <pane ySplit="1" topLeftCell="A2" activePane="bottomLeft" state="frozen"/>
      <selection pane="bottomLeft" activeCell="AX10" sqref="AX10"/>
    </sheetView>
  </sheetViews>
  <sheetFormatPr defaultRowHeight="15" x14ac:dyDescent="0.25"/>
  <cols>
    <col min="1" max="1" width="16.140625" bestFit="1" customWidth="1"/>
    <col min="10" max="10" width="10.28515625" bestFit="1" customWidth="1"/>
    <col min="11" max="11" width="13.28515625" bestFit="1" customWidth="1"/>
    <col min="12" max="12" width="14.85546875" bestFit="1" customWidth="1"/>
    <col min="14" max="14" width="15.42578125" bestFit="1" customWidth="1"/>
    <col min="15" max="15" width="16.7109375" bestFit="1" customWidth="1"/>
    <col min="17" max="17" width="9.7109375" bestFit="1" customWidth="1"/>
    <col min="18" max="18" width="14.85546875" bestFit="1" customWidth="1"/>
    <col min="23" max="23" width="9.7109375" bestFit="1" customWidth="1"/>
    <col min="24" max="24" width="12.7109375" bestFit="1" customWidth="1"/>
    <col min="25" max="25" width="14.42578125" customWidth="1"/>
    <col min="27" max="27" width="12" bestFit="1" customWidth="1"/>
    <col min="28" max="28" width="15" bestFit="1" customWidth="1"/>
    <col min="29" max="29" width="13.85546875" bestFit="1" customWidth="1"/>
    <col min="30" max="30" width="14.42578125" bestFit="1" customWidth="1"/>
    <col min="31" max="31" width="15.85546875" bestFit="1" customWidth="1"/>
    <col min="32" max="32" width="16.42578125" bestFit="1" customWidth="1"/>
    <col min="33" max="33" width="10" bestFit="1" customWidth="1"/>
    <col min="34" max="34" width="10.5703125" bestFit="1" customWidth="1"/>
    <col min="39" max="39" width="9.7109375" bestFit="1" customWidth="1"/>
    <col min="40" max="40" width="10.85546875" bestFit="1" customWidth="1"/>
    <col min="41" max="41" width="9.42578125" customWidth="1"/>
    <col min="43" max="43" width="12" bestFit="1" customWidth="1"/>
    <col min="44" max="44" width="15" bestFit="1" customWidth="1"/>
    <col min="45" max="45" width="18.425781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7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4" t="s">
        <v>45</v>
      </c>
      <c r="AU1" s="3" t="s">
        <v>46</v>
      </c>
      <c r="AV1" s="4" t="s">
        <v>47</v>
      </c>
      <c r="AW1" s="7" t="s">
        <v>48</v>
      </c>
      <c r="AX1" s="8" t="s">
        <v>49</v>
      </c>
    </row>
    <row r="2" spans="1:50" x14ac:dyDescent="0.25">
      <c r="A2" t="s">
        <v>50</v>
      </c>
      <c r="B2">
        <v>36.950000000000003</v>
      </c>
      <c r="C2">
        <v>37.25</v>
      </c>
      <c r="D2">
        <v>35.950000000000003</v>
      </c>
      <c r="E2">
        <v>36.25</v>
      </c>
      <c r="F2">
        <v>-0.5</v>
      </c>
      <c r="G2">
        <v>-1.360544217687075</v>
      </c>
      <c r="H2" s="9">
        <f t="shared" ref="H2:H33" si="0">(E2-B2)/B2*100</f>
        <v>-1.8944519621109683</v>
      </c>
      <c r="I2" s="9">
        <f t="shared" ref="I2:I33" si="1">ABS(H2)</f>
        <v>1.8944519621109683</v>
      </c>
      <c r="J2" s="9">
        <f t="shared" ref="J2:J33" si="2">IF(H2&gt;=0,(C2-E2)/E2*100,(C2-B2)/B2*100)</f>
        <v>0.81190798376183249</v>
      </c>
      <c r="K2" s="9">
        <f t="shared" ref="K2:K33" si="3">IF(H2&gt;=0,(B2-D2)/B2*100,(E2-D2)/E2*100)</f>
        <v>0.82758620689654394</v>
      </c>
      <c r="L2" s="9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9" t="str">
        <f t="shared" ref="O2:O33" si="7">IF(AND((J2-K2)&gt;1.5,I2&lt;2,I2&gt;0.5),"YES","NO")</f>
        <v>NO</v>
      </c>
      <c r="P2" s="9" t="str">
        <f t="shared" ref="P2:P33" si="8">IF(AND(I2&lt;1,J2&gt;1.5,K2&gt;1.5),"YES","NO")</f>
        <v>NO</v>
      </c>
      <c r="Q2" s="9" t="str">
        <f t="shared" ref="Q2:Q33" si="9">IF(AND(I2&gt;5,J2&lt;0.25,K2&lt;0.25,H2&gt;0),"YES","NO")</f>
        <v>NO</v>
      </c>
      <c r="R2" s="9" t="str">
        <f t="shared" ref="R2:R43" si="10">IF(AND(I3&gt;5,J3&lt;0.25,K3&lt;0.25,H3&lt;0),"YES","NO")</f>
        <v>NO</v>
      </c>
      <c r="S2">
        <v>37.799999999999997</v>
      </c>
      <c r="T2">
        <v>37.9</v>
      </c>
      <c r="U2">
        <v>36.4</v>
      </c>
      <c r="V2">
        <v>36.75</v>
      </c>
      <c r="W2">
        <v>0</v>
      </c>
      <c r="X2">
        <v>0</v>
      </c>
      <c r="Y2" s="9">
        <f t="shared" ref="Y2:Y33" si="11">(V2-S2)/S2*100</f>
        <v>-2.7777777777777701</v>
      </c>
      <c r="Z2" s="9">
        <f t="shared" ref="Z2:Z33" si="12">ABS(Y2)</f>
        <v>2.7777777777777701</v>
      </c>
      <c r="AA2" s="9">
        <f t="shared" ref="AA2:AA33" si="13">IF(Y2&gt;=0,(T2-V2)/V2*100,(T2-S2)/S2*100)</f>
        <v>0.26455026455026831</v>
      </c>
      <c r="AB2" s="9">
        <f t="shared" ref="AB2:AB33" si="14">IF(Y2&gt;=0,(S2-U2)/S2*100,(V2-U2)/V2*100)</f>
        <v>0.95238095238095632</v>
      </c>
      <c r="AC2" s="9" t="str">
        <f t="shared" ref="AC2:AC33" si="15">IF(AND(I2&lt;Z2/2,S2&gt;E2,E2&gt;(S2+V2)/2,V2&lt;B2,B2&lt;(S2+V2)/2),"YES","NO")</f>
        <v>NO</v>
      </c>
      <c r="AD2" s="9" t="str">
        <f t="shared" ref="AD2:AD33" si="16">IF(AND(I2&lt;Z2/2,V2&gt;B2,B2&gt;(S2+V2)/2,S2&lt;E2,E2&lt;(S2+V2)/2),"YES","NO")</f>
        <v>NO</v>
      </c>
      <c r="AE2" s="9" t="str">
        <f t="shared" ref="AE2:AE33" si="17">IF(AND(I2&gt;=2*Z2,E2&gt;S2,S2&gt;(B2+E2)/2,B2&lt;V2,V2&lt;(B2+E2)/2),"YES","NO")</f>
        <v>NO</v>
      </c>
      <c r="AF2" s="9" t="str">
        <f t="shared" ref="AF2:AF33" si="18">IF(AND(I2&gt;=2*Z2,E2&lt;S2,S2&lt;(B2+E2)/2,B2&gt;V2,V2&gt;(B2+E2)/2),"YES","NO")</f>
        <v>NO</v>
      </c>
      <c r="AG2" s="9" t="str">
        <f t="shared" ref="AG2:AG33" si="19">IF(AND(B2&lt;V2,E2&lt;S2,E2&gt;(S2+V2)/2,I2&gt;3,Z2&gt;3),"YES","NO")</f>
        <v>NO</v>
      </c>
      <c r="AH2" s="9" t="str">
        <f t="shared" ref="AH2:AH33" si="20">IF(AND(B2&gt;V2,E2&gt;S2,E2&lt;(S2+V2)/2,Z2&gt;3,I2&gt;3),"YES","NO")</f>
        <v>NO</v>
      </c>
      <c r="AI2">
        <v>37.85</v>
      </c>
      <c r="AJ2">
        <v>38.25</v>
      </c>
      <c r="AK2">
        <v>36.5</v>
      </c>
      <c r="AL2">
        <v>36.75</v>
      </c>
      <c r="AM2">
        <v>-1</v>
      </c>
      <c r="AN2">
        <v>-2.6490066225165561</v>
      </c>
      <c r="AO2" s="9">
        <f t="shared" ref="AO2:AO33" si="21">(AL2-AI2)/AI2*100</f>
        <v>-2.9062087186261598</v>
      </c>
      <c r="AP2" s="9">
        <f t="shared" ref="AP2:AP33" si="22">ABS(AO2)</f>
        <v>2.9062087186261598</v>
      </c>
      <c r="AQ2" s="9">
        <f t="shared" ref="AQ2:AQ33" si="23">IF(AO2&gt;=0,(AJ2-AL2)/AL2*100,(AJ2-AI2)/AI2*100)</f>
        <v>1.0568031704095073</v>
      </c>
      <c r="AR2" s="9">
        <f t="shared" ref="AR2:AR33" si="24">IF(AO2&gt;=0,(AI2-AK2)/AI2*100,(AL2-AK2)/AL2*100)</f>
        <v>0.68027210884353739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647.95000000000005</v>
      </c>
      <c r="C3">
        <v>650</v>
      </c>
      <c r="D3">
        <v>635.79999999999995</v>
      </c>
      <c r="E3">
        <v>641.29999999999995</v>
      </c>
      <c r="F3">
        <v>-6.5500000000000682</v>
      </c>
      <c r="G3">
        <v>-1.011036505363907</v>
      </c>
      <c r="H3" s="9">
        <f t="shared" si="0"/>
        <v>-1.0263137587776976</v>
      </c>
      <c r="I3" s="9">
        <f t="shared" si="1"/>
        <v>1.0263137587776976</v>
      </c>
      <c r="J3" s="9">
        <f t="shared" si="2"/>
        <v>0.31638243691642171</v>
      </c>
      <c r="K3" s="9">
        <f t="shared" si="3"/>
        <v>0.85763293310463129</v>
      </c>
      <c r="L3" s="9" t="str">
        <f t="shared" si="4"/>
        <v>NO</v>
      </c>
      <c r="M3" t="str">
        <f t="shared" si="5"/>
        <v>NO</v>
      </c>
      <c r="N3" t="str">
        <f t="shared" si="6"/>
        <v>NO</v>
      </c>
      <c r="O3" s="9" t="str">
        <f t="shared" si="7"/>
        <v>NO</v>
      </c>
      <c r="P3" s="9" t="str">
        <f t="shared" si="8"/>
        <v>NO</v>
      </c>
      <c r="Q3" s="9" t="str">
        <f t="shared" si="9"/>
        <v>NO</v>
      </c>
      <c r="R3" s="9" t="str">
        <f t="shared" si="10"/>
        <v>NO</v>
      </c>
      <c r="S3">
        <v>642.9</v>
      </c>
      <c r="T3">
        <v>651.54999999999995</v>
      </c>
      <c r="U3">
        <v>640.85</v>
      </c>
      <c r="V3">
        <v>647.85</v>
      </c>
      <c r="W3">
        <v>7.6000000000000227</v>
      </c>
      <c r="X3">
        <v>1.187036313939871</v>
      </c>
      <c r="Y3" s="9">
        <f t="shared" si="11"/>
        <v>0.76994867008866785</v>
      </c>
      <c r="Z3" s="9">
        <f t="shared" si="12"/>
        <v>0.76994867008866785</v>
      </c>
      <c r="AA3" s="9">
        <f t="shared" si="13"/>
        <v>0.57111985799180853</v>
      </c>
      <c r="AB3" s="9">
        <f t="shared" si="14"/>
        <v>0.31886763104681204</v>
      </c>
      <c r="AC3" s="9" t="str">
        <f t="shared" si="15"/>
        <v>NO</v>
      </c>
      <c r="AD3" s="9" t="str">
        <f t="shared" si="16"/>
        <v>NO</v>
      </c>
      <c r="AE3" s="9" t="str">
        <f t="shared" si="17"/>
        <v>NO</v>
      </c>
      <c r="AF3" s="9" t="str">
        <f t="shared" si="18"/>
        <v>NO</v>
      </c>
      <c r="AG3" s="9" t="str">
        <f t="shared" si="19"/>
        <v>NO</v>
      </c>
      <c r="AH3" s="9" t="str">
        <f t="shared" si="20"/>
        <v>NO</v>
      </c>
      <c r="AI3">
        <v>656</v>
      </c>
      <c r="AJ3">
        <v>657.9</v>
      </c>
      <c r="AK3">
        <v>635</v>
      </c>
      <c r="AL3">
        <v>640.25</v>
      </c>
      <c r="AM3">
        <v>-15.350000000000019</v>
      </c>
      <c r="AN3">
        <v>-2.3413666870042742</v>
      </c>
      <c r="AO3" s="9">
        <f t="shared" si="21"/>
        <v>-2.4009146341463414</v>
      </c>
      <c r="AP3" s="9">
        <f t="shared" si="22"/>
        <v>2.4009146341463414</v>
      </c>
      <c r="AQ3" s="9">
        <f t="shared" si="23"/>
        <v>0.28963414634145995</v>
      </c>
      <c r="AR3" s="9">
        <f t="shared" si="24"/>
        <v>0.81999219055056627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1381</v>
      </c>
      <c r="C4">
        <v>1405.55</v>
      </c>
      <c r="D4">
        <v>1359.25</v>
      </c>
      <c r="E4">
        <v>1365.05</v>
      </c>
      <c r="F4">
        <v>-23.10000000000014</v>
      </c>
      <c r="G4">
        <v>-1.6640852933760859</v>
      </c>
      <c r="H4" s="9">
        <f t="shared" si="0"/>
        <v>-1.154960173787114</v>
      </c>
      <c r="I4" s="9">
        <f t="shared" si="1"/>
        <v>1.154960173787114</v>
      </c>
      <c r="J4" s="9">
        <f t="shared" si="2"/>
        <v>1.7776973207820388</v>
      </c>
      <c r="K4" s="9">
        <f t="shared" si="3"/>
        <v>0.42489286106735691</v>
      </c>
      <c r="L4" s="9" t="str">
        <f t="shared" si="4"/>
        <v>NO</v>
      </c>
      <c r="M4" t="str">
        <f t="shared" si="5"/>
        <v>NO</v>
      </c>
      <c r="N4" t="str">
        <f t="shared" si="6"/>
        <v>NO</v>
      </c>
      <c r="O4" s="9" t="str">
        <f t="shared" si="7"/>
        <v>NO</v>
      </c>
      <c r="P4" s="9" t="str">
        <f t="shared" si="8"/>
        <v>NO</v>
      </c>
      <c r="Q4" s="9" t="str">
        <f t="shared" si="9"/>
        <v>NO</v>
      </c>
      <c r="R4" s="9" t="str">
        <f t="shared" si="10"/>
        <v>NO</v>
      </c>
      <c r="S4">
        <v>1453</v>
      </c>
      <c r="T4">
        <v>1480</v>
      </c>
      <c r="U4">
        <v>1376.3</v>
      </c>
      <c r="V4">
        <v>1388.15</v>
      </c>
      <c r="W4">
        <v>-49.349999999999909</v>
      </c>
      <c r="X4">
        <v>-3.433043478260863</v>
      </c>
      <c r="Y4" s="9">
        <f t="shared" si="11"/>
        <v>-4.4631796283551211</v>
      </c>
      <c r="Z4" s="9">
        <f t="shared" si="12"/>
        <v>4.4631796283551211</v>
      </c>
      <c r="AA4" s="9">
        <f t="shared" si="13"/>
        <v>1.8582243633860975</v>
      </c>
      <c r="AB4" s="9">
        <f t="shared" si="14"/>
        <v>0.85365414400462025</v>
      </c>
      <c r="AC4" s="9" t="str">
        <f t="shared" si="15"/>
        <v>NO</v>
      </c>
      <c r="AD4" s="9" t="str">
        <f t="shared" si="16"/>
        <v>NO</v>
      </c>
      <c r="AE4" s="9" t="str">
        <f t="shared" si="17"/>
        <v>NO</v>
      </c>
      <c r="AF4" s="9" t="str">
        <f t="shared" si="18"/>
        <v>NO</v>
      </c>
      <c r="AG4" s="9" t="str">
        <f t="shared" si="19"/>
        <v>NO</v>
      </c>
      <c r="AH4" s="9" t="str">
        <f t="shared" si="20"/>
        <v>NO</v>
      </c>
      <c r="AI4">
        <v>1411.8</v>
      </c>
      <c r="AJ4">
        <v>1444</v>
      </c>
      <c r="AK4">
        <v>1405.5</v>
      </c>
      <c r="AL4">
        <v>1437.5</v>
      </c>
      <c r="AM4">
        <v>25.700000000000049</v>
      </c>
      <c r="AN4">
        <v>1.820371157387735</v>
      </c>
      <c r="AO4" s="9">
        <f t="shared" si="21"/>
        <v>1.8203711573877353</v>
      </c>
      <c r="AP4" s="9">
        <f t="shared" si="22"/>
        <v>1.8203711573877353</v>
      </c>
      <c r="AQ4" s="9">
        <f t="shared" si="23"/>
        <v>0.4521739130434782</v>
      </c>
      <c r="AR4" s="9">
        <f t="shared" si="24"/>
        <v>0.44623884402889608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111</v>
      </c>
      <c r="C5">
        <v>111</v>
      </c>
      <c r="D5">
        <v>107.2</v>
      </c>
      <c r="E5">
        <v>108.45</v>
      </c>
      <c r="F5">
        <v>-2.5499999999999972</v>
      </c>
      <c r="G5">
        <v>-2.2972972972972951</v>
      </c>
      <c r="H5" s="9">
        <f t="shared" si="0"/>
        <v>-2.2972972972972947</v>
      </c>
      <c r="I5" s="9">
        <f t="shared" si="1"/>
        <v>2.2972972972972947</v>
      </c>
      <c r="J5" s="9">
        <f t="shared" si="2"/>
        <v>0</v>
      </c>
      <c r="K5" s="9">
        <f t="shared" si="3"/>
        <v>1.152604887044721</v>
      </c>
      <c r="L5" s="9" t="str">
        <f t="shared" si="4"/>
        <v>NO</v>
      </c>
      <c r="M5" t="str">
        <f t="shared" si="5"/>
        <v>NO</v>
      </c>
      <c r="N5" t="str">
        <f t="shared" si="6"/>
        <v>NO</v>
      </c>
      <c r="O5" s="9" t="str">
        <f t="shared" si="7"/>
        <v>NO</v>
      </c>
      <c r="P5" s="9" t="str">
        <f t="shared" si="8"/>
        <v>NO</v>
      </c>
      <c r="Q5" s="9" t="str">
        <f t="shared" si="9"/>
        <v>NO</v>
      </c>
      <c r="R5" s="9" t="str">
        <f t="shared" si="10"/>
        <v>NO</v>
      </c>
      <c r="S5">
        <v>114.8</v>
      </c>
      <c r="T5">
        <v>114.95</v>
      </c>
      <c r="U5">
        <v>110.7</v>
      </c>
      <c r="V5">
        <v>111</v>
      </c>
      <c r="W5">
        <v>-1.2999999999999969</v>
      </c>
      <c r="X5">
        <v>-1.157613535173639</v>
      </c>
      <c r="Y5" s="9">
        <f t="shared" si="11"/>
        <v>-3.3101045296167224</v>
      </c>
      <c r="Z5" s="9">
        <f t="shared" si="12"/>
        <v>3.3101045296167224</v>
      </c>
      <c r="AA5" s="9">
        <f t="shared" si="13"/>
        <v>0.13066202090592829</v>
      </c>
      <c r="AB5" s="9">
        <f t="shared" si="14"/>
        <v>0.27027027027026773</v>
      </c>
      <c r="AC5" s="9" t="str">
        <f t="shared" si="15"/>
        <v>NO</v>
      </c>
      <c r="AD5" s="9" t="str">
        <f t="shared" si="16"/>
        <v>NO</v>
      </c>
      <c r="AE5" s="9" t="str">
        <f t="shared" si="17"/>
        <v>NO</v>
      </c>
      <c r="AF5" s="9" t="str">
        <f t="shared" si="18"/>
        <v>NO</v>
      </c>
      <c r="AG5" s="9" t="str">
        <f t="shared" si="19"/>
        <v>NO</v>
      </c>
      <c r="AH5" s="9" t="str">
        <f t="shared" si="20"/>
        <v>NO</v>
      </c>
      <c r="AI5">
        <v>108.7</v>
      </c>
      <c r="AJ5">
        <v>113.35</v>
      </c>
      <c r="AK5">
        <v>107.25</v>
      </c>
      <c r="AL5">
        <v>112.3</v>
      </c>
      <c r="AM5">
        <v>3.5499999999999972</v>
      </c>
      <c r="AN5">
        <v>3.2643678160919518</v>
      </c>
      <c r="AO5" s="9">
        <f t="shared" si="21"/>
        <v>3.3118675252989829</v>
      </c>
      <c r="AP5" s="9">
        <f t="shared" si="22"/>
        <v>3.3118675252989829</v>
      </c>
      <c r="AQ5" s="9">
        <f t="shared" si="23"/>
        <v>0.93499554764024684</v>
      </c>
      <c r="AR5" s="9">
        <f t="shared" si="24"/>
        <v>1.3339466421343171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1238.75</v>
      </c>
      <c r="C6">
        <v>1262</v>
      </c>
      <c r="D6">
        <v>1220.05</v>
      </c>
      <c r="E6">
        <v>1244.5</v>
      </c>
      <c r="F6">
        <v>1.9000000000000909</v>
      </c>
      <c r="G6">
        <v>0.1529051987767657</v>
      </c>
      <c r="H6" s="9">
        <f t="shared" si="0"/>
        <v>0.46417759838546918</v>
      </c>
      <c r="I6" s="9">
        <f t="shared" si="1"/>
        <v>0.46417759838546918</v>
      </c>
      <c r="J6" s="9">
        <f t="shared" si="2"/>
        <v>1.4061872237846524</v>
      </c>
      <c r="K6" s="9">
        <f t="shared" si="3"/>
        <v>1.5095862764883994</v>
      </c>
      <c r="L6" s="9" t="str">
        <f t="shared" si="4"/>
        <v>NO</v>
      </c>
      <c r="M6" t="str">
        <f t="shared" si="5"/>
        <v>NO</v>
      </c>
      <c r="N6" t="str">
        <f t="shared" si="6"/>
        <v>NO</v>
      </c>
      <c r="O6" s="9" t="str">
        <f t="shared" si="7"/>
        <v>NO</v>
      </c>
      <c r="P6" s="9" t="str">
        <f t="shared" si="8"/>
        <v>NO</v>
      </c>
      <c r="Q6" s="9" t="str">
        <f t="shared" si="9"/>
        <v>NO</v>
      </c>
      <c r="R6" s="9" t="str">
        <f t="shared" si="10"/>
        <v>NO</v>
      </c>
      <c r="S6">
        <v>1243</v>
      </c>
      <c r="T6">
        <v>1268.1500000000001</v>
      </c>
      <c r="U6">
        <v>1234.05</v>
      </c>
      <c r="V6">
        <v>1242.5999999999999</v>
      </c>
      <c r="W6">
        <v>5.6499999999998636</v>
      </c>
      <c r="X6">
        <v>0.45676866486113932</v>
      </c>
      <c r="Y6" s="9">
        <f t="shared" si="11"/>
        <v>-3.2180209171366929E-2</v>
      </c>
      <c r="Z6" s="9">
        <f t="shared" si="12"/>
        <v>3.2180209171366929E-2</v>
      </c>
      <c r="AA6" s="9">
        <f t="shared" si="13"/>
        <v>2.0233306516492431</v>
      </c>
      <c r="AB6" s="9">
        <f t="shared" si="14"/>
        <v>0.68807339449540927</v>
      </c>
      <c r="AC6" s="9" t="str">
        <f t="shared" si="15"/>
        <v>NO</v>
      </c>
      <c r="AD6" s="9" t="str">
        <f t="shared" si="16"/>
        <v>NO</v>
      </c>
      <c r="AE6" s="9" t="str">
        <f t="shared" si="17"/>
        <v>NO</v>
      </c>
      <c r="AF6" s="9" t="str">
        <f t="shared" si="18"/>
        <v>NO</v>
      </c>
      <c r="AG6" s="9" t="str">
        <f t="shared" si="19"/>
        <v>NO</v>
      </c>
      <c r="AH6" s="9" t="str">
        <f t="shared" si="20"/>
        <v>NO</v>
      </c>
      <c r="AI6">
        <v>1250</v>
      </c>
      <c r="AJ6">
        <v>1250.05</v>
      </c>
      <c r="AK6">
        <v>1216</v>
      </c>
      <c r="AL6">
        <v>1236.95</v>
      </c>
      <c r="AM6">
        <v>-18.549999999999951</v>
      </c>
      <c r="AN6">
        <v>-1.477499004380721</v>
      </c>
      <c r="AO6" s="9">
        <f t="shared" si="21"/>
        <v>-1.0439999999999963</v>
      </c>
      <c r="AP6" s="9">
        <f t="shared" si="22"/>
        <v>1.0439999999999963</v>
      </c>
      <c r="AQ6" s="9">
        <f t="shared" si="23"/>
        <v>3.9999999999963624E-3</v>
      </c>
      <c r="AR6" s="9">
        <f t="shared" si="24"/>
        <v>1.6936820405028534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51.65</v>
      </c>
      <c r="C7">
        <v>51.65</v>
      </c>
      <c r="D7">
        <v>49.4</v>
      </c>
      <c r="E7">
        <v>49.65</v>
      </c>
      <c r="F7">
        <v>-1.7000000000000031</v>
      </c>
      <c r="G7">
        <v>-3.310613437195721</v>
      </c>
      <c r="H7" s="9">
        <f t="shared" si="0"/>
        <v>-3.8722168441432716</v>
      </c>
      <c r="I7" s="9">
        <f t="shared" si="1"/>
        <v>3.8722168441432716</v>
      </c>
      <c r="J7" s="9">
        <f t="shared" si="2"/>
        <v>0</v>
      </c>
      <c r="K7" s="9">
        <f t="shared" si="3"/>
        <v>0.50352467270896273</v>
      </c>
      <c r="L7" s="9" t="str">
        <f t="shared" si="4"/>
        <v>NO</v>
      </c>
      <c r="M7" t="str">
        <f t="shared" si="5"/>
        <v>NO</v>
      </c>
      <c r="N7" t="str">
        <f t="shared" si="6"/>
        <v>NO</v>
      </c>
      <c r="O7" s="9" t="str">
        <f t="shared" si="7"/>
        <v>NO</v>
      </c>
      <c r="P7" s="9" t="str">
        <f t="shared" si="8"/>
        <v>NO</v>
      </c>
      <c r="Q7" s="9" t="str">
        <f t="shared" si="9"/>
        <v>NO</v>
      </c>
      <c r="R7" s="9" t="str">
        <f t="shared" si="10"/>
        <v>NO</v>
      </c>
      <c r="S7">
        <v>51.2</v>
      </c>
      <c r="T7">
        <v>52.3</v>
      </c>
      <c r="U7">
        <v>50.2</v>
      </c>
      <c r="V7">
        <v>51.35</v>
      </c>
      <c r="W7">
        <v>1.100000000000001</v>
      </c>
      <c r="X7">
        <v>2.1890547263681621</v>
      </c>
      <c r="Y7" s="9">
        <f t="shared" si="11"/>
        <v>0.29296874999999722</v>
      </c>
      <c r="Z7" s="9">
        <f t="shared" si="12"/>
        <v>0.29296874999999722</v>
      </c>
      <c r="AA7" s="9">
        <f t="shared" si="13"/>
        <v>1.8500486854917151</v>
      </c>
      <c r="AB7" s="9">
        <f t="shared" si="14"/>
        <v>1.953125</v>
      </c>
      <c r="AC7" s="9" t="str">
        <f t="shared" si="15"/>
        <v>NO</v>
      </c>
      <c r="AD7" s="9" t="str">
        <f t="shared" si="16"/>
        <v>NO</v>
      </c>
      <c r="AE7" s="9" t="str">
        <f t="shared" si="17"/>
        <v>NO</v>
      </c>
      <c r="AF7" s="9" t="str">
        <f t="shared" si="18"/>
        <v>NO</v>
      </c>
      <c r="AG7" s="9" t="str">
        <f t="shared" si="19"/>
        <v>NO</v>
      </c>
      <c r="AH7" s="9" t="str">
        <f t="shared" si="20"/>
        <v>NO</v>
      </c>
      <c r="AI7">
        <v>55.9</v>
      </c>
      <c r="AJ7">
        <v>58.5</v>
      </c>
      <c r="AK7">
        <v>48.3</v>
      </c>
      <c r="AL7">
        <v>50.25</v>
      </c>
      <c r="AM7">
        <v>-4.75</v>
      </c>
      <c r="AN7">
        <v>-8.6363636363636367</v>
      </c>
      <c r="AO7" s="9">
        <f t="shared" si="21"/>
        <v>-10.107334525939175</v>
      </c>
      <c r="AP7" s="9">
        <f t="shared" si="22"/>
        <v>10.107334525939175</v>
      </c>
      <c r="AQ7" s="9">
        <f t="shared" si="23"/>
        <v>4.6511627906976774</v>
      </c>
      <c r="AR7" s="9">
        <f t="shared" si="24"/>
        <v>3.8805970149253786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1317</v>
      </c>
      <c r="C8">
        <v>1323.1</v>
      </c>
      <c r="D8">
        <v>1290.7</v>
      </c>
      <c r="E8">
        <v>1312.4</v>
      </c>
      <c r="F8">
        <v>-13.19999999999982</v>
      </c>
      <c r="G8">
        <v>-0.99577549788773534</v>
      </c>
      <c r="H8" s="9">
        <f t="shared" si="0"/>
        <v>-0.34927866362945398</v>
      </c>
      <c r="I8" s="9">
        <f t="shared" si="1"/>
        <v>0.34927866362945398</v>
      </c>
      <c r="J8" s="9">
        <f t="shared" si="2"/>
        <v>0.46317388003036514</v>
      </c>
      <c r="K8" s="9">
        <f t="shared" si="3"/>
        <v>1.6534593111856173</v>
      </c>
      <c r="L8" s="9" t="str">
        <f t="shared" si="4"/>
        <v>NO</v>
      </c>
      <c r="M8" t="str">
        <f t="shared" si="5"/>
        <v>NO</v>
      </c>
      <c r="N8" t="str">
        <f t="shared" si="6"/>
        <v>NO</v>
      </c>
      <c r="O8" s="9" t="str">
        <f t="shared" si="7"/>
        <v>NO</v>
      </c>
      <c r="P8" s="9" t="str">
        <f t="shared" si="8"/>
        <v>NO</v>
      </c>
      <c r="Q8" s="9" t="str">
        <f t="shared" si="9"/>
        <v>NO</v>
      </c>
      <c r="R8" s="9" t="str">
        <f t="shared" si="10"/>
        <v>NO</v>
      </c>
      <c r="S8">
        <v>1327</v>
      </c>
      <c r="T8">
        <v>1342</v>
      </c>
      <c r="U8">
        <v>1317.65</v>
      </c>
      <c r="V8">
        <v>1325.6</v>
      </c>
      <c r="W8">
        <v>6.5499999999999554</v>
      </c>
      <c r="X8">
        <v>0.49656950077707102</v>
      </c>
      <c r="Y8" s="9">
        <f t="shared" si="11"/>
        <v>-0.10550113036926081</v>
      </c>
      <c r="Z8" s="9">
        <f t="shared" si="12"/>
        <v>0.10550113036926081</v>
      </c>
      <c r="AA8" s="9">
        <f t="shared" si="13"/>
        <v>1.1303692539562924</v>
      </c>
      <c r="AB8" s="9">
        <f t="shared" si="14"/>
        <v>0.59972842486419875</v>
      </c>
      <c r="AC8" s="9" t="str">
        <f t="shared" si="15"/>
        <v>NO</v>
      </c>
      <c r="AD8" s="9" t="str">
        <f t="shared" si="16"/>
        <v>NO</v>
      </c>
      <c r="AE8" s="9" t="str">
        <f t="shared" si="17"/>
        <v>NO</v>
      </c>
      <c r="AF8" s="9" t="str">
        <f t="shared" si="18"/>
        <v>NO</v>
      </c>
      <c r="AG8" s="9" t="str">
        <f t="shared" si="19"/>
        <v>NO</v>
      </c>
      <c r="AH8" s="9" t="str">
        <f t="shared" si="20"/>
        <v>NO</v>
      </c>
      <c r="AI8">
        <v>1330</v>
      </c>
      <c r="AJ8">
        <v>1340</v>
      </c>
      <c r="AK8">
        <v>1312</v>
      </c>
      <c r="AL8">
        <v>1319.05</v>
      </c>
      <c r="AM8">
        <v>-12.35000000000014</v>
      </c>
      <c r="AN8">
        <v>-0.92759501276852463</v>
      </c>
      <c r="AO8" s="9">
        <f t="shared" si="21"/>
        <v>-0.8233082706766951</v>
      </c>
      <c r="AP8" s="9">
        <f t="shared" si="22"/>
        <v>0.8233082706766951</v>
      </c>
      <c r="AQ8" s="9">
        <f t="shared" si="23"/>
        <v>0.75187969924812026</v>
      </c>
      <c r="AR8" s="9">
        <f t="shared" si="24"/>
        <v>0.5344755695386797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84.95</v>
      </c>
      <c r="C9">
        <v>88.7</v>
      </c>
      <c r="D9">
        <v>84.3</v>
      </c>
      <c r="E9">
        <v>87.55</v>
      </c>
      <c r="F9">
        <v>2.25</v>
      </c>
      <c r="G9">
        <v>2.6377491207502932</v>
      </c>
      <c r="H9" s="9">
        <f t="shared" si="0"/>
        <v>3.0606238964096462</v>
      </c>
      <c r="I9" s="9">
        <f t="shared" si="1"/>
        <v>3.0606238964096462</v>
      </c>
      <c r="J9" s="9">
        <f t="shared" si="2"/>
        <v>1.3135351227869856</v>
      </c>
      <c r="K9" s="9">
        <f t="shared" si="3"/>
        <v>0.76515597410241987</v>
      </c>
      <c r="L9" s="9" t="str">
        <f t="shared" si="4"/>
        <v>NO</v>
      </c>
      <c r="M9" t="str">
        <f t="shared" si="5"/>
        <v>NO</v>
      </c>
      <c r="N9" t="str">
        <f t="shared" si="6"/>
        <v>NO</v>
      </c>
      <c r="O9" s="9" t="str">
        <f t="shared" si="7"/>
        <v>NO</v>
      </c>
      <c r="P9" s="9" t="str">
        <f t="shared" si="8"/>
        <v>NO</v>
      </c>
      <c r="Q9" s="9" t="str">
        <f t="shared" si="9"/>
        <v>NO</v>
      </c>
      <c r="R9" s="9" t="str">
        <f t="shared" si="10"/>
        <v>NO</v>
      </c>
      <c r="S9">
        <v>84.95</v>
      </c>
      <c r="T9">
        <v>86.45</v>
      </c>
      <c r="U9">
        <v>83.8</v>
      </c>
      <c r="V9">
        <v>85.3</v>
      </c>
      <c r="W9">
        <v>1.5999999999999941</v>
      </c>
      <c r="X9">
        <v>1.911589008363195</v>
      </c>
      <c r="Y9" s="9">
        <f t="shared" si="11"/>
        <v>0.41200706297821577</v>
      </c>
      <c r="Z9" s="9">
        <f t="shared" si="12"/>
        <v>0.41200706297821577</v>
      </c>
      <c r="AA9" s="9">
        <f t="shared" si="13"/>
        <v>1.3481828839390455</v>
      </c>
      <c r="AB9" s="9">
        <f t="shared" si="14"/>
        <v>1.3537374926427377</v>
      </c>
      <c r="AC9" s="9" t="str">
        <f t="shared" si="15"/>
        <v>NO</v>
      </c>
      <c r="AD9" s="9" t="str">
        <f t="shared" si="16"/>
        <v>NO</v>
      </c>
      <c r="AE9" s="9" t="str">
        <f t="shared" si="17"/>
        <v>NO</v>
      </c>
      <c r="AF9" s="9" t="str">
        <f t="shared" si="18"/>
        <v>NO</v>
      </c>
      <c r="AG9" s="9" t="str">
        <f t="shared" si="19"/>
        <v>NO</v>
      </c>
      <c r="AH9" s="9" t="str">
        <f t="shared" si="20"/>
        <v>NO</v>
      </c>
      <c r="AI9">
        <v>81.95</v>
      </c>
      <c r="AJ9">
        <v>84.95</v>
      </c>
      <c r="AK9">
        <v>81</v>
      </c>
      <c r="AL9">
        <v>83.7</v>
      </c>
      <c r="AM9">
        <v>1.2000000000000031</v>
      </c>
      <c r="AN9">
        <v>1.4545454545454579</v>
      </c>
      <c r="AO9" s="9">
        <f t="shared" si="21"/>
        <v>2.1354484441732762</v>
      </c>
      <c r="AP9" s="9">
        <f t="shared" si="22"/>
        <v>2.1354484441732762</v>
      </c>
      <c r="AQ9" s="9">
        <f t="shared" si="23"/>
        <v>1.4934289127837514</v>
      </c>
      <c r="AR9" s="9">
        <f t="shared" si="24"/>
        <v>1.1592434411226391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350</v>
      </c>
      <c r="C10">
        <v>353.6</v>
      </c>
      <c r="D10">
        <v>309.25</v>
      </c>
      <c r="E10">
        <v>316.5</v>
      </c>
      <c r="F10">
        <v>-36</v>
      </c>
      <c r="G10">
        <v>-10.212765957446811</v>
      </c>
      <c r="H10" s="9">
        <f t="shared" si="0"/>
        <v>-9.5714285714285712</v>
      </c>
      <c r="I10" s="9">
        <f t="shared" si="1"/>
        <v>9.5714285714285712</v>
      </c>
      <c r="J10" s="9">
        <f t="shared" si="2"/>
        <v>1.0285714285714351</v>
      </c>
      <c r="K10" s="9">
        <f t="shared" si="3"/>
        <v>2.2906793048973144</v>
      </c>
      <c r="L10" s="9" t="str">
        <f t="shared" si="4"/>
        <v>NO</v>
      </c>
      <c r="M10" t="str">
        <f t="shared" si="5"/>
        <v>NO</v>
      </c>
      <c r="N10" t="str">
        <f t="shared" si="6"/>
        <v>NO</v>
      </c>
      <c r="O10" s="9" t="str">
        <f t="shared" si="7"/>
        <v>NO</v>
      </c>
      <c r="P10" s="9" t="str">
        <f t="shared" si="8"/>
        <v>NO</v>
      </c>
      <c r="Q10" s="9" t="str">
        <f t="shared" si="9"/>
        <v>NO</v>
      </c>
      <c r="R10" s="9" t="str">
        <f t="shared" si="10"/>
        <v>NO</v>
      </c>
      <c r="S10">
        <v>363.2</v>
      </c>
      <c r="T10">
        <v>363.2</v>
      </c>
      <c r="U10">
        <v>350.45</v>
      </c>
      <c r="V10">
        <v>352.5</v>
      </c>
      <c r="W10">
        <v>-4.9499999999999886</v>
      </c>
      <c r="X10">
        <v>-1.384809064204781</v>
      </c>
      <c r="Y10" s="9">
        <f t="shared" si="11"/>
        <v>-2.9460352422907459</v>
      </c>
      <c r="Z10" s="9">
        <f t="shared" si="12"/>
        <v>2.9460352422907459</v>
      </c>
      <c r="AA10" s="9">
        <f t="shared" si="13"/>
        <v>0</v>
      </c>
      <c r="AB10" s="9">
        <f t="shared" si="14"/>
        <v>0.58156028368794643</v>
      </c>
      <c r="AC10" s="9" t="str">
        <f t="shared" si="15"/>
        <v>NO</v>
      </c>
      <c r="AD10" s="9" t="str">
        <f t="shared" si="16"/>
        <v>NO</v>
      </c>
      <c r="AE10" s="9" t="str">
        <f t="shared" si="17"/>
        <v>NO</v>
      </c>
      <c r="AF10" s="9" t="str">
        <f t="shared" si="18"/>
        <v>NO</v>
      </c>
      <c r="AG10" s="9" t="str">
        <f t="shared" si="19"/>
        <v>NO</v>
      </c>
      <c r="AH10" s="9" t="str">
        <f t="shared" si="20"/>
        <v>NO</v>
      </c>
      <c r="AI10">
        <v>351.95</v>
      </c>
      <c r="AJ10">
        <v>365</v>
      </c>
      <c r="AK10">
        <v>348.15</v>
      </c>
      <c r="AL10">
        <v>357.45</v>
      </c>
      <c r="AM10">
        <v>0.80000000000001137</v>
      </c>
      <c r="AN10">
        <v>0.22430954717510479</v>
      </c>
      <c r="AO10" s="9">
        <f t="shared" si="21"/>
        <v>1.5627219775536298</v>
      </c>
      <c r="AP10" s="9">
        <f t="shared" si="22"/>
        <v>1.5627219775536298</v>
      </c>
      <c r="AQ10" s="9">
        <f t="shared" si="23"/>
        <v>2.1121835221709362</v>
      </c>
      <c r="AR10" s="9">
        <f t="shared" si="24"/>
        <v>1.0796988208552385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36.200000000000003</v>
      </c>
      <c r="C11">
        <v>36.799999999999997</v>
      </c>
      <c r="D11">
        <v>35.35</v>
      </c>
      <c r="E11">
        <v>35.75</v>
      </c>
      <c r="F11">
        <v>-1.149999999999999</v>
      </c>
      <c r="G11">
        <v>-3.116531165311649</v>
      </c>
      <c r="H11" s="9">
        <f t="shared" si="0"/>
        <v>-1.2430939226519415</v>
      </c>
      <c r="I11" s="9">
        <f t="shared" si="1"/>
        <v>1.2430939226519415</v>
      </c>
      <c r="J11" s="9">
        <f t="shared" si="2"/>
        <v>1.6574585635358958</v>
      </c>
      <c r="K11" s="9">
        <f t="shared" si="3"/>
        <v>1.118881118881115</v>
      </c>
      <c r="L11" s="9" t="str">
        <f t="shared" si="4"/>
        <v>NO</v>
      </c>
      <c r="M11" t="str">
        <f t="shared" si="5"/>
        <v>NO</v>
      </c>
      <c r="N11" t="str">
        <f t="shared" si="6"/>
        <v>NO</v>
      </c>
      <c r="O11" s="9" t="str">
        <f t="shared" si="7"/>
        <v>NO</v>
      </c>
      <c r="P11" s="9" t="str">
        <f t="shared" si="8"/>
        <v>NO</v>
      </c>
      <c r="Q11" s="9" t="str">
        <f t="shared" si="9"/>
        <v>NO</v>
      </c>
      <c r="R11" s="9" t="str">
        <f t="shared" si="10"/>
        <v>NO</v>
      </c>
      <c r="S11">
        <v>38.700000000000003</v>
      </c>
      <c r="T11">
        <v>38.700000000000003</v>
      </c>
      <c r="U11">
        <v>36.5</v>
      </c>
      <c r="V11">
        <v>36.9</v>
      </c>
      <c r="W11">
        <v>-0.95000000000000284</v>
      </c>
      <c r="X11">
        <v>-2.509907529722597</v>
      </c>
      <c r="Y11" s="9">
        <f t="shared" si="11"/>
        <v>-4.6511627906976845</v>
      </c>
      <c r="Z11" s="9">
        <f t="shared" si="12"/>
        <v>4.6511627906976845</v>
      </c>
      <c r="AA11" s="9">
        <f t="shared" si="13"/>
        <v>0</v>
      </c>
      <c r="AB11" s="9">
        <f t="shared" si="14"/>
        <v>1.0840108401083972</v>
      </c>
      <c r="AC11" s="9" t="str">
        <f t="shared" si="15"/>
        <v>NO</v>
      </c>
      <c r="AD11" s="9" t="str">
        <f t="shared" si="16"/>
        <v>NO</v>
      </c>
      <c r="AE11" s="9" t="str">
        <f t="shared" si="17"/>
        <v>NO</v>
      </c>
      <c r="AF11" s="9" t="str">
        <f t="shared" si="18"/>
        <v>NO</v>
      </c>
      <c r="AG11" s="9" t="str">
        <f t="shared" si="19"/>
        <v>NO</v>
      </c>
      <c r="AH11" s="9" t="str">
        <f t="shared" si="20"/>
        <v>NO</v>
      </c>
      <c r="AI11">
        <v>36.299999999999997</v>
      </c>
      <c r="AJ11">
        <v>38.5</v>
      </c>
      <c r="AK11">
        <v>35.549999999999997</v>
      </c>
      <c r="AL11">
        <v>37.85</v>
      </c>
      <c r="AM11">
        <v>1.5</v>
      </c>
      <c r="AN11">
        <v>4.1265474552957357</v>
      </c>
      <c r="AO11" s="9">
        <f t="shared" si="21"/>
        <v>4.2699724517906459</v>
      </c>
      <c r="AP11" s="9">
        <f t="shared" si="22"/>
        <v>4.2699724517906459</v>
      </c>
      <c r="AQ11" s="9">
        <f t="shared" si="23"/>
        <v>1.7173051519154519</v>
      </c>
      <c r="AR11" s="9">
        <f t="shared" si="24"/>
        <v>2.0661157024793391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103.95</v>
      </c>
      <c r="C12">
        <v>104.15</v>
      </c>
      <c r="D12">
        <v>100.2</v>
      </c>
      <c r="E12">
        <v>102</v>
      </c>
      <c r="F12">
        <v>-2.5</v>
      </c>
      <c r="G12">
        <v>-2.392344497607656</v>
      </c>
      <c r="H12" s="9">
        <f t="shared" si="0"/>
        <v>-1.8759018759018784</v>
      </c>
      <c r="I12" s="9">
        <f t="shared" si="1"/>
        <v>1.8759018759018784</v>
      </c>
      <c r="J12" s="9">
        <f t="shared" si="2"/>
        <v>0.19240019240019515</v>
      </c>
      <c r="K12" s="9">
        <f t="shared" si="3"/>
        <v>1.7647058823529385</v>
      </c>
      <c r="L12" s="9" t="str">
        <f t="shared" si="4"/>
        <v>NO</v>
      </c>
      <c r="M12" t="str">
        <f t="shared" si="5"/>
        <v>YES</v>
      </c>
      <c r="N12" t="str">
        <f t="shared" si="6"/>
        <v>NO</v>
      </c>
      <c r="O12" s="9" t="str">
        <f t="shared" si="7"/>
        <v>NO</v>
      </c>
      <c r="P12" s="9" t="str">
        <f t="shared" si="8"/>
        <v>NO</v>
      </c>
      <c r="Q12" s="9" t="str">
        <f t="shared" si="9"/>
        <v>NO</v>
      </c>
      <c r="R12" s="9" t="str">
        <f t="shared" si="10"/>
        <v>NO</v>
      </c>
      <c r="S12">
        <v>106</v>
      </c>
      <c r="T12">
        <v>107.45</v>
      </c>
      <c r="U12">
        <v>103.1</v>
      </c>
      <c r="V12">
        <v>104.5</v>
      </c>
      <c r="W12">
        <v>-0.29999999999999721</v>
      </c>
      <c r="X12">
        <v>-0.28625954198473008</v>
      </c>
      <c r="Y12" s="9">
        <f t="shared" si="11"/>
        <v>-1.4150943396226416</v>
      </c>
      <c r="Z12" s="9">
        <f t="shared" si="12"/>
        <v>1.4150943396226416</v>
      </c>
      <c r="AA12" s="9">
        <f t="shared" si="13"/>
        <v>1.3679245283018895</v>
      </c>
      <c r="AB12" s="9">
        <f t="shared" si="14"/>
        <v>1.3397129186602925</v>
      </c>
      <c r="AC12" s="9" t="str">
        <f t="shared" si="15"/>
        <v>NO</v>
      </c>
      <c r="AD12" s="9" t="str">
        <f t="shared" si="16"/>
        <v>NO</v>
      </c>
      <c r="AE12" s="9" t="str">
        <f t="shared" si="17"/>
        <v>NO</v>
      </c>
      <c r="AF12" s="9" t="str">
        <f t="shared" si="18"/>
        <v>NO</v>
      </c>
      <c r="AG12" s="9" t="str">
        <f t="shared" si="19"/>
        <v>NO</v>
      </c>
      <c r="AH12" s="9" t="str">
        <f t="shared" si="20"/>
        <v>NO</v>
      </c>
      <c r="AI12">
        <v>102.3</v>
      </c>
      <c r="AJ12">
        <v>106.35</v>
      </c>
      <c r="AK12">
        <v>102</v>
      </c>
      <c r="AL12">
        <v>104.8</v>
      </c>
      <c r="AM12">
        <v>-4.7000000000000028</v>
      </c>
      <c r="AN12">
        <v>-4.2922374429223771</v>
      </c>
      <c r="AO12" s="9">
        <f t="shared" si="21"/>
        <v>2.4437927663734116</v>
      </c>
      <c r="AP12" s="9">
        <f t="shared" si="22"/>
        <v>2.4437927663734116</v>
      </c>
      <c r="AQ12" s="9">
        <f t="shared" si="23"/>
        <v>1.4790076335877835</v>
      </c>
      <c r="AR12" s="9">
        <f t="shared" si="24"/>
        <v>0.29325513196480663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128.75</v>
      </c>
      <c r="C13">
        <v>128.75</v>
      </c>
      <c r="D13">
        <v>122.15</v>
      </c>
      <c r="E13">
        <v>122.95</v>
      </c>
      <c r="F13">
        <v>-5.3500000000000094</v>
      </c>
      <c r="G13">
        <v>-4.1699142634450572</v>
      </c>
      <c r="H13" s="9">
        <f t="shared" si="0"/>
        <v>-4.5048543689320368</v>
      </c>
      <c r="I13" s="9">
        <f t="shared" si="1"/>
        <v>4.5048543689320368</v>
      </c>
      <c r="J13" s="9">
        <f t="shared" si="2"/>
        <v>0</v>
      </c>
      <c r="K13" s="9">
        <f t="shared" si="3"/>
        <v>0.65067100447336079</v>
      </c>
      <c r="L13" s="9" t="str">
        <f t="shared" si="4"/>
        <v>NO</v>
      </c>
      <c r="M13" t="str">
        <f t="shared" si="5"/>
        <v>NO</v>
      </c>
      <c r="N13" t="str">
        <f t="shared" si="6"/>
        <v>NO</v>
      </c>
      <c r="O13" s="9" t="str">
        <f t="shared" si="7"/>
        <v>NO</v>
      </c>
      <c r="P13" s="9" t="str">
        <f t="shared" si="8"/>
        <v>NO</v>
      </c>
      <c r="Q13" s="9" t="str">
        <f t="shared" si="9"/>
        <v>NO</v>
      </c>
      <c r="R13" s="9" t="str">
        <f t="shared" si="10"/>
        <v>NO</v>
      </c>
      <c r="S13">
        <v>129</v>
      </c>
      <c r="T13">
        <v>131.4</v>
      </c>
      <c r="U13">
        <v>127.4</v>
      </c>
      <c r="V13">
        <v>128.30000000000001</v>
      </c>
      <c r="W13">
        <v>-0.75</v>
      </c>
      <c r="X13">
        <v>-0.58117008911274692</v>
      </c>
      <c r="Y13" s="9">
        <f t="shared" si="11"/>
        <v>-0.54263565891471988</v>
      </c>
      <c r="Z13" s="9">
        <f t="shared" si="12"/>
        <v>0.54263565891471988</v>
      </c>
      <c r="AA13" s="9">
        <f t="shared" si="13"/>
        <v>1.8604651162790742</v>
      </c>
      <c r="AB13" s="9">
        <f t="shared" si="14"/>
        <v>0.70148090413094744</v>
      </c>
      <c r="AC13" s="9" t="str">
        <f t="shared" si="15"/>
        <v>NO</v>
      </c>
      <c r="AD13" s="9" t="str">
        <f t="shared" si="16"/>
        <v>NO</v>
      </c>
      <c r="AE13" s="9" t="str">
        <f t="shared" si="17"/>
        <v>NO</v>
      </c>
      <c r="AF13" s="9" t="str">
        <f t="shared" si="18"/>
        <v>NO</v>
      </c>
      <c r="AG13" s="9" t="str">
        <f t="shared" si="19"/>
        <v>NO</v>
      </c>
      <c r="AH13" s="9" t="str">
        <f t="shared" si="20"/>
        <v>NO</v>
      </c>
      <c r="AI13">
        <v>125.05</v>
      </c>
      <c r="AJ13">
        <v>129.5</v>
      </c>
      <c r="AK13">
        <v>124.65</v>
      </c>
      <c r="AL13">
        <v>129.05000000000001</v>
      </c>
      <c r="AM13">
        <v>2.600000000000009</v>
      </c>
      <c r="AN13">
        <v>2.0561486753657641</v>
      </c>
      <c r="AO13" s="9">
        <f t="shared" si="21"/>
        <v>3.198720511795293</v>
      </c>
      <c r="AP13" s="9">
        <f t="shared" si="22"/>
        <v>3.198720511795293</v>
      </c>
      <c r="AQ13" s="9">
        <f t="shared" si="23"/>
        <v>0.34870205346763933</v>
      </c>
      <c r="AR13" s="9">
        <f t="shared" si="24"/>
        <v>0.31987205117952139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613</v>
      </c>
      <c r="C14">
        <v>626.9</v>
      </c>
      <c r="D14">
        <v>598.6</v>
      </c>
      <c r="E14">
        <v>611.54999999999995</v>
      </c>
      <c r="F14">
        <v>4.4499999999999318</v>
      </c>
      <c r="G14">
        <v>0.73299291714708148</v>
      </c>
      <c r="H14" s="9">
        <f t="shared" si="0"/>
        <v>-0.23654159869495031</v>
      </c>
      <c r="I14" s="9">
        <f t="shared" si="1"/>
        <v>0.23654159869495031</v>
      </c>
      <c r="J14" s="9">
        <f t="shared" si="2"/>
        <v>2.2675367047308286</v>
      </c>
      <c r="K14" s="9">
        <f t="shared" si="3"/>
        <v>2.1175701087400758</v>
      </c>
      <c r="L14" s="9" t="str">
        <f t="shared" si="4"/>
        <v>NO</v>
      </c>
      <c r="M14" t="str">
        <f t="shared" si="5"/>
        <v>NO</v>
      </c>
      <c r="N14" t="str">
        <f t="shared" si="6"/>
        <v>NO</v>
      </c>
      <c r="O14" s="9" t="str">
        <f t="shared" si="7"/>
        <v>NO</v>
      </c>
      <c r="P14" s="9" t="str">
        <f t="shared" si="8"/>
        <v>YES</v>
      </c>
      <c r="Q14" s="9" t="str">
        <f t="shared" si="9"/>
        <v>NO</v>
      </c>
      <c r="R14" s="9" t="str">
        <f t="shared" si="10"/>
        <v>NO</v>
      </c>
      <c r="S14">
        <v>614</v>
      </c>
      <c r="T14">
        <v>622</v>
      </c>
      <c r="U14">
        <v>605.15</v>
      </c>
      <c r="V14">
        <v>607.1</v>
      </c>
      <c r="W14">
        <v>-6.1000000000000227</v>
      </c>
      <c r="X14">
        <v>-0.99478147423353258</v>
      </c>
      <c r="Y14" s="9">
        <f t="shared" si="11"/>
        <v>-1.1237785016286608</v>
      </c>
      <c r="Z14" s="9">
        <f t="shared" si="12"/>
        <v>1.1237785016286608</v>
      </c>
      <c r="AA14" s="9">
        <f t="shared" si="13"/>
        <v>1.3029315960912053</v>
      </c>
      <c r="AB14" s="9">
        <f t="shared" si="14"/>
        <v>0.32119914346895823</v>
      </c>
      <c r="AC14" s="9" t="str">
        <f t="shared" si="15"/>
        <v>NO</v>
      </c>
      <c r="AD14" s="9" t="str">
        <f t="shared" si="16"/>
        <v>NO</v>
      </c>
      <c r="AE14" s="9" t="str">
        <f t="shared" si="17"/>
        <v>NO</v>
      </c>
      <c r="AF14" s="9" t="str">
        <f t="shared" si="18"/>
        <v>NO</v>
      </c>
      <c r="AG14" s="9" t="str">
        <f t="shared" si="19"/>
        <v>NO</v>
      </c>
      <c r="AH14" s="9" t="str">
        <f t="shared" si="20"/>
        <v>NO</v>
      </c>
      <c r="AI14">
        <v>602</v>
      </c>
      <c r="AJ14">
        <v>618</v>
      </c>
      <c r="AK14">
        <v>601.54999999999995</v>
      </c>
      <c r="AL14">
        <v>613.20000000000005</v>
      </c>
      <c r="AM14">
        <v>6.6500000000000909</v>
      </c>
      <c r="AN14">
        <v>1.096364685516461</v>
      </c>
      <c r="AO14" s="9">
        <f t="shared" si="21"/>
        <v>1.8604651162790773</v>
      </c>
      <c r="AP14" s="9">
        <f t="shared" si="22"/>
        <v>1.8604651162790773</v>
      </c>
      <c r="AQ14" s="9">
        <f t="shared" si="23"/>
        <v>0.78277886497063831</v>
      </c>
      <c r="AR14" s="9">
        <f t="shared" si="24"/>
        <v>7.4750830564791607E-2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200</v>
      </c>
      <c r="C15">
        <v>200</v>
      </c>
      <c r="D15">
        <v>188.5</v>
      </c>
      <c r="E15">
        <v>193</v>
      </c>
      <c r="F15">
        <v>-8.8000000000000114</v>
      </c>
      <c r="G15">
        <v>-4.3607532210109072</v>
      </c>
      <c r="H15" s="9">
        <f t="shared" si="0"/>
        <v>-3.5000000000000004</v>
      </c>
      <c r="I15" s="9">
        <f t="shared" si="1"/>
        <v>3.5000000000000004</v>
      </c>
      <c r="J15" s="9">
        <f t="shared" si="2"/>
        <v>0</v>
      </c>
      <c r="K15" s="9">
        <f t="shared" si="3"/>
        <v>2.3316062176165802</v>
      </c>
      <c r="L15" s="9" t="str">
        <f t="shared" si="4"/>
        <v>NO</v>
      </c>
      <c r="M15" t="str">
        <f t="shared" si="5"/>
        <v>NO</v>
      </c>
      <c r="N15" t="str">
        <f t="shared" si="6"/>
        <v>NO</v>
      </c>
      <c r="O15" s="9" t="str">
        <f t="shared" si="7"/>
        <v>NO</v>
      </c>
      <c r="P15" s="9" t="str">
        <f t="shared" si="8"/>
        <v>NO</v>
      </c>
      <c r="Q15" s="9" t="str">
        <f t="shared" si="9"/>
        <v>NO</v>
      </c>
      <c r="R15" s="9" t="str">
        <f t="shared" si="10"/>
        <v>NO</v>
      </c>
      <c r="S15">
        <v>210</v>
      </c>
      <c r="T15">
        <v>211.75</v>
      </c>
      <c r="U15">
        <v>200</v>
      </c>
      <c r="V15">
        <v>201.8</v>
      </c>
      <c r="W15">
        <v>-4.1499999999999773</v>
      </c>
      <c r="X15">
        <v>-2.015052197135216</v>
      </c>
      <c r="Y15" s="9">
        <f t="shared" si="11"/>
        <v>-3.9047619047618989</v>
      </c>
      <c r="Z15" s="9">
        <f t="shared" si="12"/>
        <v>3.9047619047618989</v>
      </c>
      <c r="AA15" s="9">
        <f t="shared" si="13"/>
        <v>0.83333333333333337</v>
      </c>
      <c r="AB15" s="9">
        <f t="shared" si="14"/>
        <v>0.89197224975223544</v>
      </c>
      <c r="AC15" s="9" t="str">
        <f t="shared" si="15"/>
        <v>NO</v>
      </c>
      <c r="AD15" s="9" t="str">
        <f t="shared" si="16"/>
        <v>NO</v>
      </c>
      <c r="AE15" s="9" t="str">
        <f t="shared" si="17"/>
        <v>NO</v>
      </c>
      <c r="AF15" s="9" t="str">
        <f t="shared" si="18"/>
        <v>NO</v>
      </c>
      <c r="AG15" s="9" t="str">
        <f t="shared" si="19"/>
        <v>NO</v>
      </c>
      <c r="AH15" s="9" t="str">
        <f t="shared" si="20"/>
        <v>NO</v>
      </c>
      <c r="AI15">
        <v>192.7</v>
      </c>
      <c r="AJ15">
        <v>208.4</v>
      </c>
      <c r="AK15">
        <v>190.1</v>
      </c>
      <c r="AL15">
        <v>205.95</v>
      </c>
      <c r="AM15">
        <v>9.1499999999999773</v>
      </c>
      <c r="AN15">
        <v>4.6493902439024266</v>
      </c>
      <c r="AO15" s="9">
        <f t="shared" si="21"/>
        <v>6.8759730150492997</v>
      </c>
      <c r="AP15" s="9">
        <f t="shared" si="22"/>
        <v>6.8759730150492997</v>
      </c>
      <c r="AQ15" s="9">
        <f t="shared" si="23"/>
        <v>1.1896091284292387</v>
      </c>
      <c r="AR15" s="9">
        <f t="shared" si="24"/>
        <v>1.3492475350285389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410.2</v>
      </c>
      <c r="C16">
        <v>414.65</v>
      </c>
      <c r="D16">
        <v>396</v>
      </c>
      <c r="E16">
        <v>397.6</v>
      </c>
      <c r="F16">
        <v>-13</v>
      </c>
      <c r="G16">
        <v>-3.1660983925962012</v>
      </c>
      <c r="H16" s="9">
        <f t="shared" si="0"/>
        <v>-3.0716723549487974</v>
      </c>
      <c r="I16" s="9">
        <f t="shared" si="1"/>
        <v>3.0716723549487974</v>
      </c>
      <c r="J16" s="9">
        <f t="shared" si="2"/>
        <v>1.0848366650414405</v>
      </c>
      <c r="K16" s="9">
        <f t="shared" si="3"/>
        <v>0.40241448692153486</v>
      </c>
      <c r="L16" s="9" t="str">
        <f t="shared" si="4"/>
        <v>NO</v>
      </c>
      <c r="M16" t="str">
        <f t="shared" si="5"/>
        <v>NO</v>
      </c>
      <c r="N16" t="str">
        <f t="shared" si="6"/>
        <v>NO</v>
      </c>
      <c r="O16" s="9" t="str">
        <f t="shared" si="7"/>
        <v>NO</v>
      </c>
      <c r="P16" s="9" t="str">
        <f t="shared" si="8"/>
        <v>NO</v>
      </c>
      <c r="Q16" s="9" t="str">
        <f t="shared" si="9"/>
        <v>NO</v>
      </c>
      <c r="R16" s="9" t="str">
        <f t="shared" si="10"/>
        <v>NO</v>
      </c>
      <c r="S16">
        <v>410.9</v>
      </c>
      <c r="T16">
        <v>417.4</v>
      </c>
      <c r="U16">
        <v>405.5</v>
      </c>
      <c r="V16">
        <v>410.6</v>
      </c>
      <c r="W16">
        <v>6.9000000000000341</v>
      </c>
      <c r="X16">
        <v>1.709189992568747</v>
      </c>
      <c r="Y16" s="9">
        <f t="shared" si="11"/>
        <v>-7.3010464833281705E-2</v>
      </c>
      <c r="Z16" s="9">
        <f t="shared" si="12"/>
        <v>7.3010464833281705E-2</v>
      </c>
      <c r="AA16" s="9">
        <f t="shared" si="13"/>
        <v>1.5818934047213435</v>
      </c>
      <c r="AB16" s="9">
        <f t="shared" si="14"/>
        <v>1.2420847540185149</v>
      </c>
      <c r="AC16" s="9" t="str">
        <f t="shared" si="15"/>
        <v>NO</v>
      </c>
      <c r="AD16" s="9" t="str">
        <f t="shared" si="16"/>
        <v>NO</v>
      </c>
      <c r="AE16" s="9" t="str">
        <f t="shared" si="17"/>
        <v>NO</v>
      </c>
      <c r="AF16" s="9" t="str">
        <f t="shared" si="18"/>
        <v>NO</v>
      </c>
      <c r="AG16" s="9" t="str">
        <f t="shared" si="19"/>
        <v>NO</v>
      </c>
      <c r="AH16" s="9" t="str">
        <f t="shared" si="20"/>
        <v>NO</v>
      </c>
      <c r="AI16">
        <v>398.9</v>
      </c>
      <c r="AJ16">
        <v>408.85</v>
      </c>
      <c r="AK16">
        <v>395.1</v>
      </c>
      <c r="AL16">
        <v>403.7</v>
      </c>
      <c r="AM16">
        <v>2.5999999999999659</v>
      </c>
      <c r="AN16">
        <v>0.64821740214409518</v>
      </c>
      <c r="AO16" s="9">
        <f t="shared" si="21"/>
        <v>1.203309100025072</v>
      </c>
      <c r="AP16" s="9">
        <f t="shared" si="22"/>
        <v>1.203309100025072</v>
      </c>
      <c r="AQ16" s="9">
        <f t="shared" si="23"/>
        <v>1.2756997770621834</v>
      </c>
      <c r="AR16" s="9">
        <f t="shared" si="24"/>
        <v>0.95261970418650155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1014.5</v>
      </c>
      <c r="C17">
        <v>1043.6500000000001</v>
      </c>
      <c r="D17">
        <v>1002.2</v>
      </c>
      <c r="E17">
        <v>1033.45</v>
      </c>
      <c r="F17">
        <v>16.100000000000019</v>
      </c>
      <c r="G17">
        <v>1.582542881014402</v>
      </c>
      <c r="H17" s="9">
        <f t="shared" si="0"/>
        <v>1.8679152291769392</v>
      </c>
      <c r="I17" s="9">
        <f t="shared" si="1"/>
        <v>1.8679152291769392</v>
      </c>
      <c r="J17" s="9">
        <f t="shared" si="2"/>
        <v>0.9869853403648019</v>
      </c>
      <c r="K17" s="9">
        <f t="shared" si="3"/>
        <v>1.2124199112863434</v>
      </c>
      <c r="L17" s="9" t="str">
        <f t="shared" si="4"/>
        <v>NO</v>
      </c>
      <c r="M17" t="str">
        <f t="shared" si="5"/>
        <v>NO</v>
      </c>
      <c r="N17" t="str">
        <f t="shared" si="6"/>
        <v>NO</v>
      </c>
      <c r="O17" s="9" t="str">
        <f t="shared" si="7"/>
        <v>NO</v>
      </c>
      <c r="P17" s="9" t="str">
        <f t="shared" si="8"/>
        <v>NO</v>
      </c>
      <c r="Q17" s="9" t="str">
        <f t="shared" si="9"/>
        <v>NO</v>
      </c>
      <c r="R17" s="9" t="str">
        <f t="shared" si="10"/>
        <v>NO</v>
      </c>
      <c r="S17">
        <v>1033</v>
      </c>
      <c r="T17">
        <v>1045.0999999999999</v>
      </c>
      <c r="U17">
        <v>1005.4</v>
      </c>
      <c r="V17">
        <v>1017.35</v>
      </c>
      <c r="W17">
        <v>-13.600000000000019</v>
      </c>
      <c r="X17">
        <v>-1.3191716378097891</v>
      </c>
      <c r="Y17" s="9">
        <f t="shared" si="11"/>
        <v>-1.515004840271053</v>
      </c>
      <c r="Z17" s="9">
        <f t="shared" si="12"/>
        <v>1.515004840271053</v>
      </c>
      <c r="AA17" s="9">
        <f t="shared" si="13"/>
        <v>1.1713455953533312</v>
      </c>
      <c r="AB17" s="9">
        <f t="shared" si="14"/>
        <v>1.1746203371504444</v>
      </c>
      <c r="AC17" s="9" t="str">
        <f t="shared" si="15"/>
        <v>NO</v>
      </c>
      <c r="AD17" s="9" t="str">
        <f t="shared" si="16"/>
        <v>NO</v>
      </c>
      <c r="AE17" s="9" t="str">
        <f t="shared" si="17"/>
        <v>NO</v>
      </c>
      <c r="AF17" s="9" t="str">
        <f t="shared" si="18"/>
        <v>NO</v>
      </c>
      <c r="AG17" s="9" t="str">
        <f t="shared" si="19"/>
        <v>NO</v>
      </c>
      <c r="AH17" s="9" t="str">
        <f t="shared" si="20"/>
        <v>NO</v>
      </c>
      <c r="AI17">
        <v>988</v>
      </c>
      <c r="AJ17">
        <v>1036.6500000000001</v>
      </c>
      <c r="AK17">
        <v>978.8</v>
      </c>
      <c r="AL17">
        <v>1030.95</v>
      </c>
      <c r="AM17">
        <v>43.200000000000053</v>
      </c>
      <c r="AN17">
        <v>4.3735763097949931</v>
      </c>
      <c r="AO17" s="9">
        <f t="shared" si="21"/>
        <v>4.3471659919028385</v>
      </c>
      <c r="AP17" s="9">
        <f t="shared" si="22"/>
        <v>4.3471659919028385</v>
      </c>
      <c r="AQ17" s="9">
        <f t="shared" si="23"/>
        <v>0.55288811290557693</v>
      </c>
      <c r="AR17" s="9">
        <f t="shared" si="24"/>
        <v>0.93117408906883048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148.80000000000001</v>
      </c>
      <c r="C18">
        <v>148.80000000000001</v>
      </c>
      <c r="D18">
        <v>145.80000000000001</v>
      </c>
      <c r="E18">
        <v>147.25</v>
      </c>
      <c r="F18">
        <v>-1.6500000000000059</v>
      </c>
      <c r="G18">
        <v>-1.108126259234389</v>
      </c>
      <c r="H18" s="9">
        <f t="shared" si="0"/>
        <v>-1.0416666666666743</v>
      </c>
      <c r="I18" s="9">
        <f t="shared" si="1"/>
        <v>1.0416666666666743</v>
      </c>
      <c r="J18" s="9">
        <f t="shared" si="2"/>
        <v>0</v>
      </c>
      <c r="K18" s="9">
        <f t="shared" si="3"/>
        <v>0.98471986417656288</v>
      </c>
      <c r="L18" s="9" t="str">
        <f t="shared" si="4"/>
        <v>NO</v>
      </c>
      <c r="M18" t="str">
        <f t="shared" si="5"/>
        <v>NO</v>
      </c>
      <c r="N18" t="str">
        <f t="shared" si="6"/>
        <v>NO</v>
      </c>
      <c r="O18" s="9" t="str">
        <f t="shared" si="7"/>
        <v>NO</v>
      </c>
      <c r="P18" s="9" t="str">
        <f t="shared" si="8"/>
        <v>NO</v>
      </c>
      <c r="Q18" s="9" t="str">
        <f t="shared" si="9"/>
        <v>NO</v>
      </c>
      <c r="R18" s="9" t="str">
        <f t="shared" si="10"/>
        <v>NO</v>
      </c>
      <c r="S18">
        <v>151.19999999999999</v>
      </c>
      <c r="T18">
        <v>152.15</v>
      </c>
      <c r="U18">
        <v>148.5</v>
      </c>
      <c r="V18">
        <v>148.9</v>
      </c>
      <c r="W18">
        <v>-1.1999999999999891</v>
      </c>
      <c r="X18">
        <v>-0.79946702198533548</v>
      </c>
      <c r="Y18" s="9">
        <f t="shared" si="11"/>
        <v>-1.5211640211640101</v>
      </c>
      <c r="Z18" s="9">
        <f t="shared" si="12"/>
        <v>1.5211640211640101</v>
      </c>
      <c r="AA18" s="9">
        <f t="shared" si="13"/>
        <v>0.62830687830688958</v>
      </c>
      <c r="AB18" s="9">
        <f t="shared" si="14"/>
        <v>0.26863666890530941</v>
      </c>
      <c r="AC18" s="9" t="str">
        <f t="shared" si="15"/>
        <v>NO</v>
      </c>
      <c r="AD18" s="9" t="str">
        <f t="shared" si="16"/>
        <v>NO</v>
      </c>
      <c r="AE18" s="9" t="str">
        <f t="shared" si="17"/>
        <v>NO</v>
      </c>
      <c r="AF18" s="9" t="str">
        <f t="shared" si="18"/>
        <v>NO</v>
      </c>
      <c r="AG18" s="9" t="str">
        <f t="shared" si="19"/>
        <v>NO</v>
      </c>
      <c r="AH18" s="9" t="str">
        <f t="shared" si="20"/>
        <v>NO</v>
      </c>
      <c r="AI18">
        <v>149</v>
      </c>
      <c r="AJ18">
        <v>151.25</v>
      </c>
      <c r="AK18">
        <v>147.25</v>
      </c>
      <c r="AL18">
        <v>150.1</v>
      </c>
      <c r="AM18">
        <v>0.54999999999998295</v>
      </c>
      <c r="AN18">
        <v>0.36776997659644461</v>
      </c>
      <c r="AO18" s="9">
        <f t="shared" si="21"/>
        <v>0.73825503355704314</v>
      </c>
      <c r="AP18" s="9">
        <f t="shared" si="22"/>
        <v>0.73825503355704314</v>
      </c>
      <c r="AQ18" s="9">
        <f t="shared" si="23"/>
        <v>0.76615589606929091</v>
      </c>
      <c r="AR18" s="9">
        <f t="shared" si="24"/>
        <v>1.174496644295302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52.95</v>
      </c>
      <c r="C19">
        <v>52.95</v>
      </c>
      <c r="D19">
        <v>51.25</v>
      </c>
      <c r="E19">
        <v>51.55</v>
      </c>
      <c r="F19">
        <v>-1.9000000000000059</v>
      </c>
      <c r="G19">
        <v>-3.554724041159973</v>
      </c>
      <c r="H19" s="9">
        <f t="shared" si="0"/>
        <v>-2.6440037771482636</v>
      </c>
      <c r="I19" s="9">
        <f t="shared" si="1"/>
        <v>2.6440037771482636</v>
      </c>
      <c r="J19" s="9">
        <f t="shared" si="2"/>
        <v>0</v>
      </c>
      <c r="K19" s="9">
        <f t="shared" si="3"/>
        <v>0.58195926285159483</v>
      </c>
      <c r="L19" s="9" t="str">
        <f t="shared" si="4"/>
        <v>NO</v>
      </c>
      <c r="M19" t="str">
        <f t="shared" si="5"/>
        <v>NO</v>
      </c>
      <c r="N19" t="str">
        <f t="shared" si="6"/>
        <v>NO</v>
      </c>
      <c r="O19" s="9" t="str">
        <f t="shared" si="7"/>
        <v>NO</v>
      </c>
      <c r="P19" s="9" t="str">
        <f t="shared" si="8"/>
        <v>NO</v>
      </c>
      <c r="Q19" s="9" t="str">
        <f t="shared" si="9"/>
        <v>NO</v>
      </c>
      <c r="R19" s="9" t="str">
        <f t="shared" si="10"/>
        <v>NO</v>
      </c>
      <c r="S19">
        <v>53.25</v>
      </c>
      <c r="T19">
        <v>54.95</v>
      </c>
      <c r="U19">
        <v>52.8</v>
      </c>
      <c r="V19">
        <v>53.45</v>
      </c>
      <c r="W19">
        <v>1.25</v>
      </c>
      <c r="X19">
        <v>2.3946360153256698</v>
      </c>
      <c r="Y19" s="9">
        <f t="shared" si="11"/>
        <v>0.37558685446009921</v>
      </c>
      <c r="Z19" s="9">
        <f t="shared" si="12"/>
        <v>0.37558685446009921</v>
      </c>
      <c r="AA19" s="9">
        <f t="shared" si="13"/>
        <v>2.8063610851262863</v>
      </c>
      <c r="AB19" s="9">
        <f t="shared" si="14"/>
        <v>0.84507042253521658</v>
      </c>
      <c r="AC19" s="9" t="str">
        <f t="shared" si="15"/>
        <v>NO</v>
      </c>
      <c r="AD19" s="9" t="str">
        <f t="shared" si="16"/>
        <v>NO</v>
      </c>
      <c r="AE19" s="9" t="str">
        <f t="shared" si="17"/>
        <v>NO</v>
      </c>
      <c r="AF19" s="9" t="str">
        <f t="shared" si="18"/>
        <v>NO</v>
      </c>
      <c r="AG19" s="9" t="str">
        <f t="shared" si="19"/>
        <v>NO</v>
      </c>
      <c r="AH19" s="9" t="str">
        <f t="shared" si="20"/>
        <v>NO</v>
      </c>
      <c r="AI19">
        <v>53</v>
      </c>
      <c r="AJ19">
        <v>53.75</v>
      </c>
      <c r="AK19">
        <v>51.1</v>
      </c>
      <c r="AL19">
        <v>52.2</v>
      </c>
      <c r="AM19">
        <v>-1.0499999999999969</v>
      </c>
      <c r="AN19">
        <v>-1.9718309859154881</v>
      </c>
      <c r="AO19" s="9">
        <f t="shared" si="21"/>
        <v>-1.5094339622641455</v>
      </c>
      <c r="AP19" s="9">
        <f t="shared" si="22"/>
        <v>1.5094339622641455</v>
      </c>
      <c r="AQ19" s="9">
        <f t="shared" si="23"/>
        <v>1.4150943396226416</v>
      </c>
      <c r="AR19" s="9">
        <f t="shared" si="24"/>
        <v>2.1072796934865927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474.9</v>
      </c>
      <c r="C20">
        <v>484.7</v>
      </c>
      <c r="D20">
        <v>465.1</v>
      </c>
      <c r="E20">
        <v>467.8</v>
      </c>
      <c r="F20">
        <v>1.100000000000023</v>
      </c>
      <c r="G20">
        <v>0.23569745018213481</v>
      </c>
      <c r="H20" s="9">
        <f t="shared" si="0"/>
        <v>-1.4950515898083736</v>
      </c>
      <c r="I20" s="9">
        <f t="shared" si="1"/>
        <v>1.4950515898083736</v>
      </c>
      <c r="J20" s="9">
        <f t="shared" si="2"/>
        <v>2.0635923352284715</v>
      </c>
      <c r="K20" s="9">
        <f t="shared" si="3"/>
        <v>0.57716973065412325</v>
      </c>
      <c r="L20" s="9" t="str">
        <f t="shared" si="4"/>
        <v>NO</v>
      </c>
      <c r="M20" t="str">
        <f t="shared" si="5"/>
        <v>NO</v>
      </c>
      <c r="N20" t="str">
        <f t="shared" si="6"/>
        <v>NO</v>
      </c>
      <c r="O20" s="9" t="str">
        <f t="shared" si="7"/>
        <v>NO</v>
      </c>
      <c r="P20" s="9" t="str">
        <f t="shared" si="8"/>
        <v>NO</v>
      </c>
      <c r="Q20" s="9" t="str">
        <f t="shared" si="9"/>
        <v>NO</v>
      </c>
      <c r="R20" s="9" t="str">
        <f t="shared" si="10"/>
        <v>NO</v>
      </c>
      <c r="S20">
        <v>465</v>
      </c>
      <c r="T20">
        <v>477.75</v>
      </c>
      <c r="U20">
        <v>461.55</v>
      </c>
      <c r="V20">
        <v>466.7</v>
      </c>
      <c r="W20">
        <v>8.5999999999999659</v>
      </c>
      <c r="X20">
        <v>1.877319362584581</v>
      </c>
      <c r="Y20" s="9">
        <f t="shared" si="11"/>
        <v>0.36559139784945993</v>
      </c>
      <c r="Z20" s="9">
        <f t="shared" si="12"/>
        <v>0.36559139784945993</v>
      </c>
      <c r="AA20" s="9">
        <f t="shared" si="13"/>
        <v>2.367688022284125</v>
      </c>
      <c r="AB20" s="9">
        <f t="shared" si="14"/>
        <v>0.74193548387096531</v>
      </c>
      <c r="AC20" s="9" t="str">
        <f t="shared" si="15"/>
        <v>NO</v>
      </c>
      <c r="AD20" s="9" t="str">
        <f t="shared" si="16"/>
        <v>NO</v>
      </c>
      <c r="AE20" s="9" t="str">
        <f t="shared" si="17"/>
        <v>NO</v>
      </c>
      <c r="AF20" s="9" t="str">
        <f t="shared" si="18"/>
        <v>NO</v>
      </c>
      <c r="AG20" s="9" t="str">
        <f t="shared" si="19"/>
        <v>NO</v>
      </c>
      <c r="AH20" s="9" t="str">
        <f t="shared" si="20"/>
        <v>NO</v>
      </c>
      <c r="AI20">
        <v>450</v>
      </c>
      <c r="AJ20">
        <v>469.9</v>
      </c>
      <c r="AK20">
        <v>434</v>
      </c>
      <c r="AL20">
        <v>458.1</v>
      </c>
      <c r="AM20">
        <v>-1.0999999999999659</v>
      </c>
      <c r="AN20">
        <v>-0.2395470383275187</v>
      </c>
      <c r="AO20" s="9">
        <f t="shared" si="21"/>
        <v>1.8000000000000052</v>
      </c>
      <c r="AP20" s="9">
        <f t="shared" si="22"/>
        <v>1.8000000000000052</v>
      </c>
      <c r="AQ20" s="9">
        <f t="shared" si="23"/>
        <v>2.5758567998253556</v>
      </c>
      <c r="AR20" s="9">
        <f t="shared" si="24"/>
        <v>3.5555555555555554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20.350000000000001</v>
      </c>
      <c r="C21">
        <v>20.65</v>
      </c>
      <c r="D21">
        <v>19.899999999999999</v>
      </c>
      <c r="E21">
        <v>20.05</v>
      </c>
      <c r="F21">
        <v>-0.34999999999999792</v>
      </c>
      <c r="G21">
        <v>-1.7156862745097941</v>
      </c>
      <c r="H21" s="9">
        <f t="shared" si="0"/>
        <v>-1.4742014742014775</v>
      </c>
      <c r="I21" s="9">
        <f t="shared" si="1"/>
        <v>1.4742014742014775</v>
      </c>
      <c r="J21" s="9">
        <f t="shared" si="2"/>
        <v>1.4742014742014602</v>
      </c>
      <c r="K21" s="9">
        <f t="shared" si="3"/>
        <v>0.7481296758104844</v>
      </c>
      <c r="L21" s="9" t="str">
        <f t="shared" si="4"/>
        <v>NO</v>
      </c>
      <c r="M21" t="str">
        <f t="shared" si="5"/>
        <v>NO</v>
      </c>
      <c r="N21" t="str">
        <f t="shared" si="6"/>
        <v>NO</v>
      </c>
      <c r="O21" s="9" t="str">
        <f t="shared" si="7"/>
        <v>NO</v>
      </c>
      <c r="P21" s="9" t="str">
        <f t="shared" si="8"/>
        <v>NO</v>
      </c>
      <c r="Q21" s="9" t="str">
        <f t="shared" si="9"/>
        <v>NO</v>
      </c>
      <c r="R21" s="9" t="str">
        <f t="shared" si="10"/>
        <v>NO</v>
      </c>
      <c r="S21">
        <v>20.75</v>
      </c>
      <c r="T21">
        <v>20.8</v>
      </c>
      <c r="U21">
        <v>20.350000000000001</v>
      </c>
      <c r="V21">
        <v>20.399999999999999</v>
      </c>
      <c r="W21">
        <v>-5.0000000000000711E-2</v>
      </c>
      <c r="X21">
        <v>-0.2444987775061159</v>
      </c>
      <c r="Y21" s="9">
        <f t="shared" si="11"/>
        <v>-1.6867469879518142</v>
      </c>
      <c r="Z21" s="9">
        <f t="shared" si="12"/>
        <v>1.6867469879518142</v>
      </c>
      <c r="AA21" s="9">
        <f t="shared" si="13"/>
        <v>0.24096385542169016</v>
      </c>
      <c r="AB21" s="9">
        <f t="shared" si="14"/>
        <v>0.24509803921567236</v>
      </c>
      <c r="AC21" s="9" t="str">
        <f t="shared" si="15"/>
        <v>NO</v>
      </c>
      <c r="AD21" s="9" t="str">
        <f t="shared" si="16"/>
        <v>NO</v>
      </c>
      <c r="AE21" s="9" t="str">
        <f t="shared" si="17"/>
        <v>NO</v>
      </c>
      <c r="AF21" s="9" t="str">
        <f t="shared" si="18"/>
        <v>NO</v>
      </c>
      <c r="AG21" s="9" t="str">
        <f t="shared" si="19"/>
        <v>NO</v>
      </c>
      <c r="AH21" s="9" t="str">
        <f t="shared" si="20"/>
        <v>NO</v>
      </c>
      <c r="AI21">
        <v>20.45</v>
      </c>
      <c r="AJ21">
        <v>20.95</v>
      </c>
      <c r="AK21">
        <v>20.350000000000001</v>
      </c>
      <c r="AL21">
        <v>20.45</v>
      </c>
      <c r="AM21">
        <v>-0.19999999999999929</v>
      </c>
      <c r="AN21">
        <v>-0.96852300242130407</v>
      </c>
      <c r="AO21" s="9">
        <f t="shared" si="21"/>
        <v>0</v>
      </c>
      <c r="AP21" s="9">
        <f t="shared" si="22"/>
        <v>0</v>
      </c>
      <c r="AQ21" s="9">
        <f t="shared" si="23"/>
        <v>2.4449877750611249</v>
      </c>
      <c r="AR21" s="9">
        <f t="shared" si="24"/>
        <v>0.48899755501221454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328.95</v>
      </c>
      <c r="C22">
        <v>337.9</v>
      </c>
      <c r="D22">
        <v>325.10000000000002</v>
      </c>
      <c r="E22">
        <v>332.65</v>
      </c>
      <c r="F22">
        <v>5.6999999999999886</v>
      </c>
      <c r="G22">
        <v>1.743385838813271</v>
      </c>
      <c r="H22" s="9">
        <f t="shared" si="0"/>
        <v>1.1247910016719831</v>
      </c>
      <c r="I22" s="9">
        <f t="shared" si="1"/>
        <v>1.1247910016719831</v>
      </c>
      <c r="J22" s="9">
        <f t="shared" si="2"/>
        <v>1.5782353825341953</v>
      </c>
      <c r="K22" s="9">
        <f t="shared" si="3"/>
        <v>1.1703906368748946</v>
      </c>
      <c r="L22" s="9" t="str">
        <f t="shared" si="4"/>
        <v>NO</v>
      </c>
      <c r="M22" t="str">
        <f t="shared" si="5"/>
        <v>NO</v>
      </c>
      <c r="N22" t="str">
        <f t="shared" si="6"/>
        <v>NO</v>
      </c>
      <c r="O22" s="9" t="str">
        <f t="shared" si="7"/>
        <v>NO</v>
      </c>
      <c r="P22" s="9" t="str">
        <f t="shared" si="8"/>
        <v>NO</v>
      </c>
      <c r="Q22" s="9" t="str">
        <f t="shared" si="9"/>
        <v>NO</v>
      </c>
      <c r="R22" s="9" t="str">
        <f t="shared" si="10"/>
        <v>NO</v>
      </c>
      <c r="S22">
        <v>326</v>
      </c>
      <c r="T22">
        <v>329.8</v>
      </c>
      <c r="U22">
        <v>322.35000000000002</v>
      </c>
      <c r="V22">
        <v>326.95</v>
      </c>
      <c r="W22">
        <v>2.9499999999999891</v>
      </c>
      <c r="X22">
        <v>0.91049382716049032</v>
      </c>
      <c r="Y22" s="9">
        <f t="shared" si="11"/>
        <v>0.29141104294478176</v>
      </c>
      <c r="Z22" s="9">
        <f t="shared" si="12"/>
        <v>0.29141104294478176</v>
      </c>
      <c r="AA22" s="9">
        <f t="shared" si="13"/>
        <v>0.87169291940664395</v>
      </c>
      <c r="AB22" s="9">
        <f t="shared" si="14"/>
        <v>1.1196319018404839</v>
      </c>
      <c r="AC22" s="9" t="str">
        <f t="shared" si="15"/>
        <v>NO</v>
      </c>
      <c r="AD22" s="9" t="str">
        <f t="shared" si="16"/>
        <v>NO</v>
      </c>
      <c r="AE22" s="9" t="str">
        <f t="shared" si="17"/>
        <v>NO</v>
      </c>
      <c r="AF22" s="9" t="str">
        <f t="shared" si="18"/>
        <v>NO</v>
      </c>
      <c r="AG22" s="9" t="str">
        <f t="shared" si="19"/>
        <v>NO</v>
      </c>
      <c r="AH22" s="9" t="str">
        <f t="shared" si="20"/>
        <v>NO</v>
      </c>
      <c r="AI22">
        <v>321.05</v>
      </c>
      <c r="AJ22">
        <v>325.8</v>
      </c>
      <c r="AK22">
        <v>318.55</v>
      </c>
      <c r="AL22">
        <v>324</v>
      </c>
      <c r="AM22">
        <v>2.8500000000000232</v>
      </c>
      <c r="AN22">
        <v>0.88743577767399129</v>
      </c>
      <c r="AO22" s="9">
        <f t="shared" si="21"/>
        <v>0.91885999065565749</v>
      </c>
      <c r="AP22" s="9">
        <f t="shared" si="22"/>
        <v>0.91885999065565749</v>
      </c>
      <c r="AQ22" s="9">
        <f t="shared" si="23"/>
        <v>0.55555555555555902</v>
      </c>
      <c r="AR22" s="9">
        <f t="shared" si="24"/>
        <v>0.778694907335306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26.8</v>
      </c>
      <c r="C23">
        <v>26.85</v>
      </c>
      <c r="D23">
        <v>25.55</v>
      </c>
      <c r="E23">
        <v>25.95</v>
      </c>
      <c r="F23">
        <v>-0.85000000000000142</v>
      </c>
      <c r="G23">
        <v>-3.1716417910447809</v>
      </c>
      <c r="H23" s="9">
        <f t="shared" si="0"/>
        <v>-3.1716417910447809</v>
      </c>
      <c r="I23" s="9">
        <f t="shared" si="1"/>
        <v>3.1716417910447809</v>
      </c>
      <c r="J23" s="9">
        <f t="shared" si="2"/>
        <v>0.18656716417910713</v>
      </c>
      <c r="K23" s="9">
        <f t="shared" si="3"/>
        <v>1.5414258188824608</v>
      </c>
      <c r="L23" s="9" t="str">
        <f t="shared" si="4"/>
        <v>NO</v>
      </c>
      <c r="M23" t="str">
        <f t="shared" si="5"/>
        <v>NO</v>
      </c>
      <c r="N23" t="str">
        <f t="shared" si="6"/>
        <v>NO</v>
      </c>
      <c r="O23" s="9" t="str">
        <f t="shared" si="7"/>
        <v>NO</v>
      </c>
      <c r="P23" s="9" t="str">
        <f t="shared" si="8"/>
        <v>NO</v>
      </c>
      <c r="Q23" s="9" t="str">
        <f t="shared" si="9"/>
        <v>NO</v>
      </c>
      <c r="R23" s="9" t="str">
        <f t="shared" si="10"/>
        <v>NO</v>
      </c>
      <c r="S23">
        <v>27.4</v>
      </c>
      <c r="T23">
        <v>27.7</v>
      </c>
      <c r="U23">
        <v>26.65</v>
      </c>
      <c r="V23">
        <v>26.8</v>
      </c>
      <c r="W23">
        <v>-0.19999999999999929</v>
      </c>
      <c r="X23">
        <v>-0.74074074074073804</v>
      </c>
      <c r="Y23" s="9">
        <f t="shared" si="11"/>
        <v>-2.1897810218978027</v>
      </c>
      <c r="Z23" s="9">
        <f t="shared" si="12"/>
        <v>2.1897810218978027</v>
      </c>
      <c r="AA23" s="9">
        <f t="shared" si="13"/>
        <v>1.0948905109489078</v>
      </c>
      <c r="AB23" s="9">
        <f t="shared" si="14"/>
        <v>0.55970149253732138</v>
      </c>
      <c r="AC23" s="9" t="str">
        <f t="shared" si="15"/>
        <v>NO</v>
      </c>
      <c r="AD23" s="9" t="str">
        <f t="shared" si="16"/>
        <v>NO</v>
      </c>
      <c r="AE23" s="9" t="str">
        <f t="shared" si="17"/>
        <v>NO</v>
      </c>
      <c r="AF23" s="9" t="str">
        <f t="shared" si="18"/>
        <v>NO</v>
      </c>
      <c r="AG23" s="9" t="str">
        <f t="shared" si="19"/>
        <v>NO</v>
      </c>
      <c r="AH23" s="9" t="str">
        <f t="shared" si="20"/>
        <v>NO</v>
      </c>
      <c r="AI23">
        <v>27.05</v>
      </c>
      <c r="AJ23">
        <v>27.8</v>
      </c>
      <c r="AK23">
        <v>26.8</v>
      </c>
      <c r="AL23">
        <v>27</v>
      </c>
      <c r="AM23">
        <v>-0.55000000000000071</v>
      </c>
      <c r="AN23">
        <v>-1.9963702359346669</v>
      </c>
      <c r="AO23" s="9">
        <f t="shared" si="21"/>
        <v>-0.18484288354898598</v>
      </c>
      <c r="AP23" s="9">
        <f t="shared" si="22"/>
        <v>0.18484288354898598</v>
      </c>
      <c r="AQ23" s="9">
        <f t="shared" si="23"/>
        <v>2.7726432532347505</v>
      </c>
      <c r="AR23" s="9">
        <f t="shared" si="24"/>
        <v>0.74074074074073804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441.65</v>
      </c>
      <c r="C24">
        <v>448</v>
      </c>
      <c r="D24">
        <v>437</v>
      </c>
      <c r="E24">
        <v>444.45</v>
      </c>
      <c r="F24">
        <v>2.3499999999999659</v>
      </c>
      <c r="G24">
        <v>0.53155394707079073</v>
      </c>
      <c r="H24" s="9">
        <f t="shared" si="0"/>
        <v>0.6339861881580463</v>
      </c>
      <c r="I24" s="9">
        <f t="shared" si="1"/>
        <v>0.6339861881580463</v>
      </c>
      <c r="J24" s="9">
        <f t="shared" si="2"/>
        <v>0.79874001574980569</v>
      </c>
      <c r="K24" s="9">
        <f t="shared" si="3"/>
        <v>1.0528699196196032</v>
      </c>
      <c r="L24" s="9" t="str">
        <f t="shared" si="4"/>
        <v>NO</v>
      </c>
      <c r="M24" t="str">
        <f t="shared" si="5"/>
        <v>NO</v>
      </c>
      <c r="N24" t="str">
        <f t="shared" si="6"/>
        <v>NO</v>
      </c>
      <c r="O24" s="9" t="str">
        <f t="shared" si="7"/>
        <v>NO</v>
      </c>
      <c r="P24" s="9" t="str">
        <f t="shared" si="8"/>
        <v>NO</v>
      </c>
      <c r="Q24" s="9" t="str">
        <f t="shared" si="9"/>
        <v>NO</v>
      </c>
      <c r="R24" s="9" t="str">
        <f t="shared" si="10"/>
        <v>NO</v>
      </c>
      <c r="S24">
        <v>448.9</v>
      </c>
      <c r="T24">
        <v>450.8</v>
      </c>
      <c r="U24">
        <v>439.2</v>
      </c>
      <c r="V24">
        <v>442.1</v>
      </c>
      <c r="W24">
        <v>-3.049999999999955</v>
      </c>
      <c r="X24">
        <v>-0.68516230484105467</v>
      </c>
      <c r="Y24" s="9">
        <f t="shared" si="11"/>
        <v>-1.5148139897527189</v>
      </c>
      <c r="Z24" s="9">
        <f t="shared" si="12"/>
        <v>1.5148139897527189</v>
      </c>
      <c r="AA24" s="9">
        <f t="shared" si="13"/>
        <v>0.42325685007797598</v>
      </c>
      <c r="AB24" s="9">
        <f t="shared" si="14"/>
        <v>0.65596019000226957</v>
      </c>
      <c r="AC24" s="9" t="str">
        <f t="shared" si="15"/>
        <v>NO</v>
      </c>
      <c r="AD24" s="9" t="str">
        <f t="shared" si="16"/>
        <v>NO</v>
      </c>
      <c r="AE24" s="9" t="str">
        <f t="shared" si="17"/>
        <v>NO</v>
      </c>
      <c r="AF24" s="9" t="str">
        <f t="shared" si="18"/>
        <v>NO</v>
      </c>
      <c r="AG24" s="9" t="str">
        <f t="shared" si="19"/>
        <v>NO</v>
      </c>
      <c r="AH24" s="9" t="str">
        <f t="shared" si="20"/>
        <v>NO</v>
      </c>
      <c r="AI24">
        <v>443.75</v>
      </c>
      <c r="AJ24">
        <v>447.55</v>
      </c>
      <c r="AK24">
        <v>428.65</v>
      </c>
      <c r="AL24">
        <v>445.15</v>
      </c>
      <c r="AM24">
        <v>1.5999999999999659</v>
      </c>
      <c r="AN24">
        <v>0.36072596099649779</v>
      </c>
      <c r="AO24" s="9">
        <f t="shared" si="21"/>
        <v>0.31549295774647373</v>
      </c>
      <c r="AP24" s="9">
        <f t="shared" si="22"/>
        <v>0.31549295774647373</v>
      </c>
      <c r="AQ24" s="9">
        <f t="shared" si="23"/>
        <v>0.53914410872740293</v>
      </c>
      <c r="AR24" s="9">
        <f t="shared" si="24"/>
        <v>3.4028169014084555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152</v>
      </c>
      <c r="C25">
        <v>158.05000000000001</v>
      </c>
      <c r="D25">
        <v>148.75</v>
      </c>
      <c r="E25">
        <v>153.05000000000001</v>
      </c>
      <c r="F25">
        <v>-0.14999999999997729</v>
      </c>
      <c r="G25">
        <v>-9.7911227154032152E-2</v>
      </c>
      <c r="H25" s="9">
        <f t="shared" si="0"/>
        <v>0.69078947368421795</v>
      </c>
      <c r="I25" s="9">
        <f t="shared" si="1"/>
        <v>0.69078947368421795</v>
      </c>
      <c r="J25" s="9">
        <f t="shared" si="2"/>
        <v>3.2669062397909174</v>
      </c>
      <c r="K25" s="9">
        <f t="shared" si="3"/>
        <v>2.138157894736842</v>
      </c>
      <c r="L25" s="9" t="str">
        <f t="shared" si="4"/>
        <v>NO</v>
      </c>
      <c r="M25" t="str">
        <f t="shared" si="5"/>
        <v>NO</v>
      </c>
      <c r="N25" t="str">
        <f t="shared" si="6"/>
        <v>NO</v>
      </c>
      <c r="O25" s="9" t="str">
        <f t="shared" si="7"/>
        <v>NO</v>
      </c>
      <c r="P25" s="9" t="str">
        <f t="shared" si="8"/>
        <v>YES</v>
      </c>
      <c r="Q25" s="9" t="str">
        <f t="shared" si="9"/>
        <v>NO</v>
      </c>
      <c r="R25" s="9" t="str">
        <f t="shared" si="10"/>
        <v>NO</v>
      </c>
      <c r="S25">
        <v>151.30000000000001</v>
      </c>
      <c r="T25">
        <v>157.5</v>
      </c>
      <c r="U25">
        <v>151</v>
      </c>
      <c r="V25">
        <v>153.19999999999999</v>
      </c>
      <c r="W25">
        <v>3.3999999999999768</v>
      </c>
      <c r="X25">
        <v>2.269692923898516</v>
      </c>
      <c r="Y25" s="9">
        <f t="shared" si="11"/>
        <v>1.255783212161254</v>
      </c>
      <c r="Z25" s="9">
        <f t="shared" si="12"/>
        <v>1.255783212161254</v>
      </c>
      <c r="AA25" s="9">
        <f t="shared" si="13"/>
        <v>2.806788511749355</v>
      </c>
      <c r="AB25" s="9">
        <f t="shared" si="14"/>
        <v>0.19828155981494472</v>
      </c>
      <c r="AC25" s="9" t="str">
        <f t="shared" si="15"/>
        <v>NO</v>
      </c>
      <c r="AD25" s="9" t="str">
        <f t="shared" si="16"/>
        <v>NO</v>
      </c>
      <c r="AE25" s="9" t="str">
        <f t="shared" si="17"/>
        <v>NO</v>
      </c>
      <c r="AF25" s="9" t="str">
        <f t="shared" si="18"/>
        <v>NO</v>
      </c>
      <c r="AG25" s="9" t="str">
        <f t="shared" si="19"/>
        <v>NO</v>
      </c>
      <c r="AH25" s="9" t="str">
        <f t="shared" si="20"/>
        <v>NO</v>
      </c>
      <c r="AI25">
        <v>146</v>
      </c>
      <c r="AJ25">
        <v>151.80000000000001</v>
      </c>
      <c r="AK25">
        <v>144.25</v>
      </c>
      <c r="AL25">
        <v>149.80000000000001</v>
      </c>
      <c r="AM25">
        <v>1.350000000000023</v>
      </c>
      <c r="AN25">
        <v>0.90939710340183411</v>
      </c>
      <c r="AO25" s="9">
        <f t="shared" si="21"/>
        <v>2.602739726027405</v>
      </c>
      <c r="AP25" s="9">
        <f t="shared" si="22"/>
        <v>2.602739726027405</v>
      </c>
      <c r="AQ25" s="9">
        <f t="shared" si="23"/>
        <v>1.3351134846461947</v>
      </c>
      <c r="AR25" s="9">
        <f t="shared" si="24"/>
        <v>1.1986301369863013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1759.85</v>
      </c>
      <c r="C26">
        <v>1767.95</v>
      </c>
      <c r="D26">
        <v>1741.2</v>
      </c>
      <c r="E26">
        <v>1749.1</v>
      </c>
      <c r="F26">
        <v>-20.75</v>
      </c>
      <c r="G26">
        <v>-1.1724157414470151</v>
      </c>
      <c r="H26" s="9">
        <f t="shared" si="0"/>
        <v>-0.61084751541324545</v>
      </c>
      <c r="I26" s="9">
        <f t="shared" si="1"/>
        <v>0.61084751541324545</v>
      </c>
      <c r="J26" s="9">
        <f t="shared" si="2"/>
        <v>0.46026649998580205</v>
      </c>
      <c r="K26" s="9">
        <f t="shared" si="3"/>
        <v>0.45166085415355689</v>
      </c>
      <c r="L26" s="9" t="str">
        <f t="shared" si="4"/>
        <v>NO</v>
      </c>
      <c r="M26" t="str">
        <f t="shared" si="5"/>
        <v>NO</v>
      </c>
      <c r="N26" t="str">
        <f t="shared" si="6"/>
        <v>NO</v>
      </c>
      <c r="O26" s="9" t="str">
        <f t="shared" si="7"/>
        <v>NO</v>
      </c>
      <c r="P26" s="9" t="str">
        <f t="shared" si="8"/>
        <v>NO</v>
      </c>
      <c r="Q26" s="9" t="str">
        <f t="shared" si="9"/>
        <v>NO</v>
      </c>
      <c r="R26" s="9" t="str">
        <f t="shared" si="10"/>
        <v>NO</v>
      </c>
      <c r="S26">
        <v>1786.95</v>
      </c>
      <c r="T26">
        <v>1801.55</v>
      </c>
      <c r="U26">
        <v>1751.05</v>
      </c>
      <c r="V26">
        <v>1769.85</v>
      </c>
      <c r="W26">
        <v>-13.10000000000014</v>
      </c>
      <c r="X26">
        <v>-0.73473737345411461</v>
      </c>
      <c r="Y26" s="9">
        <f t="shared" si="11"/>
        <v>-0.95693779904306975</v>
      </c>
      <c r="Z26" s="9">
        <f t="shared" si="12"/>
        <v>0.95693779904306975</v>
      </c>
      <c r="AA26" s="9">
        <f t="shared" si="13"/>
        <v>0.8170346120484574</v>
      </c>
      <c r="AB26" s="9">
        <f t="shared" si="14"/>
        <v>1.0622369127327149</v>
      </c>
      <c r="AC26" s="9" t="str">
        <f t="shared" si="15"/>
        <v>NO</v>
      </c>
      <c r="AD26" s="9" t="str">
        <f t="shared" si="16"/>
        <v>NO</v>
      </c>
      <c r="AE26" s="9" t="str">
        <f t="shared" si="17"/>
        <v>NO</v>
      </c>
      <c r="AF26" s="9" t="str">
        <f t="shared" si="18"/>
        <v>NO</v>
      </c>
      <c r="AG26" s="9" t="str">
        <f t="shared" si="19"/>
        <v>NO</v>
      </c>
      <c r="AH26" s="9" t="str">
        <f t="shared" si="20"/>
        <v>NO</v>
      </c>
      <c r="AI26">
        <v>1745</v>
      </c>
      <c r="AJ26">
        <v>1805.4</v>
      </c>
      <c r="AK26">
        <v>1737.7</v>
      </c>
      <c r="AL26">
        <v>1782.95</v>
      </c>
      <c r="AM26">
        <v>15.299999999999949</v>
      </c>
      <c r="AN26">
        <v>0.8655559641331686</v>
      </c>
      <c r="AO26" s="9">
        <f t="shared" si="21"/>
        <v>2.1747851002865355</v>
      </c>
      <c r="AP26" s="9">
        <f t="shared" si="22"/>
        <v>2.1747851002865355</v>
      </c>
      <c r="AQ26" s="9">
        <f t="shared" si="23"/>
        <v>1.2591491629041782</v>
      </c>
      <c r="AR26" s="9">
        <f t="shared" si="24"/>
        <v>0.41833810888251882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269.64999999999998</v>
      </c>
      <c r="C27">
        <v>271.35000000000002</v>
      </c>
      <c r="D27">
        <v>259.7</v>
      </c>
      <c r="E27">
        <v>264.55</v>
      </c>
      <c r="F27">
        <v>-6.3499999999999659</v>
      </c>
      <c r="G27">
        <v>-2.344038390550006</v>
      </c>
      <c r="H27" s="9">
        <f t="shared" si="0"/>
        <v>-1.8913406267383521</v>
      </c>
      <c r="I27" s="9">
        <f t="shared" si="1"/>
        <v>1.8913406267383521</v>
      </c>
      <c r="J27" s="9">
        <f t="shared" si="2"/>
        <v>0.63044687557947177</v>
      </c>
      <c r="K27" s="9">
        <f t="shared" si="3"/>
        <v>1.8333018333018418</v>
      </c>
      <c r="L27" s="9" t="str">
        <f t="shared" si="4"/>
        <v>NO</v>
      </c>
      <c r="M27" t="str">
        <f t="shared" si="5"/>
        <v>NO</v>
      </c>
      <c r="N27" t="str">
        <f t="shared" si="6"/>
        <v>NO</v>
      </c>
      <c r="O27" s="9" t="str">
        <f t="shared" si="7"/>
        <v>NO</v>
      </c>
      <c r="P27" s="9" t="str">
        <f t="shared" si="8"/>
        <v>NO</v>
      </c>
      <c r="Q27" s="9" t="str">
        <f t="shared" si="9"/>
        <v>NO</v>
      </c>
      <c r="R27" s="9" t="str">
        <f t="shared" si="10"/>
        <v>NO</v>
      </c>
      <c r="S27">
        <v>271</v>
      </c>
      <c r="T27">
        <v>278.2</v>
      </c>
      <c r="U27">
        <v>270.14999999999998</v>
      </c>
      <c r="V27">
        <v>270.89999999999998</v>
      </c>
      <c r="W27">
        <v>2.5</v>
      </c>
      <c r="X27">
        <v>0.93144560357675132</v>
      </c>
      <c r="Y27" s="9">
        <f t="shared" si="11"/>
        <v>-3.6900369003698426E-2</v>
      </c>
      <c r="Z27" s="9">
        <f t="shared" si="12"/>
        <v>3.6900369003698426E-2</v>
      </c>
      <c r="AA27" s="9">
        <f t="shared" si="13"/>
        <v>2.6568265682656786</v>
      </c>
      <c r="AB27" s="9">
        <f t="shared" si="14"/>
        <v>0.27685492801771872</v>
      </c>
      <c r="AC27" s="9" t="str">
        <f t="shared" si="15"/>
        <v>NO</v>
      </c>
      <c r="AD27" s="9" t="str">
        <f t="shared" si="16"/>
        <v>NO</v>
      </c>
      <c r="AE27" s="9" t="str">
        <f t="shared" si="17"/>
        <v>NO</v>
      </c>
      <c r="AF27" s="9" t="str">
        <f t="shared" si="18"/>
        <v>NO</v>
      </c>
      <c r="AG27" s="9" t="str">
        <f t="shared" si="19"/>
        <v>NO</v>
      </c>
      <c r="AH27" s="9" t="str">
        <f t="shared" si="20"/>
        <v>NO</v>
      </c>
      <c r="AI27">
        <v>268</v>
      </c>
      <c r="AJ27">
        <v>271.8</v>
      </c>
      <c r="AK27">
        <v>265.10000000000002</v>
      </c>
      <c r="AL27">
        <v>268.39999999999998</v>
      </c>
      <c r="AM27">
        <v>-2</v>
      </c>
      <c r="AN27">
        <v>-0.73964497041420119</v>
      </c>
      <c r="AO27" s="9">
        <f t="shared" si="21"/>
        <v>0.1492537313432751</v>
      </c>
      <c r="AP27" s="9">
        <f t="shared" si="22"/>
        <v>0.1492537313432751</v>
      </c>
      <c r="AQ27" s="9">
        <f t="shared" si="23"/>
        <v>1.2667660208643943</v>
      </c>
      <c r="AR27" s="9">
        <f t="shared" si="24"/>
        <v>1.0820895522387974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YES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176.45</v>
      </c>
      <c r="C28">
        <v>176.8</v>
      </c>
      <c r="D28">
        <v>166.6</v>
      </c>
      <c r="E28">
        <v>168.8</v>
      </c>
      <c r="F28">
        <v>-8.0999999999999943</v>
      </c>
      <c r="G28">
        <v>-4.5788581119276399</v>
      </c>
      <c r="H28" s="9">
        <f t="shared" si="0"/>
        <v>-4.335505809011039</v>
      </c>
      <c r="I28" s="9">
        <f t="shared" si="1"/>
        <v>4.335505809011039</v>
      </c>
      <c r="J28" s="9">
        <f t="shared" si="2"/>
        <v>0.19835647492208713</v>
      </c>
      <c r="K28" s="9">
        <f t="shared" si="3"/>
        <v>1.3033175355450337</v>
      </c>
      <c r="L28" s="9" t="str">
        <f t="shared" si="4"/>
        <v>NO</v>
      </c>
      <c r="M28" t="str">
        <f t="shared" si="5"/>
        <v>NO</v>
      </c>
      <c r="N28" t="str">
        <f t="shared" si="6"/>
        <v>NO</v>
      </c>
      <c r="O28" s="9" t="str">
        <f t="shared" si="7"/>
        <v>NO</v>
      </c>
      <c r="P28" s="9" t="str">
        <f t="shared" si="8"/>
        <v>NO</v>
      </c>
      <c r="Q28" s="9" t="str">
        <f t="shared" si="9"/>
        <v>NO</v>
      </c>
      <c r="R28" s="9" t="str">
        <f t="shared" si="10"/>
        <v>NO</v>
      </c>
      <c r="S28">
        <v>182.45</v>
      </c>
      <c r="T28">
        <v>185.5</v>
      </c>
      <c r="U28">
        <v>175.05</v>
      </c>
      <c r="V28">
        <v>176.9</v>
      </c>
      <c r="W28">
        <v>-2.3499999999999939</v>
      </c>
      <c r="X28">
        <v>-1.3110181311018101</v>
      </c>
      <c r="Y28" s="9">
        <f t="shared" si="11"/>
        <v>-3.0419292956974422</v>
      </c>
      <c r="Z28" s="9">
        <f t="shared" si="12"/>
        <v>3.0419292956974422</v>
      </c>
      <c r="AA28" s="9">
        <f t="shared" si="13"/>
        <v>1.6716908742121193</v>
      </c>
      <c r="AB28" s="9">
        <f t="shared" si="14"/>
        <v>1.0457885811192731</v>
      </c>
      <c r="AC28" s="9" t="str">
        <f t="shared" si="15"/>
        <v>NO</v>
      </c>
      <c r="AD28" s="9" t="str">
        <f t="shared" si="16"/>
        <v>NO</v>
      </c>
      <c r="AE28" s="9" t="str">
        <f t="shared" si="17"/>
        <v>NO</v>
      </c>
      <c r="AF28" s="9" t="str">
        <f t="shared" si="18"/>
        <v>NO</v>
      </c>
      <c r="AG28" s="9" t="str">
        <f t="shared" si="19"/>
        <v>NO</v>
      </c>
      <c r="AH28" s="9" t="str">
        <f t="shared" si="20"/>
        <v>NO</v>
      </c>
      <c r="AI28">
        <v>178</v>
      </c>
      <c r="AJ28">
        <v>182.95</v>
      </c>
      <c r="AK28">
        <v>173.65</v>
      </c>
      <c r="AL28">
        <v>179.25</v>
      </c>
      <c r="AM28">
        <v>0.55000000000001137</v>
      </c>
      <c r="AN28">
        <v>0.30777839955232872</v>
      </c>
      <c r="AO28" s="9">
        <f t="shared" si="21"/>
        <v>0.70224719101123589</v>
      </c>
      <c r="AP28" s="9">
        <f t="shared" si="22"/>
        <v>0.70224719101123589</v>
      </c>
      <c r="AQ28" s="9">
        <f t="shared" si="23"/>
        <v>2.0641562064156145</v>
      </c>
      <c r="AR28" s="9">
        <f t="shared" si="24"/>
        <v>2.4438202247190977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154.94999999999999</v>
      </c>
      <c r="C29">
        <v>156.9</v>
      </c>
      <c r="D29">
        <v>151.5</v>
      </c>
      <c r="E29">
        <v>152.75</v>
      </c>
      <c r="F29">
        <v>-3.6999999999999891</v>
      </c>
      <c r="G29">
        <v>-2.364972834771486</v>
      </c>
      <c r="H29" s="9">
        <f t="shared" si="0"/>
        <v>-1.4198128428525258</v>
      </c>
      <c r="I29" s="9">
        <f t="shared" si="1"/>
        <v>1.4198128428525258</v>
      </c>
      <c r="J29" s="9">
        <f t="shared" si="2"/>
        <v>1.2584704743465744</v>
      </c>
      <c r="K29" s="9">
        <f t="shared" si="3"/>
        <v>0.81833060556464821</v>
      </c>
      <c r="L29" s="9" t="str">
        <f t="shared" si="4"/>
        <v>NO</v>
      </c>
      <c r="M29" t="str">
        <f t="shared" si="5"/>
        <v>NO</v>
      </c>
      <c r="N29" t="str">
        <f t="shared" si="6"/>
        <v>NO</v>
      </c>
      <c r="O29" s="9" t="str">
        <f t="shared" si="7"/>
        <v>NO</v>
      </c>
      <c r="P29" s="9" t="str">
        <f t="shared" si="8"/>
        <v>NO</v>
      </c>
      <c r="Q29" s="9" t="str">
        <f t="shared" si="9"/>
        <v>NO</v>
      </c>
      <c r="R29" s="9" t="str">
        <f t="shared" si="10"/>
        <v>NO</v>
      </c>
      <c r="S29">
        <v>158</v>
      </c>
      <c r="T29">
        <v>161.19999999999999</v>
      </c>
      <c r="U29">
        <v>155.15</v>
      </c>
      <c r="V29">
        <v>156.44999999999999</v>
      </c>
      <c r="W29">
        <v>-1</v>
      </c>
      <c r="X29">
        <v>-0.63512226103524938</v>
      </c>
      <c r="Y29" s="9">
        <f t="shared" si="11"/>
        <v>-0.98101265822785522</v>
      </c>
      <c r="Z29" s="9">
        <f t="shared" si="12"/>
        <v>0.98101265822785522</v>
      </c>
      <c r="AA29" s="9">
        <f t="shared" si="13"/>
        <v>2.0253164556961951</v>
      </c>
      <c r="AB29" s="9">
        <f t="shared" si="14"/>
        <v>0.83093640140618918</v>
      </c>
      <c r="AC29" s="9" t="str">
        <f t="shared" si="15"/>
        <v>NO</v>
      </c>
      <c r="AD29" s="9" t="str">
        <f t="shared" si="16"/>
        <v>NO</v>
      </c>
      <c r="AE29" s="9" t="str">
        <f t="shared" si="17"/>
        <v>NO</v>
      </c>
      <c r="AF29" s="9" t="str">
        <f t="shared" si="18"/>
        <v>NO</v>
      </c>
      <c r="AG29" s="9" t="str">
        <f t="shared" si="19"/>
        <v>NO</v>
      </c>
      <c r="AH29" s="9" t="str">
        <f t="shared" si="20"/>
        <v>NO</v>
      </c>
      <c r="AI29">
        <v>149.5</v>
      </c>
      <c r="AJ29">
        <v>159</v>
      </c>
      <c r="AK29">
        <v>148.19999999999999</v>
      </c>
      <c r="AL29">
        <v>157.44999999999999</v>
      </c>
      <c r="AM29">
        <v>6.5</v>
      </c>
      <c r="AN29">
        <v>4.306061609804571</v>
      </c>
      <c r="AO29" s="9">
        <f t="shared" si="21"/>
        <v>5.3177257525083537</v>
      </c>
      <c r="AP29" s="9">
        <f t="shared" si="22"/>
        <v>5.3177257525083537</v>
      </c>
      <c r="AQ29" s="9">
        <f t="shared" si="23"/>
        <v>0.98443950460464369</v>
      </c>
      <c r="AR29" s="9">
        <f t="shared" si="24"/>
        <v>0.86956521739131198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515.54999999999995</v>
      </c>
      <c r="C30">
        <v>522.25</v>
      </c>
      <c r="D30">
        <v>496.3</v>
      </c>
      <c r="E30">
        <v>516.29999999999995</v>
      </c>
      <c r="F30">
        <v>0.75</v>
      </c>
      <c r="G30">
        <v>0.14547570555717201</v>
      </c>
      <c r="H30" s="9">
        <f t="shared" si="0"/>
        <v>0.14547570555717196</v>
      </c>
      <c r="I30" s="9">
        <f t="shared" si="1"/>
        <v>0.14547570555717196</v>
      </c>
      <c r="J30" s="9">
        <f t="shared" si="2"/>
        <v>1.1524307573116495</v>
      </c>
      <c r="K30" s="9">
        <f t="shared" si="3"/>
        <v>3.7338764426340694</v>
      </c>
      <c r="L30" s="9" t="str">
        <f t="shared" si="4"/>
        <v>YES</v>
      </c>
      <c r="M30" t="str">
        <f t="shared" si="5"/>
        <v>NO</v>
      </c>
      <c r="N30" t="str">
        <f t="shared" si="6"/>
        <v>NO</v>
      </c>
      <c r="O30" s="9" t="str">
        <f t="shared" si="7"/>
        <v>NO</v>
      </c>
      <c r="P30" s="9" t="str">
        <f t="shared" si="8"/>
        <v>NO</v>
      </c>
      <c r="Q30" s="9" t="str">
        <f t="shared" si="9"/>
        <v>NO</v>
      </c>
      <c r="R30" s="9" t="str">
        <f t="shared" si="10"/>
        <v>NO</v>
      </c>
      <c r="S30">
        <v>530</v>
      </c>
      <c r="T30">
        <v>533</v>
      </c>
      <c r="U30">
        <v>511.15</v>
      </c>
      <c r="V30">
        <v>515.54999999999995</v>
      </c>
      <c r="W30">
        <v>-20.450000000000049</v>
      </c>
      <c r="X30">
        <v>-3.8152985074626948</v>
      </c>
      <c r="Y30" s="9">
        <f t="shared" si="11"/>
        <v>-2.7264150943396315</v>
      </c>
      <c r="Z30" s="9">
        <f t="shared" si="12"/>
        <v>2.7264150943396315</v>
      </c>
      <c r="AA30" s="9">
        <f t="shared" si="13"/>
        <v>0.56603773584905659</v>
      </c>
      <c r="AB30" s="9">
        <f t="shared" si="14"/>
        <v>0.85345747260207117</v>
      </c>
      <c r="AC30" s="9" t="str">
        <f t="shared" si="15"/>
        <v>NO</v>
      </c>
      <c r="AD30" s="9" t="str">
        <f t="shared" si="16"/>
        <v>NO</v>
      </c>
      <c r="AE30" s="9" t="str">
        <f t="shared" si="17"/>
        <v>NO</v>
      </c>
      <c r="AF30" s="9" t="str">
        <f t="shared" si="18"/>
        <v>NO</v>
      </c>
      <c r="AG30" s="9" t="str">
        <f t="shared" si="19"/>
        <v>NO</v>
      </c>
      <c r="AH30" s="9" t="str">
        <f t="shared" si="20"/>
        <v>NO</v>
      </c>
      <c r="AI30">
        <v>504</v>
      </c>
      <c r="AJ30">
        <v>548</v>
      </c>
      <c r="AK30">
        <v>499.1</v>
      </c>
      <c r="AL30">
        <v>536</v>
      </c>
      <c r="AM30">
        <v>29.350000000000019</v>
      </c>
      <c r="AN30">
        <v>5.7929537155827537</v>
      </c>
      <c r="AO30" s="9">
        <f t="shared" si="21"/>
        <v>6.3492063492063489</v>
      </c>
      <c r="AP30" s="9">
        <f t="shared" si="22"/>
        <v>6.3492063492063489</v>
      </c>
      <c r="AQ30" s="9">
        <f t="shared" si="23"/>
        <v>2.2388059701492535</v>
      </c>
      <c r="AR30" s="9">
        <f t="shared" si="24"/>
        <v>0.97222222222221777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1080</v>
      </c>
      <c r="C31">
        <v>1087</v>
      </c>
      <c r="D31">
        <v>1039</v>
      </c>
      <c r="E31">
        <v>1043.6500000000001</v>
      </c>
      <c r="F31">
        <v>-33.5</v>
      </c>
      <c r="G31">
        <v>-3.1100589518637141</v>
      </c>
      <c r="H31" s="9">
        <f t="shared" si="0"/>
        <v>-3.3657407407407325</v>
      </c>
      <c r="I31" s="9">
        <f t="shared" si="1"/>
        <v>3.3657407407407325</v>
      </c>
      <c r="J31" s="9">
        <f t="shared" si="2"/>
        <v>0.64814814814814814</v>
      </c>
      <c r="K31" s="9">
        <f t="shared" si="3"/>
        <v>0.44555166962105019</v>
      </c>
      <c r="L31" s="9" t="str">
        <f t="shared" si="4"/>
        <v>NO</v>
      </c>
      <c r="M31" t="str">
        <f t="shared" si="5"/>
        <v>NO</v>
      </c>
      <c r="N31" t="str">
        <f t="shared" si="6"/>
        <v>NO</v>
      </c>
      <c r="O31" s="9" t="str">
        <f t="shared" si="7"/>
        <v>NO</v>
      </c>
      <c r="P31" s="9" t="str">
        <f t="shared" si="8"/>
        <v>NO</v>
      </c>
      <c r="Q31" s="9" t="str">
        <f t="shared" si="9"/>
        <v>NO</v>
      </c>
      <c r="R31" s="9" t="str">
        <f t="shared" si="10"/>
        <v>NO</v>
      </c>
      <c r="S31">
        <v>1084</v>
      </c>
      <c r="T31">
        <v>1092.2</v>
      </c>
      <c r="U31">
        <v>1071</v>
      </c>
      <c r="V31">
        <v>1077.1500000000001</v>
      </c>
      <c r="W31">
        <v>7.5500000000001819</v>
      </c>
      <c r="X31">
        <v>0.70587135377712995</v>
      </c>
      <c r="Y31" s="9">
        <f t="shared" si="11"/>
        <v>-0.63191881918818349</v>
      </c>
      <c r="Z31" s="9">
        <f t="shared" si="12"/>
        <v>0.63191881918818349</v>
      </c>
      <c r="AA31" s="9">
        <f t="shared" si="13"/>
        <v>0.75645756457564994</v>
      </c>
      <c r="AB31" s="9">
        <f t="shared" si="14"/>
        <v>0.57095112101379475</v>
      </c>
      <c r="AC31" s="9" t="str">
        <f t="shared" si="15"/>
        <v>NO</v>
      </c>
      <c r="AD31" s="9" t="str">
        <f t="shared" si="16"/>
        <v>NO</v>
      </c>
      <c r="AE31" s="9" t="str">
        <f t="shared" si="17"/>
        <v>NO</v>
      </c>
      <c r="AF31" s="9" t="str">
        <f t="shared" si="18"/>
        <v>NO</v>
      </c>
      <c r="AG31" s="9" t="str">
        <f t="shared" si="19"/>
        <v>NO</v>
      </c>
      <c r="AH31" s="9" t="str">
        <f t="shared" si="20"/>
        <v>NO</v>
      </c>
      <c r="AI31">
        <v>1060.9000000000001</v>
      </c>
      <c r="AJ31">
        <v>1073.9000000000001</v>
      </c>
      <c r="AK31">
        <v>1035</v>
      </c>
      <c r="AL31">
        <v>1069.5999999999999</v>
      </c>
      <c r="AM31">
        <v>6.6499999999998636</v>
      </c>
      <c r="AN31">
        <v>0.62561738557786006</v>
      </c>
      <c r="AO31" s="9">
        <f t="shared" si="21"/>
        <v>0.82005844094634917</v>
      </c>
      <c r="AP31" s="9">
        <f t="shared" si="22"/>
        <v>0.82005844094634917</v>
      </c>
      <c r="AQ31" s="9">
        <f t="shared" si="23"/>
        <v>0.40201944652208138</v>
      </c>
      <c r="AR31" s="9">
        <f t="shared" si="24"/>
        <v>2.4413234046564321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950</v>
      </c>
      <c r="C32">
        <v>969.25</v>
      </c>
      <c r="D32">
        <v>927.45</v>
      </c>
      <c r="E32">
        <v>930.7</v>
      </c>
      <c r="F32">
        <v>-18.399999999999981</v>
      </c>
      <c r="G32">
        <v>-1.9386787482878489</v>
      </c>
      <c r="H32" s="9">
        <f t="shared" si="0"/>
        <v>-2.0315789473684163</v>
      </c>
      <c r="I32" s="9">
        <f t="shared" si="1"/>
        <v>2.0315789473684163</v>
      </c>
      <c r="J32" s="9">
        <f t="shared" si="2"/>
        <v>2.0263157894736841</v>
      </c>
      <c r="K32" s="9">
        <f t="shared" si="3"/>
        <v>0.34919952723756309</v>
      </c>
      <c r="L32" s="9" t="str">
        <f t="shared" si="4"/>
        <v>NO</v>
      </c>
      <c r="M32" t="str">
        <f t="shared" si="5"/>
        <v>NO</v>
      </c>
      <c r="N32" t="str">
        <f t="shared" si="6"/>
        <v>NO</v>
      </c>
      <c r="O32" s="9" t="str">
        <f t="shared" si="7"/>
        <v>NO</v>
      </c>
      <c r="P32" s="9" t="str">
        <f t="shared" si="8"/>
        <v>NO</v>
      </c>
      <c r="Q32" s="9" t="str">
        <f t="shared" si="9"/>
        <v>NO</v>
      </c>
      <c r="R32" s="9" t="str">
        <f t="shared" si="10"/>
        <v>NO</v>
      </c>
      <c r="S32">
        <v>917.25</v>
      </c>
      <c r="T32">
        <v>982.95</v>
      </c>
      <c r="U32">
        <v>917.25</v>
      </c>
      <c r="V32">
        <v>949.1</v>
      </c>
      <c r="W32">
        <v>32.399999999999977</v>
      </c>
      <c r="X32">
        <v>3.5344169302934421</v>
      </c>
      <c r="Y32" s="9">
        <f t="shared" si="11"/>
        <v>3.4723357863178004</v>
      </c>
      <c r="Z32" s="9">
        <f t="shared" si="12"/>
        <v>3.4723357863178004</v>
      </c>
      <c r="AA32" s="9">
        <f t="shared" si="13"/>
        <v>3.5665367189969466</v>
      </c>
      <c r="AB32" s="9">
        <f t="shared" si="14"/>
        <v>0</v>
      </c>
      <c r="AC32" s="9" t="str">
        <f t="shared" si="15"/>
        <v>NO</v>
      </c>
      <c r="AD32" s="9" t="str">
        <f t="shared" si="16"/>
        <v>NO</v>
      </c>
      <c r="AE32" s="9" t="str">
        <f t="shared" si="17"/>
        <v>NO</v>
      </c>
      <c r="AF32" s="9" t="str">
        <f t="shared" si="18"/>
        <v>NO</v>
      </c>
      <c r="AG32" s="9" t="str">
        <f t="shared" si="19"/>
        <v>NO</v>
      </c>
      <c r="AH32" s="9" t="str">
        <f t="shared" si="20"/>
        <v>NO</v>
      </c>
      <c r="AI32">
        <v>924.2</v>
      </c>
      <c r="AJ32">
        <v>930.75</v>
      </c>
      <c r="AK32">
        <v>911.1</v>
      </c>
      <c r="AL32">
        <v>916.7</v>
      </c>
      <c r="AM32">
        <v>-7.6999999999999318</v>
      </c>
      <c r="AN32">
        <v>-0.83297273907398661</v>
      </c>
      <c r="AO32" s="9">
        <f t="shared" si="21"/>
        <v>-0.81151265959748964</v>
      </c>
      <c r="AP32" s="9">
        <f t="shared" si="22"/>
        <v>0.81151265959748964</v>
      </c>
      <c r="AQ32" s="9">
        <f t="shared" si="23"/>
        <v>0.70872105604846947</v>
      </c>
      <c r="AR32" s="9">
        <f t="shared" si="24"/>
        <v>0.61088687684084464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66400</v>
      </c>
      <c r="C33">
        <v>66800.800000000003</v>
      </c>
      <c r="D33">
        <v>64830.05</v>
      </c>
      <c r="E33">
        <v>65196.9</v>
      </c>
      <c r="F33">
        <v>-1260.7999999999961</v>
      </c>
      <c r="G33">
        <v>-1.8971466060366149</v>
      </c>
      <c r="H33" s="9">
        <f t="shared" si="0"/>
        <v>-1.8118975903614436</v>
      </c>
      <c r="I33" s="9">
        <f t="shared" si="1"/>
        <v>1.8118975903614436</v>
      </c>
      <c r="J33" s="9">
        <f t="shared" si="2"/>
        <v>0.60361445783132972</v>
      </c>
      <c r="K33" s="9">
        <f t="shared" si="3"/>
        <v>0.56268012742936946</v>
      </c>
      <c r="L33" s="9" t="str">
        <f t="shared" si="4"/>
        <v>NO</v>
      </c>
      <c r="M33" t="str">
        <f t="shared" si="5"/>
        <v>NO</v>
      </c>
      <c r="N33" t="str">
        <f t="shared" si="6"/>
        <v>NO</v>
      </c>
      <c r="O33" s="9" t="str">
        <f t="shared" si="7"/>
        <v>NO</v>
      </c>
      <c r="P33" s="9" t="str">
        <f t="shared" si="8"/>
        <v>NO</v>
      </c>
      <c r="Q33" s="9" t="str">
        <f t="shared" si="9"/>
        <v>NO</v>
      </c>
      <c r="R33" s="9" t="str">
        <f t="shared" si="10"/>
        <v>NO</v>
      </c>
      <c r="S33">
        <v>65009.65</v>
      </c>
      <c r="T33">
        <v>67000</v>
      </c>
      <c r="U33">
        <v>65009.65</v>
      </c>
      <c r="V33">
        <v>66457.7</v>
      </c>
      <c r="W33">
        <v>1648.0499999999961</v>
      </c>
      <c r="X33">
        <v>2.542908347753762</v>
      </c>
      <c r="Y33" s="9">
        <f t="shared" si="11"/>
        <v>2.2274385418164773</v>
      </c>
      <c r="Z33" s="9">
        <f t="shared" si="12"/>
        <v>2.2274385418164773</v>
      </c>
      <c r="AA33" s="9">
        <f t="shared" si="13"/>
        <v>0.81600777637505195</v>
      </c>
      <c r="AB33" s="9">
        <f t="shared" si="14"/>
        <v>0</v>
      </c>
      <c r="AC33" s="9" t="str">
        <f t="shared" si="15"/>
        <v>NO</v>
      </c>
      <c r="AD33" s="9" t="str">
        <f t="shared" si="16"/>
        <v>NO</v>
      </c>
      <c r="AE33" s="9" t="str">
        <f t="shared" si="17"/>
        <v>NO</v>
      </c>
      <c r="AF33" s="9" t="str">
        <f t="shared" si="18"/>
        <v>NO</v>
      </c>
      <c r="AG33" s="9" t="str">
        <f t="shared" si="19"/>
        <v>NO</v>
      </c>
      <c r="AH33" s="9" t="str">
        <f t="shared" si="20"/>
        <v>NO</v>
      </c>
      <c r="AI33">
        <v>64160</v>
      </c>
      <c r="AJ33">
        <v>65500</v>
      </c>
      <c r="AK33">
        <v>63870</v>
      </c>
      <c r="AL33">
        <v>64809.65</v>
      </c>
      <c r="AM33">
        <v>681.55000000000291</v>
      </c>
      <c r="AN33">
        <v>1.0627946251331359</v>
      </c>
      <c r="AO33" s="9">
        <f t="shared" si="21"/>
        <v>1.0125467581047403</v>
      </c>
      <c r="AP33" s="9">
        <f t="shared" si="22"/>
        <v>1.0125467581047403</v>
      </c>
      <c r="AQ33" s="9">
        <f t="shared" si="23"/>
        <v>1.0651963095002033</v>
      </c>
      <c r="AR33" s="9">
        <f t="shared" si="24"/>
        <v>0.45199501246882795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YES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1088</v>
      </c>
      <c r="C34">
        <v>1112</v>
      </c>
      <c r="D34">
        <v>1071</v>
      </c>
      <c r="E34">
        <v>1085.05</v>
      </c>
      <c r="F34">
        <v>-4.9500000000000446</v>
      </c>
      <c r="G34">
        <v>-0.45412844036697658</v>
      </c>
      <c r="H34" s="9">
        <f t="shared" ref="H34:H50" si="31">(E34-B34)/B34*100</f>
        <v>-0.27113970588235714</v>
      </c>
      <c r="I34" s="9">
        <f t="shared" ref="I34:I65" si="32">ABS(H34)</f>
        <v>0.27113970588235714</v>
      </c>
      <c r="J34" s="9">
        <f t="shared" ref="J34:J50" si="33">IF(H34&gt;=0,(C34-E34)/E34*100,(C34-B34)/B34*100)</f>
        <v>2.2058823529411766</v>
      </c>
      <c r="K34" s="9">
        <f t="shared" ref="K34:K50" si="34">IF(H34&gt;=0,(B34-D34)/B34*100,(E34-D34)/E34*100)</f>
        <v>1.2948712040919732</v>
      </c>
      <c r="L34" s="9" t="str">
        <f t="shared" ref="L34:L65" si="35">IF(AND((K34-J34)&gt;1.5,I34&lt;0.5),"YES","NO")</f>
        <v>NO</v>
      </c>
      <c r="M34" t="str">
        <f t="shared" ref="M34:M50" si="36">IF(AND((K34-J34)&gt;1.5,I34&lt;2,I34&gt;0.5),"YES","NO")</f>
        <v>NO</v>
      </c>
      <c r="N34" t="str">
        <f t="shared" ref="N34:N50" si="37">IF(AND((J34-K34)&gt;1.5,I34&lt;0.5),"YES","NO")</f>
        <v>NO</v>
      </c>
      <c r="O34" s="9" t="str">
        <f t="shared" ref="O34:O50" si="38">IF(AND((J34-K34)&gt;1.5,I34&lt;2,I34&gt;0.5),"YES","NO")</f>
        <v>NO</v>
      </c>
      <c r="P34" s="9" t="str">
        <f t="shared" ref="P34:P50" si="39">IF(AND(I34&lt;1,J34&gt;1.5,K34&gt;1.5),"YES","NO")</f>
        <v>NO</v>
      </c>
      <c r="Q34" s="9" t="str">
        <f t="shared" ref="Q34:Q50" si="40">IF(AND(I34&gt;5,J34&lt;0.25,K34&lt;0.25,H34&gt;0),"YES","NO")</f>
        <v>NO</v>
      </c>
      <c r="R34" s="9" t="str">
        <f t="shared" si="10"/>
        <v>NO</v>
      </c>
      <c r="S34">
        <v>1094.8</v>
      </c>
      <c r="T34">
        <v>1139.8499999999999</v>
      </c>
      <c r="U34">
        <v>1080.55</v>
      </c>
      <c r="V34">
        <v>1090</v>
      </c>
      <c r="W34">
        <v>-14.799999999999949</v>
      </c>
      <c r="X34">
        <v>-1.33960897900072</v>
      </c>
      <c r="Y34" s="9">
        <f t="shared" ref="Y34:Y50" si="41">(V34-S34)/S34*100</f>
        <v>-0.43843624406283838</v>
      </c>
      <c r="Z34" s="9">
        <f t="shared" ref="Z34:Z65" si="42">ABS(Y34)</f>
        <v>0.43843624406283838</v>
      </c>
      <c r="AA34" s="9">
        <f t="shared" ref="AA34:AA50" si="43">IF(Y34&gt;=0,(T34-V34)/V34*100,(T34-S34)/S34*100)</f>
        <v>4.114906832298133</v>
      </c>
      <c r="AB34" s="9">
        <f t="shared" ref="AB34:AB50" si="44">IF(Y34&gt;=0,(S34-U34)/S34*100,(V34-U34)/V34*100)</f>
        <v>0.86697247706422431</v>
      </c>
      <c r="AC34" s="9" t="str">
        <f t="shared" ref="AC34:AC50" si="45">IF(AND(I34&lt;Z34/2,S34&gt;E34,E34&gt;(S34+V34)/2,V34&lt;B34,B34&lt;(S34+V34)/2),"YES","NO")</f>
        <v>NO</v>
      </c>
      <c r="AD34" s="9" t="str">
        <f t="shared" ref="AD34:AD50" si="46">IF(AND(I34&lt;Z34/2,V34&gt;B34,B34&gt;(S34+V34)/2,S34&lt;E34,E34&lt;(S34+V34)/2),"YES","NO")</f>
        <v>NO</v>
      </c>
      <c r="AE34" s="9" t="str">
        <f t="shared" ref="AE34:AE50" si="47">IF(AND(I34&gt;=2*Z34,E34&gt;S34,S34&gt;(B34+E34)/2,B34&lt;V34,V34&lt;(B34+E34)/2),"YES","NO")</f>
        <v>NO</v>
      </c>
      <c r="AF34" s="9" t="str">
        <f t="shared" ref="AF34:AF50" si="48">IF(AND(I34&gt;=2*Z34,E34&lt;S34,S34&lt;(B34+E34)/2,B34&gt;V34,V34&gt;(B34+E34)/2),"YES","NO")</f>
        <v>NO</v>
      </c>
      <c r="AG34" s="9" t="str">
        <f t="shared" ref="AG34:AG50" si="49">IF(AND(B34&lt;V34,E34&lt;S34,E34&gt;(S34+V34)/2,I34&gt;3,Z34&gt;3),"YES","NO")</f>
        <v>NO</v>
      </c>
      <c r="AH34" s="9" t="str">
        <f t="shared" ref="AH34:AH50" si="50">IF(AND(B34&gt;V34,E34&gt;S34,E34&lt;(S34+V34)/2,Z34&gt;3,I34&gt;3),"YES","NO")</f>
        <v>NO</v>
      </c>
      <c r="AI34">
        <v>1111</v>
      </c>
      <c r="AJ34">
        <v>1124.95</v>
      </c>
      <c r="AK34">
        <v>1092.2</v>
      </c>
      <c r="AL34">
        <v>1104.8</v>
      </c>
      <c r="AM34">
        <v>-7.9500000000000446</v>
      </c>
      <c r="AN34">
        <v>-0.7144461918670002</v>
      </c>
      <c r="AO34" s="9">
        <f t="shared" ref="AO34:AO50" si="51">(AL34-AI34)/AI34*100</f>
        <v>-0.55805580558056211</v>
      </c>
      <c r="AP34" s="9">
        <f t="shared" ref="AP34:AP65" si="52">ABS(AO34)</f>
        <v>0.55805580558056211</v>
      </c>
      <c r="AQ34" s="9">
        <f t="shared" ref="AQ34:AQ50" si="53">IF(AO34&gt;=0,(AJ34-AL34)/AL34*100,(AJ34-AI34)/AI34*100)</f>
        <v>1.2556255625562598</v>
      </c>
      <c r="AR34" s="9">
        <f t="shared" ref="AR34:AR50" si="54">IF(AO34&gt;=0,(AI34-AK34)/AI34*100,(AL34-AK34)/AL34*100)</f>
        <v>1.1404779145546624</v>
      </c>
      <c r="AS34" t="str">
        <f t="shared" ref="AS34:AS50" si="55">IF(AND(AO34&lt;0,AP34&gt;1.5,Y34&lt;0,Z34&gt;1.5,AL34&gt;S34,AL34&lt;E34,H34&gt;0,I34&gt;1.5),"YES","NO")</f>
        <v>NO</v>
      </c>
      <c r="AT34" t="str">
        <f t="shared" ref="AT34:AT50" si="56">IF(AND(AO34&gt;0,AP34&gt;1.5,Y34&gt;0,Z34&gt;1.5,AL34&lt;S34,AL34&gt;E34,H34&lt;0,I34&gt;1.5),"YES","NO")</f>
        <v>NO</v>
      </c>
      <c r="AU34" t="str">
        <f t="shared" ref="AU34:AU50" si="57">IF(AND(AO34&lt;0,S34&lt;AL34,V34&lt;AL34,B34&gt;V34,E34&gt;V34,H34&gt;0),"YES","NO")</f>
        <v>NO</v>
      </c>
      <c r="AV34" t="str">
        <f t="shared" ref="AV34:AV50" si="58">IF(AND(AO34&gt;0,S34&gt;AL34,V34&gt;AL34,B34&lt;V34,E34&lt;V34,H34&lt;0),"YES","NO")</f>
        <v>NO</v>
      </c>
      <c r="AW34" t="str">
        <f t="shared" ref="AW34:AW50" si="59">IF(AND(AO34&gt;0,AP34&gt;1,Y34&gt;0,Z34&gt;1,V34&gt;AL34,S34&gt;AI34,S34&lt;AL34,H34&gt;0,I34&gt;1,E34&gt;V34,B34&lt;V34,B34&gt;S34),"YES","NO")</f>
        <v>NO</v>
      </c>
      <c r="AX34" t="str">
        <f t="shared" ref="AX34:AX50" si="60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33.6</v>
      </c>
      <c r="C35">
        <v>33.65</v>
      </c>
      <c r="D35">
        <v>31.35</v>
      </c>
      <c r="E35">
        <v>31.9</v>
      </c>
      <c r="F35">
        <v>-1.600000000000001</v>
      </c>
      <c r="G35">
        <v>-4.7761194029850786</v>
      </c>
      <c r="H35" s="9">
        <f t="shared" si="31"/>
        <v>-5.0595238095238182</v>
      </c>
      <c r="I35" s="9">
        <f t="shared" si="32"/>
        <v>5.0595238095238182</v>
      </c>
      <c r="J35" s="9">
        <f t="shared" si="33"/>
        <v>0.14880952380951534</v>
      </c>
      <c r="K35" s="9">
        <f t="shared" si="34"/>
        <v>1.724137931034474</v>
      </c>
      <c r="L35" s="9" t="str">
        <f t="shared" si="35"/>
        <v>NO</v>
      </c>
      <c r="M35" t="str">
        <f t="shared" si="36"/>
        <v>NO</v>
      </c>
      <c r="N35" t="str">
        <f t="shared" si="37"/>
        <v>NO</v>
      </c>
      <c r="O35" s="9" t="str">
        <f t="shared" si="38"/>
        <v>NO</v>
      </c>
      <c r="P35" s="9" t="str">
        <f t="shared" si="39"/>
        <v>NO</v>
      </c>
      <c r="Q35" s="9" t="str">
        <f t="shared" si="40"/>
        <v>NO</v>
      </c>
      <c r="R35" s="9" t="str">
        <f t="shared" si="10"/>
        <v>NO</v>
      </c>
      <c r="S35">
        <v>34.200000000000003</v>
      </c>
      <c r="T35">
        <v>34.9</v>
      </c>
      <c r="U35">
        <v>33.1</v>
      </c>
      <c r="V35">
        <v>33.5</v>
      </c>
      <c r="W35">
        <v>-0.60000000000000142</v>
      </c>
      <c r="X35">
        <v>-1.7595307917888601</v>
      </c>
      <c r="Y35" s="9">
        <f t="shared" si="41"/>
        <v>-2.0467836257310026</v>
      </c>
      <c r="Z35" s="9">
        <f t="shared" si="42"/>
        <v>2.0467836257310026</v>
      </c>
      <c r="AA35" s="9">
        <f t="shared" si="43"/>
        <v>2.0467836257309817</v>
      </c>
      <c r="AB35" s="9">
        <f t="shared" si="44"/>
        <v>1.1940298507462643</v>
      </c>
      <c r="AC35" s="9" t="str">
        <f t="shared" si="45"/>
        <v>NO</v>
      </c>
      <c r="AD35" s="9" t="str">
        <f t="shared" si="46"/>
        <v>NO</v>
      </c>
      <c r="AE35" s="9" t="str">
        <f t="shared" si="47"/>
        <v>NO</v>
      </c>
      <c r="AF35" s="9" t="str">
        <f t="shared" si="48"/>
        <v>NO</v>
      </c>
      <c r="AG35" s="9" t="str">
        <f t="shared" si="49"/>
        <v>NO</v>
      </c>
      <c r="AH35" s="9" t="str">
        <f t="shared" si="50"/>
        <v>NO</v>
      </c>
      <c r="AI35">
        <v>31.5</v>
      </c>
      <c r="AJ35">
        <v>34.75</v>
      </c>
      <c r="AK35">
        <v>31.5</v>
      </c>
      <c r="AL35">
        <v>34.1</v>
      </c>
      <c r="AM35">
        <v>1.850000000000001</v>
      </c>
      <c r="AN35">
        <v>5.7364341085271358</v>
      </c>
      <c r="AO35" s="9">
        <f t="shared" si="51"/>
        <v>8.2539682539682584</v>
      </c>
      <c r="AP35" s="9">
        <f t="shared" si="52"/>
        <v>8.2539682539682584</v>
      </c>
      <c r="AQ35" s="9">
        <f t="shared" si="53"/>
        <v>1.9061583577712569</v>
      </c>
      <c r="AR35" s="9">
        <f t="shared" si="54"/>
        <v>0</v>
      </c>
      <c r="AS35" t="str">
        <f t="shared" si="55"/>
        <v>NO</v>
      </c>
      <c r="AT35" t="str">
        <f t="shared" si="56"/>
        <v>NO</v>
      </c>
      <c r="AU35" t="str">
        <f t="shared" si="57"/>
        <v>NO</v>
      </c>
      <c r="AV35" t="str">
        <f t="shared" si="58"/>
        <v>NO</v>
      </c>
      <c r="AW35" t="str">
        <f t="shared" si="59"/>
        <v>NO</v>
      </c>
      <c r="AX35" t="str">
        <f t="shared" si="60"/>
        <v>NO</v>
      </c>
    </row>
    <row r="36" spans="1:50" x14ac:dyDescent="0.25">
      <c r="A36" t="s">
        <v>84</v>
      </c>
      <c r="B36">
        <v>2736.75</v>
      </c>
      <c r="C36">
        <v>2779.15</v>
      </c>
      <c r="D36">
        <v>2736.75</v>
      </c>
      <c r="E36">
        <v>2764.35</v>
      </c>
      <c r="F36">
        <v>8.0499999999997272</v>
      </c>
      <c r="G36">
        <v>0.2920581939556553</v>
      </c>
      <c r="H36" s="9">
        <f t="shared" si="31"/>
        <v>1.0084954782132056</v>
      </c>
      <c r="I36" s="9">
        <f t="shared" si="32"/>
        <v>1.0084954782132056</v>
      </c>
      <c r="J36" s="9">
        <f t="shared" si="33"/>
        <v>0.53538806591061849</v>
      </c>
      <c r="K36" s="9">
        <f t="shared" si="34"/>
        <v>0</v>
      </c>
      <c r="L36" s="9" t="str">
        <f t="shared" si="35"/>
        <v>NO</v>
      </c>
      <c r="M36" t="str">
        <f t="shared" si="36"/>
        <v>NO</v>
      </c>
      <c r="N36" t="str">
        <f t="shared" si="37"/>
        <v>NO</v>
      </c>
      <c r="O36" s="9" t="str">
        <f t="shared" si="38"/>
        <v>NO</v>
      </c>
      <c r="P36" s="9" t="str">
        <f t="shared" si="39"/>
        <v>NO</v>
      </c>
      <c r="Q36" s="9" t="str">
        <f t="shared" si="40"/>
        <v>NO</v>
      </c>
      <c r="R36" s="9" t="str">
        <f t="shared" si="10"/>
        <v>NO</v>
      </c>
      <c r="S36">
        <v>2738</v>
      </c>
      <c r="T36">
        <v>2812</v>
      </c>
      <c r="U36">
        <v>2735.8</v>
      </c>
      <c r="V36">
        <v>2756.3</v>
      </c>
      <c r="W36">
        <v>8.6500000000000909</v>
      </c>
      <c r="X36">
        <v>0.31481447782650962</v>
      </c>
      <c r="Y36" s="9">
        <f t="shared" si="41"/>
        <v>0.66837107377648586</v>
      </c>
      <c r="Z36" s="9">
        <f t="shared" si="42"/>
        <v>0.66837107377648586</v>
      </c>
      <c r="AA36" s="9">
        <f t="shared" si="43"/>
        <v>2.0208250190472667</v>
      </c>
      <c r="AB36" s="9">
        <f t="shared" si="44"/>
        <v>8.0350620891154786E-2</v>
      </c>
      <c r="AC36" s="9" t="str">
        <f t="shared" si="45"/>
        <v>NO</v>
      </c>
      <c r="AD36" s="9" t="str">
        <f t="shared" si="46"/>
        <v>NO</v>
      </c>
      <c r="AE36" s="9" t="str">
        <f t="shared" si="47"/>
        <v>NO</v>
      </c>
      <c r="AF36" s="9" t="str">
        <f t="shared" si="48"/>
        <v>NO</v>
      </c>
      <c r="AG36" s="9" t="str">
        <f t="shared" si="49"/>
        <v>NO</v>
      </c>
      <c r="AH36" s="9" t="str">
        <f t="shared" si="50"/>
        <v>NO</v>
      </c>
      <c r="AI36">
        <v>2712.05</v>
      </c>
      <c r="AJ36">
        <v>2818</v>
      </c>
      <c r="AK36">
        <v>2660</v>
      </c>
      <c r="AL36">
        <v>2747.65</v>
      </c>
      <c r="AM36">
        <v>35.599999999999909</v>
      </c>
      <c r="AN36">
        <v>1.3126601648199669</v>
      </c>
      <c r="AO36" s="9">
        <f t="shared" si="51"/>
        <v>1.3126601648199667</v>
      </c>
      <c r="AP36" s="9">
        <f t="shared" si="52"/>
        <v>1.3126601648199667</v>
      </c>
      <c r="AQ36" s="9">
        <f t="shared" si="53"/>
        <v>2.5603697705311781</v>
      </c>
      <c r="AR36" s="9">
        <f t="shared" si="54"/>
        <v>1.9192124039011147</v>
      </c>
      <c r="AS36" t="str">
        <f t="shared" si="55"/>
        <v>NO</v>
      </c>
      <c r="AT36" t="str">
        <f t="shared" si="56"/>
        <v>NO</v>
      </c>
      <c r="AU36" t="str">
        <f t="shared" si="57"/>
        <v>NO</v>
      </c>
      <c r="AV36" t="str">
        <f t="shared" si="58"/>
        <v>NO</v>
      </c>
      <c r="AW36" t="str">
        <f t="shared" si="59"/>
        <v>NO</v>
      </c>
      <c r="AX36" t="str">
        <f t="shared" si="60"/>
        <v>NO</v>
      </c>
    </row>
    <row r="37" spans="1:50" x14ac:dyDescent="0.25">
      <c r="A37" t="s">
        <v>85</v>
      </c>
      <c r="B37">
        <v>23.8</v>
      </c>
      <c r="C37">
        <v>23.95</v>
      </c>
      <c r="D37">
        <v>23.15</v>
      </c>
      <c r="E37">
        <v>23.4</v>
      </c>
      <c r="F37">
        <v>-0.40000000000000208</v>
      </c>
      <c r="G37">
        <v>-1.6806722689075719</v>
      </c>
      <c r="H37" s="9">
        <f t="shared" si="31"/>
        <v>-1.6806722689075719</v>
      </c>
      <c r="I37" s="9">
        <f t="shared" si="32"/>
        <v>1.6806722689075719</v>
      </c>
      <c r="J37" s="9">
        <f t="shared" si="33"/>
        <v>0.63025210084033012</v>
      </c>
      <c r="K37" s="9">
        <f t="shared" si="34"/>
        <v>1.0683760683760684</v>
      </c>
      <c r="L37" s="9" t="str">
        <f t="shared" si="35"/>
        <v>NO</v>
      </c>
      <c r="M37" t="str">
        <f t="shared" si="36"/>
        <v>NO</v>
      </c>
      <c r="N37" t="str">
        <f t="shared" si="37"/>
        <v>NO</v>
      </c>
      <c r="O37" s="9" t="str">
        <f t="shared" si="38"/>
        <v>NO</v>
      </c>
      <c r="P37" s="9" t="str">
        <f t="shared" si="39"/>
        <v>NO</v>
      </c>
      <c r="Q37" s="9" t="str">
        <f t="shared" si="40"/>
        <v>NO</v>
      </c>
      <c r="R37" s="9" t="str">
        <f t="shared" si="10"/>
        <v>NO</v>
      </c>
      <c r="S37">
        <v>24</v>
      </c>
      <c r="T37">
        <v>24.25</v>
      </c>
      <c r="U37">
        <v>23.65</v>
      </c>
      <c r="V37">
        <v>23.8</v>
      </c>
      <c r="W37">
        <v>0.10000000000000139</v>
      </c>
      <c r="X37">
        <v>0.42194092827004831</v>
      </c>
      <c r="Y37" s="9">
        <f t="shared" si="41"/>
        <v>-0.83333333333333037</v>
      </c>
      <c r="Z37" s="9">
        <f t="shared" si="42"/>
        <v>0.83333333333333037</v>
      </c>
      <c r="AA37" s="9">
        <f t="shared" si="43"/>
        <v>1.0416666666666665</v>
      </c>
      <c r="AB37" s="9">
        <f t="shared" si="44"/>
        <v>0.63025210084034511</v>
      </c>
      <c r="AC37" s="9" t="str">
        <f t="shared" si="45"/>
        <v>NO</v>
      </c>
      <c r="AD37" s="9" t="str">
        <f t="shared" si="46"/>
        <v>NO</v>
      </c>
      <c r="AE37" s="9" t="str">
        <f t="shared" si="47"/>
        <v>NO</v>
      </c>
      <c r="AF37" s="9" t="str">
        <f t="shared" si="48"/>
        <v>NO</v>
      </c>
      <c r="AG37" s="9" t="str">
        <f t="shared" si="49"/>
        <v>NO</v>
      </c>
      <c r="AH37" s="9" t="str">
        <f t="shared" si="50"/>
        <v>NO</v>
      </c>
      <c r="AI37">
        <v>24.1</v>
      </c>
      <c r="AJ37">
        <v>24.4</v>
      </c>
      <c r="AK37">
        <v>23.55</v>
      </c>
      <c r="AL37">
        <v>23.7</v>
      </c>
      <c r="AM37">
        <v>-0.55000000000000071</v>
      </c>
      <c r="AN37">
        <v>-2.2680412371134051</v>
      </c>
      <c r="AO37" s="9">
        <f t="shared" si="51"/>
        <v>-1.6597510373444071</v>
      </c>
      <c r="AP37" s="9">
        <f t="shared" si="52"/>
        <v>1.6597510373444071</v>
      </c>
      <c r="AQ37" s="9">
        <f t="shared" si="53"/>
        <v>1.2448132780082868</v>
      </c>
      <c r="AR37" s="9">
        <f t="shared" si="54"/>
        <v>0.63291139240505734</v>
      </c>
      <c r="AS37" t="str">
        <f t="shared" si="55"/>
        <v>NO</v>
      </c>
      <c r="AT37" t="str">
        <f t="shared" si="56"/>
        <v>NO</v>
      </c>
      <c r="AU37" t="str">
        <f t="shared" si="57"/>
        <v>NO</v>
      </c>
      <c r="AV37" t="str">
        <f t="shared" si="58"/>
        <v>NO</v>
      </c>
      <c r="AW37" t="str">
        <f t="shared" si="59"/>
        <v>NO</v>
      </c>
      <c r="AX37" t="str">
        <f t="shared" si="60"/>
        <v>NO</v>
      </c>
    </row>
    <row r="38" spans="1:50" x14ac:dyDescent="0.25">
      <c r="A38" t="s">
        <v>86</v>
      </c>
      <c r="B38">
        <v>96.4</v>
      </c>
      <c r="C38">
        <v>97.8</v>
      </c>
      <c r="D38">
        <v>93.5</v>
      </c>
      <c r="E38">
        <v>95.65</v>
      </c>
      <c r="F38">
        <v>1.2000000000000031</v>
      </c>
      <c r="G38">
        <v>1.2705134992059319</v>
      </c>
      <c r="H38" s="9">
        <f t="shared" si="31"/>
        <v>-0.77800829875518662</v>
      </c>
      <c r="I38" s="9">
        <f t="shared" si="32"/>
        <v>0.77800829875518662</v>
      </c>
      <c r="J38" s="9">
        <f t="shared" si="33"/>
        <v>1.4522821576763396</v>
      </c>
      <c r="K38" s="9">
        <f t="shared" si="34"/>
        <v>2.2477783585990649</v>
      </c>
      <c r="L38" s="9" t="str">
        <f t="shared" si="35"/>
        <v>NO</v>
      </c>
      <c r="M38" t="str">
        <f t="shared" si="36"/>
        <v>NO</v>
      </c>
      <c r="N38" t="str">
        <f t="shared" si="37"/>
        <v>NO</v>
      </c>
      <c r="O38" s="9" t="str">
        <f t="shared" si="38"/>
        <v>NO</v>
      </c>
      <c r="P38" s="9" t="str">
        <f t="shared" si="39"/>
        <v>NO</v>
      </c>
      <c r="Q38" s="9" t="str">
        <f t="shared" si="40"/>
        <v>NO</v>
      </c>
      <c r="R38" s="9" t="str">
        <f t="shared" si="10"/>
        <v>NO</v>
      </c>
      <c r="S38">
        <v>95.95</v>
      </c>
      <c r="T38">
        <v>95.95</v>
      </c>
      <c r="U38">
        <v>93.2</v>
      </c>
      <c r="V38">
        <v>94.45</v>
      </c>
      <c r="W38">
        <v>3.5499999999999972</v>
      </c>
      <c r="X38">
        <v>3.9053905390539021</v>
      </c>
      <c r="Y38" s="9">
        <f t="shared" si="41"/>
        <v>-1.5633142261594579</v>
      </c>
      <c r="Z38" s="9">
        <f t="shared" si="42"/>
        <v>1.5633142261594579</v>
      </c>
      <c r="AA38" s="9">
        <f t="shared" si="43"/>
        <v>0</v>
      </c>
      <c r="AB38" s="9">
        <f t="shared" si="44"/>
        <v>1.3234515616728428</v>
      </c>
      <c r="AC38" s="9" t="str">
        <f t="shared" si="45"/>
        <v>NO</v>
      </c>
      <c r="AD38" s="9" t="str">
        <f t="shared" si="46"/>
        <v>NO</v>
      </c>
      <c r="AE38" s="9" t="str">
        <f t="shared" si="47"/>
        <v>NO</v>
      </c>
      <c r="AF38" s="9" t="str">
        <f t="shared" si="48"/>
        <v>NO</v>
      </c>
      <c r="AG38" s="9" t="str">
        <f t="shared" si="49"/>
        <v>NO</v>
      </c>
      <c r="AH38" s="9" t="str">
        <f t="shared" si="50"/>
        <v>NO</v>
      </c>
      <c r="AI38">
        <v>99.7</v>
      </c>
      <c r="AJ38">
        <v>100.5</v>
      </c>
      <c r="AK38">
        <v>83.2</v>
      </c>
      <c r="AL38">
        <v>90.9</v>
      </c>
      <c r="AM38">
        <v>-9.6499999999999915</v>
      </c>
      <c r="AN38">
        <v>-9.5972153157632931</v>
      </c>
      <c r="AO38" s="9">
        <f t="shared" si="51"/>
        <v>-8.8264794383149425</v>
      </c>
      <c r="AP38" s="9">
        <f t="shared" si="52"/>
        <v>8.8264794383149425</v>
      </c>
      <c r="AQ38" s="9">
        <f t="shared" si="53"/>
        <v>0.80240722166499201</v>
      </c>
      <c r="AR38" s="9">
        <f t="shared" si="54"/>
        <v>8.4708470847084723</v>
      </c>
      <c r="AS38" t="str">
        <f t="shared" si="55"/>
        <v>NO</v>
      </c>
      <c r="AT38" t="str">
        <f t="shared" si="56"/>
        <v>NO</v>
      </c>
      <c r="AU38" t="str">
        <f t="shared" si="57"/>
        <v>NO</v>
      </c>
      <c r="AV38" t="str">
        <f t="shared" si="58"/>
        <v>NO</v>
      </c>
      <c r="AW38" t="str">
        <f t="shared" si="59"/>
        <v>NO</v>
      </c>
      <c r="AX38" t="str">
        <f t="shared" si="60"/>
        <v>NO</v>
      </c>
    </row>
    <row r="39" spans="1:50" x14ac:dyDescent="0.25">
      <c r="A39" t="s">
        <v>87</v>
      </c>
      <c r="B39">
        <v>643.70000000000005</v>
      </c>
      <c r="C39">
        <v>643.70000000000005</v>
      </c>
      <c r="D39">
        <v>622</v>
      </c>
      <c r="E39">
        <v>635.4</v>
      </c>
      <c r="F39">
        <v>-7.8000000000000682</v>
      </c>
      <c r="G39">
        <v>-1.21268656716419</v>
      </c>
      <c r="H39" s="9">
        <f t="shared" si="31"/>
        <v>-1.2894205375174876</v>
      </c>
      <c r="I39" s="9">
        <f t="shared" si="32"/>
        <v>1.2894205375174876</v>
      </c>
      <c r="J39" s="9">
        <f t="shared" si="33"/>
        <v>0</v>
      </c>
      <c r="K39" s="9">
        <f t="shared" si="34"/>
        <v>2.108907774630151</v>
      </c>
      <c r="L39" s="9" t="str">
        <f t="shared" si="35"/>
        <v>NO</v>
      </c>
      <c r="M39" t="str">
        <f t="shared" si="36"/>
        <v>YES</v>
      </c>
      <c r="N39" t="str">
        <f t="shared" si="37"/>
        <v>NO</v>
      </c>
      <c r="O39" s="9" t="str">
        <f t="shared" si="38"/>
        <v>NO</v>
      </c>
      <c r="P39" s="9" t="str">
        <f t="shared" si="39"/>
        <v>NO</v>
      </c>
      <c r="Q39" s="9" t="str">
        <f t="shared" si="40"/>
        <v>NO</v>
      </c>
      <c r="R39" s="9" t="str">
        <f t="shared" si="10"/>
        <v>NO</v>
      </c>
      <c r="S39">
        <v>635</v>
      </c>
      <c r="T39">
        <v>649.5</v>
      </c>
      <c r="U39">
        <v>633</v>
      </c>
      <c r="V39">
        <v>643.20000000000005</v>
      </c>
      <c r="W39">
        <v>10.600000000000019</v>
      </c>
      <c r="X39">
        <v>1.6756244072083499</v>
      </c>
      <c r="Y39" s="9">
        <f t="shared" si="41"/>
        <v>1.2913385826771726</v>
      </c>
      <c r="Z39" s="9">
        <f t="shared" si="42"/>
        <v>1.2913385826771726</v>
      </c>
      <c r="AA39" s="9">
        <f t="shared" si="43"/>
        <v>0.97947761194029148</v>
      </c>
      <c r="AB39" s="9">
        <f t="shared" si="44"/>
        <v>0.31496062992125984</v>
      </c>
      <c r="AC39" s="9" t="str">
        <f t="shared" si="45"/>
        <v>NO</v>
      </c>
      <c r="AD39" s="9" t="str">
        <f t="shared" si="46"/>
        <v>NO</v>
      </c>
      <c r="AE39" s="9" t="str">
        <f t="shared" si="47"/>
        <v>NO</v>
      </c>
      <c r="AF39" s="9" t="str">
        <f t="shared" si="48"/>
        <v>NO</v>
      </c>
      <c r="AG39" s="9" t="str">
        <f t="shared" si="49"/>
        <v>NO</v>
      </c>
      <c r="AH39" s="9" t="str">
        <f t="shared" si="50"/>
        <v>NO</v>
      </c>
      <c r="AI39">
        <v>620.70000000000005</v>
      </c>
      <c r="AJ39">
        <v>636.5</v>
      </c>
      <c r="AK39">
        <v>600</v>
      </c>
      <c r="AL39">
        <v>632.6</v>
      </c>
      <c r="AM39">
        <v>14.200000000000051</v>
      </c>
      <c r="AN39">
        <v>2.2962483829236811</v>
      </c>
      <c r="AO39" s="9">
        <f t="shared" si="51"/>
        <v>1.9171902690510674</v>
      </c>
      <c r="AP39" s="9">
        <f t="shared" si="52"/>
        <v>1.9171902690510674</v>
      </c>
      <c r="AQ39" s="9">
        <f t="shared" si="53"/>
        <v>0.616503319633256</v>
      </c>
      <c r="AR39" s="9">
        <f t="shared" si="54"/>
        <v>3.3349444175930469</v>
      </c>
      <c r="AS39" t="str">
        <f t="shared" si="55"/>
        <v>NO</v>
      </c>
      <c r="AT39" t="str">
        <f t="shared" si="56"/>
        <v>NO</v>
      </c>
      <c r="AU39" t="str">
        <f t="shared" si="57"/>
        <v>NO</v>
      </c>
      <c r="AV39" t="str">
        <f t="shared" si="58"/>
        <v>NO</v>
      </c>
      <c r="AW39" t="str">
        <f t="shared" si="59"/>
        <v>NO</v>
      </c>
      <c r="AX39" t="str">
        <f t="shared" si="60"/>
        <v>NO</v>
      </c>
    </row>
    <row r="40" spans="1:50" x14ac:dyDescent="0.25">
      <c r="A40" t="s">
        <v>88</v>
      </c>
      <c r="B40">
        <v>186</v>
      </c>
      <c r="C40">
        <v>187.95</v>
      </c>
      <c r="D40">
        <v>177.3</v>
      </c>
      <c r="E40">
        <v>179.65</v>
      </c>
      <c r="F40">
        <v>-11</v>
      </c>
      <c r="G40">
        <v>-5.7697351167060056</v>
      </c>
      <c r="H40" s="9">
        <f t="shared" si="31"/>
        <v>-3.4139784946236524</v>
      </c>
      <c r="I40" s="9">
        <f t="shared" si="32"/>
        <v>3.4139784946236524</v>
      </c>
      <c r="J40" s="9">
        <f t="shared" si="33"/>
        <v>1.0483870967741873</v>
      </c>
      <c r="K40" s="9">
        <f t="shared" si="34"/>
        <v>1.30809908154745</v>
      </c>
      <c r="L40" s="9" t="str">
        <f t="shared" si="35"/>
        <v>NO</v>
      </c>
      <c r="M40" t="str">
        <f t="shared" si="36"/>
        <v>NO</v>
      </c>
      <c r="N40" t="str">
        <f t="shared" si="37"/>
        <v>NO</v>
      </c>
      <c r="O40" s="9" t="str">
        <f t="shared" si="38"/>
        <v>NO</v>
      </c>
      <c r="P40" s="9" t="str">
        <f t="shared" si="39"/>
        <v>NO</v>
      </c>
      <c r="Q40" s="9" t="str">
        <f t="shared" si="40"/>
        <v>NO</v>
      </c>
      <c r="R40" s="9" t="str">
        <f t="shared" si="10"/>
        <v>NO</v>
      </c>
      <c r="S40">
        <v>193.3</v>
      </c>
      <c r="T40">
        <v>198.3</v>
      </c>
      <c r="U40">
        <v>189</v>
      </c>
      <c r="V40">
        <v>190.65</v>
      </c>
      <c r="W40">
        <v>0.75</v>
      </c>
      <c r="X40">
        <v>0.39494470774091622</v>
      </c>
      <c r="Y40" s="9">
        <f t="shared" si="41"/>
        <v>-1.3709260217278869</v>
      </c>
      <c r="Z40" s="9">
        <f t="shared" si="42"/>
        <v>1.3709260217278869</v>
      </c>
      <c r="AA40" s="9">
        <f t="shared" si="43"/>
        <v>2.586652871184687</v>
      </c>
      <c r="AB40" s="9">
        <f t="shared" si="44"/>
        <v>0.86546026750590388</v>
      </c>
      <c r="AC40" s="9" t="str">
        <f t="shared" si="45"/>
        <v>NO</v>
      </c>
      <c r="AD40" s="9" t="str">
        <f t="shared" si="46"/>
        <v>NO</v>
      </c>
      <c r="AE40" s="9" t="str">
        <f t="shared" si="47"/>
        <v>NO</v>
      </c>
      <c r="AF40" s="9" t="str">
        <f t="shared" si="48"/>
        <v>NO</v>
      </c>
      <c r="AG40" s="9" t="str">
        <f t="shared" si="49"/>
        <v>NO</v>
      </c>
      <c r="AH40" s="9" t="str">
        <f t="shared" si="50"/>
        <v>NO</v>
      </c>
      <c r="AI40">
        <v>181.9</v>
      </c>
      <c r="AJ40">
        <v>192.2</v>
      </c>
      <c r="AK40">
        <v>179.4</v>
      </c>
      <c r="AL40">
        <v>189.9</v>
      </c>
      <c r="AM40">
        <v>4.1500000000000057</v>
      </c>
      <c r="AN40">
        <v>2.2341857335127888</v>
      </c>
      <c r="AO40" s="9">
        <f t="shared" si="51"/>
        <v>4.3980208905992306</v>
      </c>
      <c r="AP40" s="9">
        <f t="shared" si="52"/>
        <v>4.3980208905992306</v>
      </c>
      <c r="AQ40" s="9">
        <f t="shared" si="53"/>
        <v>1.2111637704054676</v>
      </c>
      <c r="AR40" s="9">
        <f t="shared" si="54"/>
        <v>1.3743815283122593</v>
      </c>
      <c r="AS40" t="str">
        <f t="shared" si="55"/>
        <v>NO</v>
      </c>
      <c r="AT40" t="str">
        <f t="shared" si="56"/>
        <v>NO</v>
      </c>
      <c r="AU40" t="str">
        <f t="shared" si="57"/>
        <v>NO</v>
      </c>
      <c r="AV40" t="str">
        <f t="shared" si="58"/>
        <v>YES</v>
      </c>
      <c r="AW40" t="str">
        <f t="shared" si="59"/>
        <v>NO</v>
      </c>
      <c r="AX40" t="str">
        <f t="shared" si="60"/>
        <v>NO</v>
      </c>
    </row>
    <row r="41" spans="1:50" x14ac:dyDescent="0.25">
      <c r="A41" t="s">
        <v>89</v>
      </c>
      <c r="B41">
        <v>112.65</v>
      </c>
      <c r="C41">
        <v>112.85</v>
      </c>
      <c r="D41">
        <v>108</v>
      </c>
      <c r="E41">
        <v>109.7</v>
      </c>
      <c r="F41">
        <v>-2.9500000000000028</v>
      </c>
      <c r="G41">
        <v>-2.6187305814469619</v>
      </c>
      <c r="H41" s="9">
        <f t="shared" si="31"/>
        <v>-2.6187305814469619</v>
      </c>
      <c r="I41" s="9">
        <f t="shared" si="32"/>
        <v>2.6187305814469619</v>
      </c>
      <c r="J41" s="9">
        <f t="shared" si="33"/>
        <v>0.17754105636927528</v>
      </c>
      <c r="K41" s="9">
        <f t="shared" si="34"/>
        <v>1.5496809480401119</v>
      </c>
      <c r="L41" s="9" t="str">
        <f t="shared" si="35"/>
        <v>NO</v>
      </c>
      <c r="M41" t="str">
        <f t="shared" si="36"/>
        <v>NO</v>
      </c>
      <c r="N41" t="str">
        <f t="shared" si="37"/>
        <v>NO</v>
      </c>
      <c r="O41" s="9" t="str">
        <f t="shared" si="38"/>
        <v>NO</v>
      </c>
      <c r="P41" s="9" t="str">
        <f t="shared" si="39"/>
        <v>NO</v>
      </c>
      <c r="Q41" s="9" t="str">
        <f t="shared" si="40"/>
        <v>NO</v>
      </c>
      <c r="R41" s="9" t="str">
        <f t="shared" si="10"/>
        <v>NO</v>
      </c>
      <c r="S41">
        <v>115.4</v>
      </c>
      <c r="T41">
        <v>116</v>
      </c>
      <c r="U41">
        <v>112.1</v>
      </c>
      <c r="V41">
        <v>112.65</v>
      </c>
      <c r="W41">
        <v>-1.899999999999991</v>
      </c>
      <c r="X41">
        <v>-1.6586643387167099</v>
      </c>
      <c r="Y41" s="9">
        <f t="shared" si="41"/>
        <v>-2.3830155979202772</v>
      </c>
      <c r="Z41" s="9">
        <f t="shared" si="42"/>
        <v>2.3830155979202772</v>
      </c>
      <c r="AA41" s="9">
        <f t="shared" si="43"/>
        <v>0.51993067590987374</v>
      </c>
      <c r="AB41" s="9">
        <f t="shared" si="44"/>
        <v>0.48823790501554493</v>
      </c>
      <c r="AC41" s="9" t="str">
        <f t="shared" si="45"/>
        <v>NO</v>
      </c>
      <c r="AD41" s="9" t="str">
        <f t="shared" si="46"/>
        <v>NO</v>
      </c>
      <c r="AE41" s="9" t="str">
        <f t="shared" si="47"/>
        <v>NO</v>
      </c>
      <c r="AF41" s="9" t="str">
        <f t="shared" si="48"/>
        <v>NO</v>
      </c>
      <c r="AG41" s="9" t="str">
        <f t="shared" si="49"/>
        <v>NO</v>
      </c>
      <c r="AH41" s="9" t="str">
        <f t="shared" si="50"/>
        <v>NO</v>
      </c>
      <c r="AI41">
        <v>112.75</v>
      </c>
      <c r="AJ41">
        <v>117.4</v>
      </c>
      <c r="AK41">
        <v>112.25</v>
      </c>
      <c r="AL41">
        <v>114.55</v>
      </c>
      <c r="AM41">
        <v>1.649999999999991</v>
      </c>
      <c r="AN41">
        <v>1.461470327723642</v>
      </c>
      <c r="AO41" s="9">
        <f t="shared" si="51"/>
        <v>1.5964523281596428</v>
      </c>
      <c r="AP41" s="9">
        <f t="shared" si="52"/>
        <v>1.5964523281596428</v>
      </c>
      <c r="AQ41" s="9">
        <f t="shared" si="53"/>
        <v>2.4879965080750841</v>
      </c>
      <c r="AR41" s="9">
        <f t="shared" si="54"/>
        <v>0.44345898004434592</v>
      </c>
      <c r="AS41" t="str">
        <f t="shared" si="55"/>
        <v>NO</v>
      </c>
      <c r="AT41" t="str">
        <f t="shared" si="56"/>
        <v>NO</v>
      </c>
      <c r="AU41" t="str">
        <f t="shared" si="57"/>
        <v>NO</v>
      </c>
      <c r="AV41" t="str">
        <f t="shared" si="58"/>
        <v>NO</v>
      </c>
      <c r="AW41" t="str">
        <f t="shared" si="59"/>
        <v>NO</v>
      </c>
      <c r="AX41" t="str">
        <f t="shared" si="60"/>
        <v>NO</v>
      </c>
    </row>
    <row r="42" spans="1:50" x14ac:dyDescent="0.25">
      <c r="A42" t="s">
        <v>90</v>
      </c>
      <c r="B42">
        <v>30.65</v>
      </c>
      <c r="C42">
        <v>30.7</v>
      </c>
      <c r="D42">
        <v>29.2</v>
      </c>
      <c r="E42">
        <v>29.55</v>
      </c>
      <c r="F42">
        <v>-0.94999999999999929</v>
      </c>
      <c r="G42">
        <v>-3.114754098360653</v>
      </c>
      <c r="H42" s="9">
        <f t="shared" si="31"/>
        <v>-3.5889070146818858</v>
      </c>
      <c r="I42" s="9">
        <f t="shared" si="32"/>
        <v>3.5889070146818858</v>
      </c>
      <c r="J42" s="9">
        <f t="shared" si="33"/>
        <v>0.16313213703099744</v>
      </c>
      <c r="K42" s="9">
        <f t="shared" si="34"/>
        <v>1.1844331641286003</v>
      </c>
      <c r="L42" s="9" t="str">
        <f t="shared" si="35"/>
        <v>NO</v>
      </c>
      <c r="M42" t="str">
        <f t="shared" si="36"/>
        <v>NO</v>
      </c>
      <c r="N42" t="str">
        <f t="shared" si="37"/>
        <v>NO</v>
      </c>
      <c r="O42" s="9" t="str">
        <f t="shared" si="38"/>
        <v>NO</v>
      </c>
      <c r="P42" s="9" t="str">
        <f t="shared" si="39"/>
        <v>NO</v>
      </c>
      <c r="Q42" s="9" t="str">
        <f t="shared" si="40"/>
        <v>NO</v>
      </c>
      <c r="R42" s="9" t="str">
        <f t="shared" si="10"/>
        <v>NO</v>
      </c>
      <c r="S42">
        <v>31.55</v>
      </c>
      <c r="T42">
        <v>31.6</v>
      </c>
      <c r="U42">
        <v>30.3</v>
      </c>
      <c r="V42">
        <v>30.5</v>
      </c>
      <c r="W42">
        <v>-0.35000000000000142</v>
      </c>
      <c r="X42">
        <v>-1.134521880064834</v>
      </c>
      <c r="Y42" s="9">
        <f t="shared" si="41"/>
        <v>-3.328050713153726</v>
      </c>
      <c r="Z42" s="9">
        <f t="shared" si="42"/>
        <v>3.328050713153726</v>
      </c>
      <c r="AA42" s="9">
        <f t="shared" si="43"/>
        <v>0.15847860538827482</v>
      </c>
      <c r="AB42" s="9">
        <f t="shared" si="44"/>
        <v>0.65573770491803041</v>
      </c>
      <c r="AC42" s="9" t="str">
        <f t="shared" si="45"/>
        <v>NO</v>
      </c>
      <c r="AD42" s="9" t="str">
        <f t="shared" si="46"/>
        <v>NO</v>
      </c>
      <c r="AE42" s="9" t="str">
        <f t="shared" si="47"/>
        <v>NO</v>
      </c>
      <c r="AF42" s="9" t="str">
        <f t="shared" si="48"/>
        <v>NO</v>
      </c>
      <c r="AG42" s="9" t="str">
        <f t="shared" si="49"/>
        <v>NO</v>
      </c>
      <c r="AH42" s="9" t="str">
        <f t="shared" si="50"/>
        <v>NO</v>
      </c>
      <c r="AI42">
        <v>30.8</v>
      </c>
      <c r="AJ42">
        <v>31.65</v>
      </c>
      <c r="AK42">
        <v>30.5</v>
      </c>
      <c r="AL42">
        <v>30.85</v>
      </c>
      <c r="AM42">
        <v>0</v>
      </c>
      <c r="AN42">
        <v>0</v>
      </c>
      <c r="AO42" s="9">
        <f t="shared" si="51"/>
        <v>0.16233766233766464</v>
      </c>
      <c r="AP42" s="9">
        <f t="shared" si="52"/>
        <v>0.16233766233766464</v>
      </c>
      <c r="AQ42" s="9">
        <f t="shared" si="53"/>
        <v>2.5931928687196013</v>
      </c>
      <c r="AR42" s="9">
        <f t="shared" si="54"/>
        <v>0.97402597402597624</v>
      </c>
      <c r="AS42" t="str">
        <f t="shared" si="55"/>
        <v>NO</v>
      </c>
      <c r="AT42" t="str">
        <f t="shared" si="56"/>
        <v>NO</v>
      </c>
      <c r="AU42" t="str">
        <f t="shared" si="57"/>
        <v>NO</v>
      </c>
      <c r="AV42" t="str">
        <f t="shared" si="58"/>
        <v>NO</v>
      </c>
      <c r="AW42" t="str">
        <f t="shared" si="59"/>
        <v>NO</v>
      </c>
      <c r="AX42" t="str">
        <f t="shared" si="60"/>
        <v>NO</v>
      </c>
    </row>
    <row r="43" spans="1:50" x14ac:dyDescent="0.25">
      <c r="A43" t="s">
        <v>91</v>
      </c>
      <c r="B43">
        <v>3600</v>
      </c>
      <c r="C43">
        <v>3639.95</v>
      </c>
      <c r="D43">
        <v>3584.05</v>
      </c>
      <c r="E43">
        <v>3603.5</v>
      </c>
      <c r="F43">
        <v>1.5</v>
      </c>
      <c r="G43">
        <v>4.1643531371460298E-2</v>
      </c>
      <c r="H43" s="9">
        <f t="shared" si="31"/>
        <v>9.7222222222222224E-2</v>
      </c>
      <c r="I43" s="9">
        <f t="shared" si="32"/>
        <v>9.7222222222222224E-2</v>
      </c>
      <c r="J43" s="9">
        <f t="shared" si="33"/>
        <v>1.0115165811017017</v>
      </c>
      <c r="K43" s="9">
        <f t="shared" si="34"/>
        <v>0.44305555555555054</v>
      </c>
      <c r="L43" s="9" t="str">
        <f t="shared" si="35"/>
        <v>NO</v>
      </c>
      <c r="M43" t="str">
        <f t="shared" si="36"/>
        <v>NO</v>
      </c>
      <c r="N43" t="str">
        <f t="shared" si="37"/>
        <v>NO</v>
      </c>
      <c r="O43" s="9" t="str">
        <f t="shared" si="38"/>
        <v>NO</v>
      </c>
      <c r="P43" s="9" t="str">
        <f t="shared" si="39"/>
        <v>NO</v>
      </c>
      <c r="Q43" s="9" t="str">
        <f t="shared" si="40"/>
        <v>NO</v>
      </c>
      <c r="R43" s="9" t="str">
        <f t="shared" si="10"/>
        <v>NO</v>
      </c>
      <c r="S43">
        <v>3640</v>
      </c>
      <c r="T43">
        <v>3664.95</v>
      </c>
      <c r="U43">
        <v>3586.55</v>
      </c>
      <c r="V43">
        <v>3602</v>
      </c>
      <c r="W43">
        <v>-13.150000000000089</v>
      </c>
      <c r="X43">
        <v>-0.36374700911442381</v>
      </c>
      <c r="Y43" s="9">
        <f t="shared" si="41"/>
        <v>-1.0439560439560438</v>
      </c>
      <c r="Z43" s="9">
        <f t="shared" si="42"/>
        <v>1.0439560439560438</v>
      </c>
      <c r="AA43" s="9">
        <f t="shared" si="43"/>
        <v>0.68543956043955545</v>
      </c>
      <c r="AB43" s="9">
        <f t="shared" si="44"/>
        <v>0.42892837312603599</v>
      </c>
      <c r="AC43" s="9" t="str">
        <f t="shared" si="45"/>
        <v>NO</v>
      </c>
      <c r="AD43" s="9" t="str">
        <f t="shared" si="46"/>
        <v>NO</v>
      </c>
      <c r="AE43" s="9" t="str">
        <f t="shared" si="47"/>
        <v>NO</v>
      </c>
      <c r="AF43" s="9" t="str">
        <f t="shared" si="48"/>
        <v>NO</v>
      </c>
      <c r="AG43" s="9" t="str">
        <f t="shared" si="49"/>
        <v>NO</v>
      </c>
      <c r="AH43" s="9" t="str">
        <f t="shared" si="50"/>
        <v>NO</v>
      </c>
      <c r="AI43">
        <v>3601.35</v>
      </c>
      <c r="AJ43">
        <v>3644.85</v>
      </c>
      <c r="AK43">
        <v>3562</v>
      </c>
      <c r="AL43">
        <v>3615.15</v>
      </c>
      <c r="AM43">
        <v>13.80000000000018</v>
      </c>
      <c r="AN43">
        <v>0.38318963721938121</v>
      </c>
      <c r="AO43" s="9">
        <f t="shared" si="51"/>
        <v>0.38318963721938115</v>
      </c>
      <c r="AP43" s="9">
        <f t="shared" si="52"/>
        <v>0.38318963721938115</v>
      </c>
      <c r="AQ43" s="9">
        <f t="shared" si="53"/>
        <v>0.82154267457781338</v>
      </c>
      <c r="AR43" s="9">
        <f t="shared" si="54"/>
        <v>1.0926458133755372</v>
      </c>
      <c r="AS43" t="str">
        <f t="shared" si="55"/>
        <v>NO</v>
      </c>
      <c r="AT43" t="str">
        <f t="shared" si="56"/>
        <v>NO</v>
      </c>
      <c r="AU43" t="str">
        <f t="shared" si="57"/>
        <v>NO</v>
      </c>
      <c r="AV43" t="str">
        <f t="shared" si="58"/>
        <v>NO</v>
      </c>
      <c r="AW43" t="str">
        <f t="shared" si="59"/>
        <v>NO</v>
      </c>
      <c r="AX43" t="str">
        <f t="shared" si="60"/>
        <v>NO</v>
      </c>
    </row>
    <row r="44" spans="1:50" x14ac:dyDescent="0.25">
      <c r="A44" t="s">
        <v>92</v>
      </c>
      <c r="B44">
        <v>402.1</v>
      </c>
      <c r="C44">
        <v>420</v>
      </c>
      <c r="D44">
        <v>394.3</v>
      </c>
      <c r="E44">
        <v>397.4</v>
      </c>
      <c r="F44">
        <v>-23.800000000000011</v>
      </c>
      <c r="G44">
        <v>-5.6505223171889867</v>
      </c>
      <c r="H44" s="9">
        <f t="shared" si="31"/>
        <v>-1.1688634667993147</v>
      </c>
      <c r="I44" s="9">
        <f t="shared" si="32"/>
        <v>1.1688634667993147</v>
      </c>
      <c r="J44" s="9">
        <f t="shared" si="33"/>
        <v>4.4516289480228739</v>
      </c>
      <c r="K44" s="9">
        <f t="shared" si="34"/>
        <v>0.78007045797684094</v>
      </c>
      <c r="L44" s="9" t="str">
        <f t="shared" si="35"/>
        <v>NO</v>
      </c>
      <c r="M44" t="str">
        <f t="shared" si="36"/>
        <v>NO</v>
      </c>
      <c r="N44" t="str">
        <f t="shared" si="37"/>
        <v>NO</v>
      </c>
      <c r="O44" s="9" t="str">
        <f t="shared" si="38"/>
        <v>YES</v>
      </c>
      <c r="P44" s="9" t="str">
        <f t="shared" si="39"/>
        <v>NO</v>
      </c>
      <c r="Q44" s="9" t="str">
        <f t="shared" si="40"/>
        <v>NO</v>
      </c>
      <c r="R44" s="9" t="e">
        <f>IF(AND(#REF!&gt;5,#REF!&lt;0.25,#REF!&lt;0.25,#REF!&lt;0),"YES","NO")</f>
        <v>#REF!</v>
      </c>
      <c r="S44">
        <v>419.7</v>
      </c>
      <c r="T44">
        <v>427</v>
      </c>
      <c r="U44">
        <v>409.3</v>
      </c>
      <c r="V44">
        <v>421.2</v>
      </c>
      <c r="W44">
        <v>7.5</v>
      </c>
      <c r="X44">
        <v>1.812907904278463</v>
      </c>
      <c r="Y44" s="9">
        <f t="shared" si="41"/>
        <v>0.35739814152966404</v>
      </c>
      <c r="Z44" s="9">
        <f t="shared" si="42"/>
        <v>0.35739814152966404</v>
      </c>
      <c r="AA44" s="9">
        <f t="shared" si="43"/>
        <v>1.377018043684713</v>
      </c>
      <c r="AB44" s="9">
        <f t="shared" si="44"/>
        <v>2.4779604479389987</v>
      </c>
      <c r="AC44" s="9" t="str">
        <f t="shared" si="45"/>
        <v>NO</v>
      </c>
      <c r="AD44" s="9" t="str">
        <f t="shared" si="46"/>
        <v>NO</v>
      </c>
      <c r="AE44" s="9" t="str">
        <f t="shared" si="47"/>
        <v>NO</v>
      </c>
      <c r="AF44" s="9" t="str">
        <f t="shared" si="48"/>
        <v>NO</v>
      </c>
      <c r="AG44" s="9" t="str">
        <f t="shared" si="49"/>
        <v>NO</v>
      </c>
      <c r="AH44" s="9" t="str">
        <f t="shared" si="50"/>
        <v>NO</v>
      </c>
      <c r="AI44">
        <v>393.8</v>
      </c>
      <c r="AJ44">
        <v>416.8</v>
      </c>
      <c r="AK44">
        <v>386.8</v>
      </c>
      <c r="AL44">
        <v>413.7</v>
      </c>
      <c r="AM44">
        <v>16.75</v>
      </c>
      <c r="AN44">
        <v>4.2196750220430781</v>
      </c>
      <c r="AO44" s="9">
        <f t="shared" si="51"/>
        <v>5.0533265617064442</v>
      </c>
      <c r="AP44" s="9">
        <f t="shared" si="52"/>
        <v>5.0533265617064442</v>
      </c>
      <c r="AQ44" s="9">
        <f t="shared" si="53"/>
        <v>0.74933526710177001</v>
      </c>
      <c r="AR44" s="9">
        <f t="shared" si="54"/>
        <v>1.7775520568816656</v>
      </c>
      <c r="AS44" t="str">
        <f t="shared" si="55"/>
        <v>NO</v>
      </c>
      <c r="AT44" t="str">
        <f t="shared" si="56"/>
        <v>NO</v>
      </c>
      <c r="AU44" t="str">
        <f t="shared" si="57"/>
        <v>NO</v>
      </c>
      <c r="AV44" t="str">
        <f t="shared" si="58"/>
        <v>YES</v>
      </c>
      <c r="AW44" t="str">
        <f t="shared" si="59"/>
        <v>NO</v>
      </c>
      <c r="AX44" t="str">
        <f t="shared" si="60"/>
        <v>NO</v>
      </c>
    </row>
    <row r="45" spans="1:50" x14ac:dyDescent="0.25">
      <c r="A45" t="s">
        <v>93</v>
      </c>
      <c r="B45">
        <v>46.45</v>
      </c>
      <c r="C45">
        <v>47.25</v>
      </c>
      <c r="D45">
        <v>44.45</v>
      </c>
      <c r="E45">
        <v>44.85</v>
      </c>
      <c r="F45">
        <v>-1.5</v>
      </c>
      <c r="G45">
        <v>-3.2362459546925559</v>
      </c>
      <c r="H45" s="9">
        <f t="shared" si="31"/>
        <v>-3.4445640473627588</v>
      </c>
      <c r="I45" s="9">
        <f t="shared" si="32"/>
        <v>3.4445640473627588</v>
      </c>
      <c r="J45" s="9">
        <f t="shared" si="33"/>
        <v>1.7222820236813718</v>
      </c>
      <c r="K45" s="9">
        <f t="shared" si="34"/>
        <v>0.89186176142697571</v>
      </c>
      <c r="L45" s="9" t="str">
        <f t="shared" si="35"/>
        <v>NO</v>
      </c>
      <c r="M45" t="str">
        <f t="shared" si="36"/>
        <v>NO</v>
      </c>
      <c r="N45" t="str">
        <f t="shared" si="37"/>
        <v>NO</v>
      </c>
      <c r="O45" s="9" t="str">
        <f t="shared" si="38"/>
        <v>NO</v>
      </c>
      <c r="P45" s="9" t="str">
        <f t="shared" si="39"/>
        <v>NO</v>
      </c>
      <c r="Q45" s="9" t="str">
        <f t="shared" si="40"/>
        <v>NO</v>
      </c>
      <c r="R45" s="9" t="str">
        <f t="shared" ref="R45:R50" si="61">IF(AND(I46&gt;5,J46&lt;0.25,K46&lt;0.25,H46&lt;0),"YES","NO")</f>
        <v>NO</v>
      </c>
      <c r="S45">
        <v>44.45</v>
      </c>
      <c r="T45">
        <v>47.4</v>
      </c>
      <c r="U45">
        <v>44.3</v>
      </c>
      <c r="V45">
        <v>46.35</v>
      </c>
      <c r="W45">
        <v>2.350000000000001</v>
      </c>
      <c r="X45">
        <v>5.3409090909090944</v>
      </c>
      <c r="Y45" s="9">
        <f t="shared" si="41"/>
        <v>4.2744656917885235</v>
      </c>
      <c r="Z45" s="9">
        <f t="shared" si="42"/>
        <v>4.2744656917885235</v>
      </c>
      <c r="AA45" s="9">
        <f t="shared" si="43"/>
        <v>2.2653721682847836</v>
      </c>
      <c r="AB45" s="9">
        <f t="shared" si="44"/>
        <v>0.33745781777279116</v>
      </c>
      <c r="AC45" s="9" t="str">
        <f t="shared" si="45"/>
        <v>NO</v>
      </c>
      <c r="AD45" s="9" t="str">
        <f t="shared" si="46"/>
        <v>NO</v>
      </c>
      <c r="AE45" s="9" t="str">
        <f t="shared" si="47"/>
        <v>NO</v>
      </c>
      <c r="AF45" s="9" t="str">
        <f t="shared" si="48"/>
        <v>NO</v>
      </c>
      <c r="AG45" s="9" t="str">
        <f t="shared" si="49"/>
        <v>NO</v>
      </c>
      <c r="AH45" s="9" t="str">
        <f t="shared" si="50"/>
        <v>YES</v>
      </c>
      <c r="AI45">
        <v>43.15</v>
      </c>
      <c r="AJ45">
        <v>44.6</v>
      </c>
      <c r="AK45">
        <v>43.1</v>
      </c>
      <c r="AL45">
        <v>44</v>
      </c>
      <c r="AM45">
        <v>0.75</v>
      </c>
      <c r="AN45">
        <v>1.7341040462427739</v>
      </c>
      <c r="AO45" s="9">
        <f t="shared" si="51"/>
        <v>1.9698725376593313</v>
      </c>
      <c r="AP45" s="9">
        <f t="shared" si="52"/>
        <v>1.9698725376593313</v>
      </c>
      <c r="AQ45" s="9">
        <f t="shared" si="53"/>
        <v>1.3636363636363669</v>
      </c>
      <c r="AR45" s="9">
        <f t="shared" si="54"/>
        <v>0.11587485515642446</v>
      </c>
      <c r="AS45" t="str">
        <f t="shared" si="55"/>
        <v>NO</v>
      </c>
      <c r="AT45" t="str">
        <f t="shared" si="56"/>
        <v>NO</v>
      </c>
      <c r="AU45" t="str">
        <f t="shared" si="57"/>
        <v>NO</v>
      </c>
      <c r="AV45" t="str">
        <f t="shared" si="58"/>
        <v>NO</v>
      </c>
      <c r="AW45" t="str">
        <f t="shared" si="59"/>
        <v>NO</v>
      </c>
      <c r="AX45" t="str">
        <f t="shared" si="60"/>
        <v>NO</v>
      </c>
    </row>
    <row r="46" spans="1:50" x14ac:dyDescent="0.25">
      <c r="A46" t="s">
        <v>94</v>
      </c>
      <c r="B46">
        <v>2480.4</v>
      </c>
      <c r="C46">
        <v>2510</v>
      </c>
      <c r="D46">
        <v>2426.25</v>
      </c>
      <c r="E46">
        <v>2437.75</v>
      </c>
      <c r="F46">
        <v>-33.400000000000091</v>
      </c>
      <c r="G46">
        <v>-1.351597434392898</v>
      </c>
      <c r="H46" s="9">
        <f t="shared" si="31"/>
        <v>-1.7194807289146949</v>
      </c>
      <c r="I46" s="9">
        <f t="shared" si="32"/>
        <v>1.7194807289146949</v>
      </c>
      <c r="J46" s="9">
        <f t="shared" si="33"/>
        <v>1.1933559103370386</v>
      </c>
      <c r="K46" s="9">
        <f t="shared" si="34"/>
        <v>0.47174648753973952</v>
      </c>
      <c r="L46" s="9" t="str">
        <f t="shared" si="35"/>
        <v>NO</v>
      </c>
      <c r="M46" t="str">
        <f t="shared" si="36"/>
        <v>NO</v>
      </c>
      <c r="N46" t="str">
        <f t="shared" si="37"/>
        <v>NO</v>
      </c>
      <c r="O46" s="9" t="str">
        <f t="shared" si="38"/>
        <v>NO</v>
      </c>
      <c r="P46" s="9" t="str">
        <f t="shared" si="39"/>
        <v>NO</v>
      </c>
      <c r="Q46" s="9" t="str">
        <f t="shared" si="40"/>
        <v>NO</v>
      </c>
      <c r="R46" s="9" t="str">
        <f t="shared" si="61"/>
        <v>NO</v>
      </c>
      <c r="S46">
        <v>2512.65</v>
      </c>
      <c r="T46">
        <v>2521.15</v>
      </c>
      <c r="U46">
        <v>2450</v>
      </c>
      <c r="V46">
        <v>2471.15</v>
      </c>
      <c r="W46">
        <v>-28.949999999999822</v>
      </c>
      <c r="X46">
        <v>-1.157953681852719</v>
      </c>
      <c r="Y46" s="9">
        <f t="shared" si="41"/>
        <v>-1.6516426879987265</v>
      </c>
      <c r="Z46" s="9">
        <f t="shared" si="42"/>
        <v>1.6516426879987265</v>
      </c>
      <c r="AA46" s="9">
        <f t="shared" si="43"/>
        <v>0.33828826139732954</v>
      </c>
      <c r="AB46" s="9">
        <f t="shared" si="44"/>
        <v>0.85587681848532415</v>
      </c>
      <c r="AC46" s="9" t="str">
        <f t="shared" si="45"/>
        <v>NO</v>
      </c>
      <c r="AD46" s="9" t="str">
        <f t="shared" si="46"/>
        <v>NO</v>
      </c>
      <c r="AE46" s="9" t="str">
        <f t="shared" si="47"/>
        <v>NO</v>
      </c>
      <c r="AF46" s="9" t="str">
        <f t="shared" si="48"/>
        <v>NO</v>
      </c>
      <c r="AG46" s="9" t="str">
        <f t="shared" si="49"/>
        <v>NO</v>
      </c>
      <c r="AH46" s="9" t="str">
        <f t="shared" si="50"/>
        <v>NO</v>
      </c>
      <c r="AI46">
        <v>2474.8000000000002</v>
      </c>
      <c r="AJ46">
        <v>2529</v>
      </c>
      <c r="AK46">
        <v>2460</v>
      </c>
      <c r="AL46">
        <v>2500.1</v>
      </c>
      <c r="AM46">
        <v>38.049999999999727</v>
      </c>
      <c r="AN46">
        <v>1.5454600840762669</v>
      </c>
      <c r="AO46" s="9">
        <f t="shared" si="51"/>
        <v>1.0223048327137436</v>
      </c>
      <c r="AP46" s="9">
        <f t="shared" si="52"/>
        <v>1.0223048327137436</v>
      </c>
      <c r="AQ46" s="9">
        <f t="shared" si="53"/>
        <v>1.1559537618495297</v>
      </c>
      <c r="AR46" s="9">
        <f t="shared" si="54"/>
        <v>0.59802812348473333</v>
      </c>
      <c r="AS46" t="str">
        <f t="shared" si="55"/>
        <v>NO</v>
      </c>
      <c r="AT46" t="str">
        <f t="shared" si="56"/>
        <v>NO</v>
      </c>
      <c r="AU46" t="str">
        <f t="shared" si="57"/>
        <v>NO</v>
      </c>
      <c r="AV46" t="str">
        <f t="shared" si="58"/>
        <v>NO</v>
      </c>
      <c r="AW46" t="str">
        <f t="shared" si="59"/>
        <v>NO</v>
      </c>
      <c r="AX46" t="str">
        <f t="shared" si="60"/>
        <v>NO</v>
      </c>
    </row>
    <row r="47" spans="1:50" x14ac:dyDescent="0.25">
      <c r="A47" t="s">
        <v>95</v>
      </c>
      <c r="B47">
        <v>324.85000000000002</v>
      </c>
      <c r="C47">
        <v>327.8</v>
      </c>
      <c r="D47">
        <v>318.55</v>
      </c>
      <c r="E47">
        <v>320.64999999999998</v>
      </c>
      <c r="F47">
        <v>-4.75</v>
      </c>
      <c r="G47">
        <v>-1.459741856177013</v>
      </c>
      <c r="H47" s="9">
        <f t="shared" si="31"/>
        <v>-1.2929044174234401</v>
      </c>
      <c r="I47" s="9">
        <f t="shared" si="32"/>
        <v>1.2929044174234401</v>
      </c>
      <c r="J47" s="9">
        <f t="shared" si="33"/>
        <v>0.90811143604740285</v>
      </c>
      <c r="K47" s="9">
        <f t="shared" si="34"/>
        <v>0.65491969437079867</v>
      </c>
      <c r="L47" s="9" t="str">
        <f t="shared" si="35"/>
        <v>NO</v>
      </c>
      <c r="M47" t="str">
        <f t="shared" si="36"/>
        <v>NO</v>
      </c>
      <c r="N47" t="str">
        <f t="shared" si="37"/>
        <v>NO</v>
      </c>
      <c r="O47" s="9" t="str">
        <f t="shared" si="38"/>
        <v>NO</v>
      </c>
      <c r="P47" s="9" t="str">
        <f t="shared" si="39"/>
        <v>NO</v>
      </c>
      <c r="Q47" s="9" t="str">
        <f t="shared" si="40"/>
        <v>NO</v>
      </c>
      <c r="R47" s="9" t="str">
        <f t="shared" si="61"/>
        <v>NO</v>
      </c>
      <c r="S47">
        <v>329.6</v>
      </c>
      <c r="T47">
        <v>330</v>
      </c>
      <c r="U47">
        <v>323</v>
      </c>
      <c r="V47">
        <v>325.39999999999998</v>
      </c>
      <c r="W47">
        <v>-0.75</v>
      </c>
      <c r="X47">
        <v>-0.22995554192856049</v>
      </c>
      <c r="Y47" s="9">
        <f t="shared" si="41"/>
        <v>-1.2742718446602079</v>
      </c>
      <c r="Z47" s="9">
        <f t="shared" si="42"/>
        <v>1.2742718446602079</v>
      </c>
      <c r="AA47" s="9">
        <f t="shared" si="43"/>
        <v>0.12135922330096396</v>
      </c>
      <c r="AB47" s="9">
        <f t="shared" si="44"/>
        <v>0.73755377996311533</v>
      </c>
      <c r="AC47" s="9" t="str">
        <f t="shared" si="45"/>
        <v>NO</v>
      </c>
      <c r="AD47" s="9" t="str">
        <f t="shared" si="46"/>
        <v>NO</v>
      </c>
      <c r="AE47" s="9" t="str">
        <f t="shared" si="47"/>
        <v>NO</v>
      </c>
      <c r="AF47" s="9" t="str">
        <f t="shared" si="48"/>
        <v>NO</v>
      </c>
      <c r="AG47" s="9" t="str">
        <f t="shared" si="49"/>
        <v>NO</v>
      </c>
      <c r="AH47" s="9" t="str">
        <f t="shared" si="50"/>
        <v>NO</v>
      </c>
      <c r="AI47">
        <v>324.8</v>
      </c>
      <c r="AJ47">
        <v>332.25</v>
      </c>
      <c r="AK47">
        <v>324</v>
      </c>
      <c r="AL47">
        <v>326.14999999999998</v>
      </c>
      <c r="AM47">
        <v>2.5</v>
      </c>
      <c r="AN47">
        <v>0.77243936350996456</v>
      </c>
      <c r="AO47" s="9">
        <f t="shared" si="51"/>
        <v>0.41564039408865949</v>
      </c>
      <c r="AP47" s="9">
        <f t="shared" si="52"/>
        <v>0.41564039408865949</v>
      </c>
      <c r="AQ47" s="9">
        <f t="shared" si="53"/>
        <v>1.8703050743522989</v>
      </c>
      <c r="AR47" s="9">
        <f t="shared" si="54"/>
        <v>0.2463054187192153</v>
      </c>
      <c r="AS47" t="str">
        <f t="shared" si="55"/>
        <v>NO</v>
      </c>
      <c r="AT47" t="str">
        <f t="shared" si="56"/>
        <v>NO</v>
      </c>
      <c r="AU47" t="str">
        <f t="shared" si="57"/>
        <v>NO</v>
      </c>
      <c r="AV47" t="str">
        <f t="shared" si="58"/>
        <v>NO</v>
      </c>
      <c r="AW47" t="str">
        <f t="shared" si="59"/>
        <v>NO</v>
      </c>
      <c r="AX47" t="str">
        <f t="shared" si="60"/>
        <v>NO</v>
      </c>
    </row>
    <row r="48" spans="1:50" x14ac:dyDescent="0.25">
      <c r="A48" t="s">
        <v>96</v>
      </c>
      <c r="B48">
        <v>380.9</v>
      </c>
      <c r="C48">
        <v>383.65</v>
      </c>
      <c r="D48">
        <v>374</v>
      </c>
      <c r="E48">
        <v>378.3</v>
      </c>
      <c r="F48">
        <v>-3.3499999999999659</v>
      </c>
      <c r="G48">
        <v>-0.87776758810427513</v>
      </c>
      <c r="H48" s="9">
        <f t="shared" si="31"/>
        <v>-0.68259385665528116</v>
      </c>
      <c r="I48" s="9">
        <f t="shared" si="32"/>
        <v>0.68259385665528116</v>
      </c>
      <c r="J48" s="9">
        <f t="shared" si="33"/>
        <v>0.72197427146232607</v>
      </c>
      <c r="K48" s="9">
        <f t="shared" si="34"/>
        <v>1.1366640232619643</v>
      </c>
      <c r="L48" s="9" t="str">
        <f t="shared" si="35"/>
        <v>NO</v>
      </c>
      <c r="M48" t="str">
        <f t="shared" si="36"/>
        <v>NO</v>
      </c>
      <c r="N48" t="str">
        <f t="shared" si="37"/>
        <v>NO</v>
      </c>
      <c r="O48" s="9" t="str">
        <f t="shared" si="38"/>
        <v>NO</v>
      </c>
      <c r="P48" s="9" t="str">
        <f t="shared" si="39"/>
        <v>NO</v>
      </c>
      <c r="Q48" s="9" t="str">
        <f t="shared" si="40"/>
        <v>NO</v>
      </c>
      <c r="R48" s="9" t="str">
        <f t="shared" si="61"/>
        <v>NO</v>
      </c>
      <c r="S48">
        <v>387.9</v>
      </c>
      <c r="T48">
        <v>387.9</v>
      </c>
      <c r="U48">
        <v>379.05</v>
      </c>
      <c r="V48">
        <v>381.65</v>
      </c>
      <c r="W48">
        <v>-1.6500000000000341</v>
      </c>
      <c r="X48">
        <v>-0.43047221497522409</v>
      </c>
      <c r="Y48" s="9">
        <f t="shared" si="41"/>
        <v>-1.6112400103119362</v>
      </c>
      <c r="Z48" s="9">
        <f t="shared" si="42"/>
        <v>1.6112400103119362</v>
      </c>
      <c r="AA48" s="9">
        <f t="shared" si="43"/>
        <v>0</v>
      </c>
      <c r="AB48" s="9">
        <f t="shared" si="44"/>
        <v>0.6812524564391369</v>
      </c>
      <c r="AC48" s="9" t="str">
        <f t="shared" si="45"/>
        <v>NO</v>
      </c>
      <c r="AD48" s="9" t="str">
        <f t="shared" si="46"/>
        <v>NO</v>
      </c>
      <c r="AE48" s="9" t="str">
        <f t="shared" si="47"/>
        <v>NO</v>
      </c>
      <c r="AF48" s="9" t="str">
        <f t="shared" si="48"/>
        <v>NO</v>
      </c>
      <c r="AG48" s="9" t="str">
        <f t="shared" si="49"/>
        <v>NO</v>
      </c>
      <c r="AH48" s="9" t="str">
        <f t="shared" si="50"/>
        <v>NO</v>
      </c>
      <c r="AI48">
        <v>376.1</v>
      </c>
      <c r="AJ48">
        <v>392.8</v>
      </c>
      <c r="AK48">
        <v>375.1</v>
      </c>
      <c r="AL48">
        <v>383.3</v>
      </c>
      <c r="AM48">
        <v>2.6999999999999891</v>
      </c>
      <c r="AN48">
        <v>0.70940620073567751</v>
      </c>
      <c r="AO48" s="9">
        <f t="shared" si="51"/>
        <v>1.9143844722148335</v>
      </c>
      <c r="AP48" s="9">
        <f t="shared" si="52"/>
        <v>1.9143844722148335</v>
      </c>
      <c r="AQ48" s="9">
        <f t="shared" si="53"/>
        <v>2.4784763892512394</v>
      </c>
      <c r="AR48" s="9">
        <f t="shared" si="54"/>
        <v>0.26588673225206061</v>
      </c>
      <c r="AS48" t="str">
        <f t="shared" si="55"/>
        <v>NO</v>
      </c>
      <c r="AT48" t="str">
        <f t="shared" si="56"/>
        <v>NO</v>
      </c>
      <c r="AU48" t="str">
        <f t="shared" si="57"/>
        <v>NO</v>
      </c>
      <c r="AV48" t="str">
        <f t="shared" si="58"/>
        <v>NO</v>
      </c>
      <c r="AW48" t="str">
        <f t="shared" si="59"/>
        <v>NO</v>
      </c>
      <c r="AX48" t="str">
        <f t="shared" si="60"/>
        <v>NO</v>
      </c>
    </row>
    <row r="49" spans="1:50" x14ac:dyDescent="0.25">
      <c r="A49" t="s">
        <v>97</v>
      </c>
      <c r="B49">
        <v>33.549999999999997</v>
      </c>
      <c r="C49">
        <v>33.549999999999997</v>
      </c>
      <c r="D49">
        <v>32.35</v>
      </c>
      <c r="E49">
        <v>32.75</v>
      </c>
      <c r="F49">
        <v>-1.100000000000001</v>
      </c>
      <c r="G49">
        <v>-3.2496307237813919</v>
      </c>
      <c r="H49" s="9">
        <f t="shared" si="31"/>
        <v>-2.3845007451564744</v>
      </c>
      <c r="I49" s="9">
        <f t="shared" si="32"/>
        <v>2.3845007451564744</v>
      </c>
      <c r="J49" s="9">
        <f t="shared" si="33"/>
        <v>0</v>
      </c>
      <c r="K49" s="9">
        <f t="shared" si="34"/>
        <v>1.2213740458015223</v>
      </c>
      <c r="L49" s="9" t="str">
        <f t="shared" si="35"/>
        <v>NO</v>
      </c>
      <c r="M49" t="str">
        <f t="shared" si="36"/>
        <v>NO</v>
      </c>
      <c r="N49" t="str">
        <f t="shared" si="37"/>
        <v>NO</v>
      </c>
      <c r="O49" s="9" t="str">
        <f t="shared" si="38"/>
        <v>NO</v>
      </c>
      <c r="P49" s="9" t="str">
        <f t="shared" si="39"/>
        <v>NO</v>
      </c>
      <c r="Q49" s="9" t="str">
        <f t="shared" si="40"/>
        <v>NO</v>
      </c>
      <c r="R49" s="9" t="str">
        <f t="shared" si="61"/>
        <v>NO</v>
      </c>
      <c r="S49">
        <v>33.799999999999997</v>
      </c>
      <c r="T49">
        <v>35.4</v>
      </c>
      <c r="U49">
        <v>33.25</v>
      </c>
      <c r="V49">
        <v>33.85</v>
      </c>
      <c r="W49">
        <v>0.55000000000000426</v>
      </c>
      <c r="X49">
        <v>1.6516516516516651</v>
      </c>
      <c r="Y49" s="9">
        <f t="shared" si="41"/>
        <v>0.14792899408285284</v>
      </c>
      <c r="Z49" s="9">
        <f t="shared" si="42"/>
        <v>0.14792899408285284</v>
      </c>
      <c r="AA49" s="9">
        <f t="shared" si="43"/>
        <v>4.5790251107828572</v>
      </c>
      <c r="AB49" s="9">
        <f t="shared" si="44"/>
        <v>1.6272189349112343</v>
      </c>
      <c r="AC49" s="9" t="str">
        <f t="shared" si="45"/>
        <v>NO</v>
      </c>
      <c r="AD49" s="9" t="str">
        <f t="shared" si="46"/>
        <v>NO</v>
      </c>
      <c r="AE49" s="9" t="str">
        <f t="shared" si="47"/>
        <v>NO</v>
      </c>
      <c r="AF49" s="9" t="str">
        <f t="shared" si="48"/>
        <v>NO</v>
      </c>
      <c r="AG49" s="9" t="str">
        <f t="shared" si="49"/>
        <v>NO</v>
      </c>
      <c r="AH49" s="9" t="str">
        <f t="shared" si="50"/>
        <v>NO</v>
      </c>
      <c r="AI49">
        <v>32.65</v>
      </c>
      <c r="AJ49">
        <v>33.5</v>
      </c>
      <c r="AK49">
        <v>31.8</v>
      </c>
      <c r="AL49">
        <v>33.299999999999997</v>
      </c>
      <c r="AM49">
        <v>0.39999999999999858</v>
      </c>
      <c r="AN49">
        <v>1.215805471124616</v>
      </c>
      <c r="AO49" s="9">
        <f t="shared" si="51"/>
        <v>1.9908116385911137</v>
      </c>
      <c r="AP49" s="9">
        <f t="shared" si="52"/>
        <v>1.9908116385911137</v>
      </c>
      <c r="AQ49" s="9">
        <f t="shared" si="53"/>
        <v>0.60060060060060916</v>
      </c>
      <c r="AR49" s="9">
        <f t="shared" si="54"/>
        <v>2.6033690658499169</v>
      </c>
      <c r="AS49" t="str">
        <f t="shared" si="55"/>
        <v>NO</v>
      </c>
      <c r="AT49" t="str">
        <f t="shared" si="56"/>
        <v>NO</v>
      </c>
      <c r="AU49" t="str">
        <f t="shared" si="57"/>
        <v>NO</v>
      </c>
      <c r="AV49" t="str">
        <f t="shared" si="58"/>
        <v>YES</v>
      </c>
      <c r="AW49" t="str">
        <f t="shared" si="59"/>
        <v>NO</v>
      </c>
      <c r="AX49" t="str">
        <f t="shared" si="60"/>
        <v>NO</v>
      </c>
    </row>
    <row r="50" spans="1:50" x14ac:dyDescent="0.25">
      <c r="A50" t="s">
        <v>98</v>
      </c>
      <c r="B50">
        <v>547</v>
      </c>
      <c r="C50">
        <v>547</v>
      </c>
      <c r="D50">
        <v>534.65</v>
      </c>
      <c r="E50">
        <v>536.70000000000005</v>
      </c>
      <c r="F50">
        <v>-8.6999999999999318</v>
      </c>
      <c r="G50">
        <v>-1.595159515951583</v>
      </c>
      <c r="H50" s="9">
        <f t="shared" si="31"/>
        <v>-1.8829981718464266</v>
      </c>
      <c r="I50" s="9">
        <f t="shared" si="32"/>
        <v>1.8829981718464266</v>
      </c>
      <c r="J50" s="9">
        <f t="shared" si="33"/>
        <v>0</v>
      </c>
      <c r="K50" s="9">
        <f t="shared" si="34"/>
        <v>0.38196385317683401</v>
      </c>
      <c r="L50" s="9" t="str">
        <f t="shared" si="35"/>
        <v>NO</v>
      </c>
      <c r="M50" t="str">
        <f t="shared" si="36"/>
        <v>NO</v>
      </c>
      <c r="N50" t="str">
        <f t="shared" si="37"/>
        <v>NO</v>
      </c>
      <c r="O50" s="9" t="str">
        <f t="shared" si="38"/>
        <v>NO</v>
      </c>
      <c r="P50" s="9" t="str">
        <f t="shared" si="39"/>
        <v>NO</v>
      </c>
      <c r="Q50" s="9" t="str">
        <f t="shared" si="40"/>
        <v>NO</v>
      </c>
      <c r="R50" s="9" t="str">
        <f t="shared" si="61"/>
        <v>NO</v>
      </c>
      <c r="S50">
        <v>554</v>
      </c>
      <c r="T50">
        <v>557.25</v>
      </c>
      <c r="U50">
        <v>542.04999999999995</v>
      </c>
      <c r="V50">
        <v>545.4</v>
      </c>
      <c r="W50">
        <v>-6.7000000000000446</v>
      </c>
      <c r="X50">
        <v>-1.2135482702409071</v>
      </c>
      <c r="Y50" s="9">
        <f t="shared" si="41"/>
        <v>-1.552346570397116</v>
      </c>
      <c r="Z50" s="9">
        <f t="shared" si="42"/>
        <v>1.552346570397116</v>
      </c>
      <c r="AA50" s="9">
        <f t="shared" si="43"/>
        <v>0.58664259927797835</v>
      </c>
      <c r="AB50" s="9">
        <f t="shared" si="44"/>
        <v>0.61422808947561836</v>
      </c>
      <c r="AC50" s="9" t="str">
        <f t="shared" si="45"/>
        <v>NO</v>
      </c>
      <c r="AD50" s="9" t="str">
        <f t="shared" si="46"/>
        <v>NO</v>
      </c>
      <c r="AE50" s="9" t="str">
        <f t="shared" si="47"/>
        <v>NO</v>
      </c>
      <c r="AF50" s="9" t="str">
        <f t="shared" si="48"/>
        <v>NO</v>
      </c>
      <c r="AG50" s="9" t="str">
        <f t="shared" si="49"/>
        <v>NO</v>
      </c>
      <c r="AH50" s="9" t="str">
        <f t="shared" si="50"/>
        <v>NO</v>
      </c>
      <c r="AI50">
        <v>537</v>
      </c>
      <c r="AJ50">
        <v>554.95000000000005</v>
      </c>
      <c r="AK50">
        <v>533.95000000000005</v>
      </c>
      <c r="AL50">
        <v>552.1</v>
      </c>
      <c r="AM50">
        <v>14.149999999999981</v>
      </c>
      <c r="AN50">
        <v>2.6303559810391248</v>
      </c>
      <c r="AO50" s="9">
        <f t="shared" si="51"/>
        <v>2.8119180633147156</v>
      </c>
      <c r="AP50" s="9">
        <f t="shared" si="52"/>
        <v>2.8119180633147156</v>
      </c>
      <c r="AQ50" s="9">
        <f t="shared" si="53"/>
        <v>0.51621083137113255</v>
      </c>
      <c r="AR50" s="9">
        <f t="shared" si="54"/>
        <v>0.56797020484170468</v>
      </c>
      <c r="AS50" t="str">
        <f t="shared" si="55"/>
        <v>NO</v>
      </c>
      <c r="AT50" t="str">
        <f t="shared" si="56"/>
        <v>NO</v>
      </c>
      <c r="AU50" t="str">
        <f t="shared" si="57"/>
        <v>NO</v>
      </c>
      <c r="AV50" t="str">
        <f t="shared" si="58"/>
        <v>NO</v>
      </c>
      <c r="AW50" t="str">
        <f t="shared" si="59"/>
        <v>NO</v>
      </c>
      <c r="AX50" t="str">
        <f t="shared" si="6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2020-06-28T19:24:15Z</dcterms:created>
  <dcterms:modified xsi:type="dcterms:W3CDTF">2020-06-29T15:14:28Z</dcterms:modified>
</cp:coreProperties>
</file>