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llege\webend\techniqo\candlepattern\"/>
    </mc:Choice>
  </mc:AlternateContent>
  <bookViews>
    <workbookView xWindow="-105" yWindow="-105" windowWidth="23250" windowHeight="125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R51" i="1" l="1"/>
  <c r="AQ51" i="1"/>
  <c r="AO51" i="1"/>
  <c r="Y51" i="1"/>
  <c r="R51" i="1"/>
  <c r="K51" i="1"/>
  <c r="H51" i="1"/>
  <c r="AU51" i="1" s="1"/>
  <c r="AU50" i="1"/>
  <c r="AQ50" i="1"/>
  <c r="AP50" i="1"/>
  <c r="AO50" i="1"/>
  <c r="Y50" i="1"/>
  <c r="K50" i="1"/>
  <c r="J50" i="1"/>
  <c r="I50" i="1"/>
  <c r="H50" i="1"/>
  <c r="AX49" i="1"/>
  <c r="AP49" i="1"/>
  <c r="AS49" i="1" s="1"/>
  <c r="AO49" i="1"/>
  <c r="AT49" i="1" s="1"/>
  <c r="AE49" i="1"/>
  <c r="AB49" i="1"/>
  <c r="AA49" i="1"/>
  <c r="Z49" i="1"/>
  <c r="Y49" i="1"/>
  <c r="J49" i="1"/>
  <c r="I49" i="1"/>
  <c r="AF49" i="1" s="1"/>
  <c r="H49" i="1"/>
  <c r="K49" i="1" s="1"/>
  <c r="AO48" i="1"/>
  <c r="AA48" i="1"/>
  <c r="Z48" i="1"/>
  <c r="Y48" i="1"/>
  <c r="AB48" i="1" s="1"/>
  <c r="H48" i="1"/>
  <c r="AV47" i="1"/>
  <c r="AR47" i="1"/>
  <c r="AQ47" i="1"/>
  <c r="AP47" i="1"/>
  <c r="AO47" i="1"/>
  <c r="Y47" i="1"/>
  <c r="H47" i="1"/>
  <c r="AU46" i="1"/>
  <c r="AQ46" i="1"/>
  <c r="AP46" i="1"/>
  <c r="AO46" i="1"/>
  <c r="Y46" i="1"/>
  <c r="K46" i="1"/>
  <c r="J46" i="1"/>
  <c r="I46" i="1"/>
  <c r="H46" i="1"/>
  <c r="AO45" i="1"/>
  <c r="AB45" i="1"/>
  <c r="AA45" i="1"/>
  <c r="Z45" i="1"/>
  <c r="Y45" i="1"/>
  <c r="J45" i="1"/>
  <c r="I45" i="1"/>
  <c r="H45" i="1"/>
  <c r="K45" i="1" s="1"/>
  <c r="M45" i="1" s="1"/>
  <c r="AV44" i="1"/>
  <c r="AR44" i="1"/>
  <c r="AO44" i="1"/>
  <c r="AA44" i="1"/>
  <c r="Z44" i="1"/>
  <c r="Y44" i="1"/>
  <c r="AB44" i="1" s="1"/>
  <c r="I44" i="1"/>
  <c r="H44" i="1"/>
  <c r="AU43" i="1"/>
  <c r="AR43" i="1"/>
  <c r="AQ43" i="1"/>
  <c r="AP43" i="1"/>
  <c r="AO43" i="1"/>
  <c r="Z43" i="1"/>
  <c r="Y43" i="1"/>
  <c r="H43" i="1"/>
  <c r="AU42" i="1"/>
  <c r="AQ42" i="1"/>
  <c r="AP42" i="1"/>
  <c r="AO42" i="1"/>
  <c r="AB42" i="1"/>
  <c r="Y42" i="1"/>
  <c r="K42" i="1"/>
  <c r="J42" i="1"/>
  <c r="H42" i="1"/>
  <c r="I42" i="1" s="1"/>
  <c r="AS41" i="1"/>
  <c r="AP41" i="1"/>
  <c r="AX41" i="1" s="1"/>
  <c r="AO41" i="1"/>
  <c r="AE41" i="1"/>
  <c r="AB41" i="1"/>
  <c r="AA41" i="1"/>
  <c r="Y41" i="1"/>
  <c r="Z41" i="1" s="1"/>
  <c r="AH41" i="1" s="1"/>
  <c r="M41" i="1"/>
  <c r="J41" i="1"/>
  <c r="I41" i="1"/>
  <c r="H41" i="1"/>
  <c r="K41" i="1" s="1"/>
  <c r="AV40" i="1"/>
  <c r="AO40" i="1"/>
  <c r="AA40" i="1"/>
  <c r="Z40" i="1"/>
  <c r="Y40" i="1"/>
  <c r="AB40" i="1" s="1"/>
  <c r="H40" i="1"/>
  <c r="AR39" i="1"/>
  <c r="AQ39" i="1"/>
  <c r="AP39" i="1"/>
  <c r="AO39" i="1"/>
  <c r="Y39" i="1"/>
  <c r="H39" i="1"/>
  <c r="AU38" i="1"/>
  <c r="AQ38" i="1"/>
  <c r="AP38" i="1"/>
  <c r="AO38" i="1"/>
  <c r="Y38" i="1"/>
  <c r="K38" i="1"/>
  <c r="J38" i="1"/>
  <c r="I38" i="1"/>
  <c r="H38" i="1"/>
  <c r="AP37" i="1"/>
  <c r="AX37" i="1" s="1"/>
  <c r="AO37" i="1"/>
  <c r="AB37" i="1"/>
  <c r="AA37" i="1"/>
  <c r="Z37" i="1"/>
  <c r="Y37" i="1"/>
  <c r="J37" i="1"/>
  <c r="I37" i="1"/>
  <c r="H37" i="1"/>
  <c r="K37" i="1" s="1"/>
  <c r="AV36" i="1"/>
  <c r="AO36" i="1"/>
  <c r="AA36" i="1"/>
  <c r="Z36" i="1"/>
  <c r="Y36" i="1"/>
  <c r="AB36" i="1" s="1"/>
  <c r="H36" i="1"/>
  <c r="AV35" i="1"/>
  <c r="AU35" i="1"/>
  <c r="AR35" i="1"/>
  <c r="AQ35" i="1"/>
  <c r="AP35" i="1"/>
  <c r="AO35" i="1"/>
  <c r="Y35" i="1"/>
  <c r="H35" i="1"/>
  <c r="AU34" i="1"/>
  <c r="AQ34" i="1"/>
  <c r="AP34" i="1"/>
  <c r="AO34" i="1"/>
  <c r="Y34" i="1"/>
  <c r="O34" i="1"/>
  <c r="K34" i="1"/>
  <c r="J34" i="1"/>
  <c r="I34" i="1"/>
  <c r="H34" i="1"/>
  <c r="AO33" i="1"/>
  <c r="AF33" i="1"/>
  <c r="AB33" i="1"/>
  <c r="AA33" i="1"/>
  <c r="Z33" i="1"/>
  <c r="Y33" i="1"/>
  <c r="J33" i="1"/>
  <c r="I33" i="1"/>
  <c r="H33" i="1"/>
  <c r="K33" i="1" s="1"/>
  <c r="AV32" i="1"/>
  <c r="AR32" i="1"/>
  <c r="AO32" i="1"/>
  <c r="AA32" i="1"/>
  <c r="Z32" i="1"/>
  <c r="Y32" i="1"/>
  <c r="AB32" i="1" s="1"/>
  <c r="K32" i="1"/>
  <c r="I32" i="1"/>
  <c r="H32" i="1"/>
  <c r="J32" i="1" s="1"/>
  <c r="AV31" i="1"/>
  <c r="AU31" i="1"/>
  <c r="AR31" i="1"/>
  <c r="AQ31" i="1"/>
  <c r="AP31" i="1"/>
  <c r="AO31" i="1"/>
  <c r="AB31" i="1"/>
  <c r="Z31" i="1"/>
  <c r="Y31" i="1"/>
  <c r="AA31" i="1" s="1"/>
  <c r="O31" i="1"/>
  <c r="K31" i="1"/>
  <c r="J31" i="1"/>
  <c r="H31" i="1"/>
  <c r="I31" i="1" s="1"/>
  <c r="AU30" i="1"/>
  <c r="AQ30" i="1"/>
  <c r="AP30" i="1"/>
  <c r="AO30" i="1"/>
  <c r="Y30" i="1"/>
  <c r="O30" i="1"/>
  <c r="K30" i="1"/>
  <c r="J30" i="1"/>
  <c r="N30" i="1" s="1"/>
  <c r="I30" i="1"/>
  <c r="H30" i="1"/>
  <c r="AV29" i="1"/>
  <c r="AR29" i="1"/>
  <c r="AP29" i="1"/>
  <c r="AO29" i="1"/>
  <c r="AB29" i="1"/>
  <c r="AA29" i="1"/>
  <c r="Z29" i="1"/>
  <c r="Y29" i="1"/>
  <c r="J29" i="1"/>
  <c r="H29" i="1"/>
  <c r="K29" i="1" s="1"/>
  <c r="AV28" i="1"/>
  <c r="AR28" i="1"/>
  <c r="AQ28" i="1"/>
  <c r="AO28" i="1"/>
  <c r="AG28" i="1"/>
  <c r="AE28" i="1"/>
  <c r="AA28" i="1"/>
  <c r="Z28" i="1"/>
  <c r="AH28" i="1" s="1"/>
  <c r="Y28" i="1"/>
  <c r="AB28" i="1" s="1"/>
  <c r="K28" i="1"/>
  <c r="I28" i="1"/>
  <c r="H28" i="1"/>
  <c r="J28" i="1" s="1"/>
  <c r="AV27" i="1"/>
  <c r="AU27" i="1"/>
  <c r="AR27" i="1"/>
  <c r="AQ27" i="1"/>
  <c r="AP27" i="1"/>
  <c r="AT27" i="1" s="1"/>
  <c r="AO27" i="1"/>
  <c r="AF27" i="1"/>
  <c r="AB27" i="1"/>
  <c r="Z27" i="1"/>
  <c r="AG27" i="1" s="1"/>
  <c r="Y27" i="1"/>
  <c r="AA27" i="1" s="1"/>
  <c r="O27" i="1"/>
  <c r="L27" i="1"/>
  <c r="K27" i="1"/>
  <c r="J27" i="1"/>
  <c r="H27" i="1"/>
  <c r="I27" i="1" s="1"/>
  <c r="AU26" i="1"/>
  <c r="AQ26" i="1"/>
  <c r="AP26" i="1"/>
  <c r="AO26" i="1"/>
  <c r="AA26" i="1"/>
  <c r="Y26" i="1"/>
  <c r="K26" i="1"/>
  <c r="J26" i="1"/>
  <c r="I26" i="1"/>
  <c r="H26" i="1"/>
  <c r="AR25" i="1"/>
  <c r="AP25" i="1"/>
  <c r="AO25" i="1"/>
  <c r="AB25" i="1"/>
  <c r="AA25" i="1"/>
  <c r="Z25" i="1"/>
  <c r="Y25" i="1"/>
  <c r="J25" i="1"/>
  <c r="H25" i="1"/>
  <c r="AV24" i="1"/>
  <c r="AR24" i="1"/>
  <c r="AQ24" i="1"/>
  <c r="AO24" i="1"/>
  <c r="AG24" i="1"/>
  <c r="AA24" i="1"/>
  <c r="Z24" i="1"/>
  <c r="Y24" i="1"/>
  <c r="AB24" i="1" s="1"/>
  <c r="P24" i="1"/>
  <c r="K24" i="1"/>
  <c r="I24" i="1"/>
  <c r="H24" i="1"/>
  <c r="J24" i="1" s="1"/>
  <c r="AU23" i="1"/>
  <c r="AR23" i="1"/>
  <c r="AQ23" i="1"/>
  <c r="AP23" i="1"/>
  <c r="AO23" i="1"/>
  <c r="Z23" i="1"/>
  <c r="Y23" i="1"/>
  <c r="J23" i="1"/>
  <c r="H23" i="1"/>
  <c r="AU22" i="1"/>
  <c r="AP22" i="1"/>
  <c r="AO22" i="1"/>
  <c r="Y22" i="1"/>
  <c r="M22" i="1"/>
  <c r="K22" i="1"/>
  <c r="J22" i="1"/>
  <c r="I22" i="1"/>
  <c r="H22" i="1"/>
  <c r="AO21" i="1"/>
  <c r="Y21" i="1"/>
  <c r="K21" i="1"/>
  <c r="H21" i="1"/>
  <c r="AU20" i="1"/>
  <c r="AR20" i="1"/>
  <c r="AQ20" i="1"/>
  <c r="AP20" i="1"/>
  <c r="AO20" i="1"/>
  <c r="AB20" i="1"/>
  <c r="Y20" i="1"/>
  <c r="N20" i="1"/>
  <c r="K20" i="1"/>
  <c r="J20" i="1"/>
  <c r="H20" i="1"/>
  <c r="I20" i="1" s="1"/>
  <c r="AP19" i="1"/>
  <c r="AS19" i="1" s="1"/>
  <c r="AO19" i="1"/>
  <c r="AT19" i="1" s="1"/>
  <c r="AE19" i="1"/>
  <c r="AB19" i="1"/>
  <c r="AA19" i="1"/>
  <c r="Y19" i="1"/>
  <c r="Z19" i="1" s="1"/>
  <c r="R19" i="1"/>
  <c r="K19" i="1"/>
  <c r="J19" i="1"/>
  <c r="O19" i="1" s="1"/>
  <c r="I19" i="1"/>
  <c r="AF19" i="1" s="1"/>
  <c r="H19" i="1"/>
  <c r="AO18" i="1"/>
  <c r="AB18" i="1"/>
  <c r="AA18" i="1"/>
  <c r="Z18" i="1"/>
  <c r="Y18" i="1"/>
  <c r="H18" i="1"/>
  <c r="AR17" i="1"/>
  <c r="AQ17" i="1"/>
  <c r="AO17" i="1"/>
  <c r="Y17" i="1"/>
  <c r="H17" i="1"/>
  <c r="AU17" i="1" s="1"/>
  <c r="AU16" i="1"/>
  <c r="AR16" i="1"/>
  <c r="AQ16" i="1"/>
  <c r="AP16" i="1"/>
  <c r="AO16" i="1"/>
  <c r="Y16" i="1"/>
  <c r="K16" i="1"/>
  <c r="J16" i="1"/>
  <c r="O16" i="1" s="1"/>
  <c r="H16" i="1"/>
  <c r="I16" i="1" s="1"/>
  <c r="AO15" i="1"/>
  <c r="AB15" i="1"/>
  <c r="AA15" i="1"/>
  <c r="Y15" i="1"/>
  <c r="Z15" i="1" s="1"/>
  <c r="K15" i="1"/>
  <c r="J15" i="1"/>
  <c r="I15" i="1"/>
  <c r="H15" i="1"/>
  <c r="AR14" i="1"/>
  <c r="AO14" i="1"/>
  <c r="AB14" i="1"/>
  <c r="AA14" i="1"/>
  <c r="Z14" i="1"/>
  <c r="Y14" i="1"/>
  <c r="H14" i="1"/>
  <c r="AV13" i="1"/>
  <c r="AR13" i="1"/>
  <c r="AQ13" i="1"/>
  <c r="AO13" i="1"/>
  <c r="Z13" i="1"/>
  <c r="Y13" i="1"/>
  <c r="H13" i="1"/>
  <c r="K13" i="1" s="1"/>
  <c r="AU12" i="1"/>
  <c r="AR12" i="1"/>
  <c r="AQ12" i="1"/>
  <c r="AP12" i="1"/>
  <c r="AO12" i="1"/>
  <c r="Y12" i="1"/>
  <c r="AB12" i="1" s="1"/>
  <c r="K12" i="1"/>
  <c r="J12" i="1"/>
  <c r="O12" i="1" s="1"/>
  <c r="H12" i="1"/>
  <c r="I12" i="1" s="1"/>
  <c r="AO11" i="1"/>
  <c r="AB11" i="1"/>
  <c r="AA11" i="1"/>
  <c r="Y11" i="1"/>
  <c r="Z11" i="1" s="1"/>
  <c r="AH11" i="1" s="1"/>
  <c r="M11" i="1"/>
  <c r="K11" i="1"/>
  <c r="J11" i="1"/>
  <c r="I11" i="1"/>
  <c r="Q11" i="1" s="1"/>
  <c r="H11" i="1"/>
  <c r="AR10" i="1"/>
  <c r="AO10" i="1"/>
  <c r="AV10" i="1" s="1"/>
  <c r="AA10" i="1"/>
  <c r="Z10" i="1"/>
  <c r="AH10" i="1" s="1"/>
  <c r="Y10" i="1"/>
  <c r="AB10" i="1" s="1"/>
  <c r="I10" i="1"/>
  <c r="AE10" i="1" s="1"/>
  <c r="H10" i="1"/>
  <c r="AU9" i="1"/>
  <c r="AR9" i="1"/>
  <c r="AQ9" i="1"/>
  <c r="AO9" i="1"/>
  <c r="Y9" i="1"/>
  <c r="K9" i="1"/>
  <c r="H9" i="1"/>
  <c r="AV9" i="1" s="1"/>
  <c r="AU8" i="1"/>
  <c r="AQ8" i="1"/>
  <c r="AP8" i="1"/>
  <c r="AO8" i="1"/>
  <c r="Y8" i="1"/>
  <c r="AB8" i="1" s="1"/>
  <c r="K8" i="1"/>
  <c r="J8" i="1"/>
  <c r="O8" i="1" s="1"/>
  <c r="H8" i="1"/>
  <c r="I8" i="1" s="1"/>
  <c r="AO7" i="1"/>
  <c r="AB7" i="1"/>
  <c r="AA7" i="1"/>
  <c r="Y7" i="1"/>
  <c r="Z7" i="1" s="1"/>
  <c r="K7" i="1"/>
  <c r="J7" i="1"/>
  <c r="I7" i="1"/>
  <c r="AE7" i="1" s="1"/>
  <c r="H7" i="1"/>
  <c r="AV6" i="1"/>
  <c r="AR6" i="1"/>
  <c r="AO6" i="1"/>
  <c r="AE6" i="1"/>
  <c r="AA6" i="1"/>
  <c r="Z6" i="1"/>
  <c r="AH6" i="1" s="1"/>
  <c r="Y6" i="1"/>
  <c r="AB6" i="1" s="1"/>
  <c r="I6" i="1"/>
  <c r="H6" i="1"/>
  <c r="AV5" i="1"/>
  <c r="AU5" i="1"/>
  <c r="AR5" i="1"/>
  <c r="AQ5" i="1"/>
  <c r="AO5" i="1"/>
  <c r="Z5" i="1"/>
  <c r="Y5" i="1"/>
  <c r="K5" i="1"/>
  <c r="H5" i="1"/>
  <c r="AU4" i="1"/>
  <c r="AQ4" i="1"/>
  <c r="AP4" i="1"/>
  <c r="AO4" i="1"/>
  <c r="AB4" i="1"/>
  <c r="Y4" i="1"/>
  <c r="N4" i="1"/>
  <c r="K4" i="1"/>
  <c r="J4" i="1"/>
  <c r="H4" i="1"/>
  <c r="I4" i="1" s="1"/>
  <c r="AU3" i="1"/>
  <c r="AQ3" i="1"/>
  <c r="AP3" i="1"/>
  <c r="AO3" i="1"/>
  <c r="AB3" i="1"/>
  <c r="Y3" i="1"/>
  <c r="AA3" i="1" s="1"/>
  <c r="R3" i="1"/>
  <c r="K3" i="1"/>
  <c r="M3" i="1" s="1"/>
  <c r="J3" i="1"/>
  <c r="O3" i="1" s="1"/>
  <c r="I3" i="1"/>
  <c r="H3" i="1"/>
  <c r="AO2" i="1"/>
  <c r="AV2" i="1" s="1"/>
  <c r="AB2" i="1"/>
  <c r="AA2" i="1"/>
  <c r="Z2" i="1"/>
  <c r="AH2" i="1" s="1"/>
  <c r="Y2" i="1"/>
  <c r="J2" i="1"/>
  <c r="I2" i="1"/>
  <c r="AD2" i="1" s="1"/>
  <c r="H2" i="1"/>
  <c r="K2" i="1" s="1"/>
  <c r="L2" i="1" l="1"/>
  <c r="M2" i="1"/>
  <c r="AH5" i="1"/>
  <c r="AS15" i="1"/>
  <c r="AF20" i="1"/>
  <c r="AT23" i="1"/>
  <c r="O2" i="1"/>
  <c r="AS26" i="1"/>
  <c r="AH13" i="1"/>
  <c r="AT12" i="1"/>
  <c r="M13" i="1"/>
  <c r="Q2" i="1"/>
  <c r="AW4" i="1"/>
  <c r="N7" i="1"/>
  <c r="AV7" i="1"/>
  <c r="AR7" i="1"/>
  <c r="AU7" i="1"/>
  <c r="AQ7" i="1"/>
  <c r="M8" i="1"/>
  <c r="L8" i="1"/>
  <c r="AT8" i="1"/>
  <c r="AB9" i="1"/>
  <c r="AA9" i="1"/>
  <c r="AD15" i="1"/>
  <c r="P15" i="1"/>
  <c r="AG15" i="1"/>
  <c r="AC15" i="1"/>
  <c r="R14" i="1"/>
  <c r="M16" i="1"/>
  <c r="L16" i="1"/>
  <c r="AX19" i="1"/>
  <c r="AB21" i="1"/>
  <c r="AA21" i="1"/>
  <c r="AU21" i="1"/>
  <c r="AQ21" i="1"/>
  <c r="AW21" i="1"/>
  <c r="AR21" i="1"/>
  <c r="M28" i="1"/>
  <c r="R27" i="1"/>
  <c r="O28" i="1"/>
  <c r="AW29" i="1"/>
  <c r="M32" i="1"/>
  <c r="L32" i="1"/>
  <c r="P32" i="1"/>
  <c r="AV45" i="1"/>
  <c r="AR45" i="1"/>
  <c r="AU45" i="1"/>
  <c r="AQ45" i="1"/>
  <c r="AT45" i="1"/>
  <c r="AP45" i="1"/>
  <c r="AS45" i="1" s="1"/>
  <c r="N2" i="1"/>
  <c r="R2" i="1"/>
  <c r="AF2" i="1"/>
  <c r="AT2" i="1"/>
  <c r="AX2" i="1"/>
  <c r="Q4" i="1"/>
  <c r="AD4" i="1"/>
  <c r="P4" i="1"/>
  <c r="O4" i="1"/>
  <c r="AX4" i="1"/>
  <c r="O7" i="1"/>
  <c r="AP7" i="1"/>
  <c r="AX7" i="1"/>
  <c r="N8" i="1"/>
  <c r="N11" i="1"/>
  <c r="AV11" i="1"/>
  <c r="AR11" i="1"/>
  <c r="AU11" i="1"/>
  <c r="AQ11" i="1"/>
  <c r="M12" i="1"/>
  <c r="L12" i="1"/>
  <c r="K14" i="1"/>
  <c r="J14" i="1"/>
  <c r="O15" i="1"/>
  <c r="Q15" i="1"/>
  <c r="AP15" i="1"/>
  <c r="AW15" i="1" s="1"/>
  <c r="N16" i="1"/>
  <c r="AW16" i="1"/>
  <c r="AB17" i="1"/>
  <c r="AA17" i="1"/>
  <c r="AU18" i="1"/>
  <c r="AQ18" i="1"/>
  <c r="AX18" i="1"/>
  <c r="AP18" i="1"/>
  <c r="AT18" i="1" s="1"/>
  <c r="AW18" i="1"/>
  <c r="L19" i="1"/>
  <c r="Z21" i="1"/>
  <c r="AP21" i="1"/>
  <c r="AX21" i="1" s="1"/>
  <c r="P22" i="1"/>
  <c r="Q22" i="1"/>
  <c r="R21" i="1"/>
  <c r="N22" i="1"/>
  <c r="AF24" i="1"/>
  <c r="AD24" i="1"/>
  <c r="AE24" i="1"/>
  <c r="R23" i="1"/>
  <c r="AC24" i="1"/>
  <c r="Q24" i="1"/>
  <c r="L26" i="1"/>
  <c r="M26" i="1"/>
  <c r="O26" i="1"/>
  <c r="R25" i="1"/>
  <c r="AX27" i="1"/>
  <c r="L28" i="1"/>
  <c r="AT31" i="1"/>
  <c r="AX31" i="1"/>
  <c r="AU39" i="1"/>
  <c r="J39" i="1"/>
  <c r="I39" i="1"/>
  <c r="AW39" i="1" s="1"/>
  <c r="AV39" i="1"/>
  <c r="AC2" i="1"/>
  <c r="AG2" i="1"/>
  <c r="AQ2" i="1"/>
  <c r="AU2" i="1"/>
  <c r="L3" i="1"/>
  <c r="P3" i="1"/>
  <c r="Z3" i="1"/>
  <c r="AT3" i="1" s="1"/>
  <c r="AR3" i="1"/>
  <c r="AV3" i="1"/>
  <c r="AF4" i="1"/>
  <c r="J5" i="1"/>
  <c r="I5" i="1"/>
  <c r="K6" i="1"/>
  <c r="J6" i="1"/>
  <c r="P6" i="1" s="1"/>
  <c r="AU6" i="1"/>
  <c r="AQ6" i="1"/>
  <c r="AX6" i="1"/>
  <c r="AT6" i="1"/>
  <c r="AP6" i="1"/>
  <c r="AS6" i="1" s="1"/>
  <c r="AW6" i="1"/>
  <c r="L7" i="1"/>
  <c r="R7" i="1"/>
  <c r="AS7" i="1"/>
  <c r="Q8" i="1"/>
  <c r="AD8" i="1"/>
  <c r="P8" i="1"/>
  <c r="O11" i="1"/>
  <c r="AP11" i="1"/>
  <c r="AT11" i="1" s="1"/>
  <c r="AX11" i="1"/>
  <c r="N12" i="1"/>
  <c r="AW12" i="1"/>
  <c r="AB13" i="1"/>
  <c r="AA13" i="1"/>
  <c r="I14" i="1"/>
  <c r="AH14" i="1" s="1"/>
  <c r="AU14" i="1"/>
  <c r="AQ14" i="1"/>
  <c r="AP14" i="1"/>
  <c r="AS14" i="1" s="1"/>
  <c r="L15" i="1"/>
  <c r="R15" i="1"/>
  <c r="AE15" i="1"/>
  <c r="Q16" i="1"/>
  <c r="AD16" i="1"/>
  <c r="P16" i="1"/>
  <c r="Z17" i="1"/>
  <c r="AR18" i="1"/>
  <c r="M19" i="1"/>
  <c r="AH19" i="1"/>
  <c r="O22" i="1"/>
  <c r="AV22" i="1"/>
  <c r="AR22" i="1"/>
  <c r="AQ22" i="1"/>
  <c r="I23" i="1"/>
  <c r="AV23" i="1"/>
  <c r="K23" i="1"/>
  <c r="AA23" i="1"/>
  <c r="AB23" i="1"/>
  <c r="AW23" i="1"/>
  <c r="AW25" i="1"/>
  <c r="N26" i="1"/>
  <c r="Q28" i="1"/>
  <c r="AD30" i="1"/>
  <c r="P30" i="1"/>
  <c r="Q30" i="1"/>
  <c r="R29" i="1"/>
  <c r="Z30" i="1"/>
  <c r="AB30" i="1"/>
  <c r="AA30" i="1"/>
  <c r="AH31" i="1"/>
  <c r="AC31" i="1"/>
  <c r="AG31" i="1"/>
  <c r="AF31" i="1"/>
  <c r="O37" i="1"/>
  <c r="N37" i="1"/>
  <c r="M37" i="1"/>
  <c r="AW37" i="1"/>
  <c r="K39" i="1"/>
  <c r="AD45" i="1"/>
  <c r="P45" i="1"/>
  <c r="AG45" i="1"/>
  <c r="AC45" i="1"/>
  <c r="R44" i="1"/>
  <c r="AF45" i="1"/>
  <c r="AE45" i="1"/>
  <c r="Q45" i="1"/>
  <c r="AB47" i="1"/>
  <c r="AA47" i="1"/>
  <c r="Z47" i="1"/>
  <c r="AE2" i="1"/>
  <c r="AS2" i="1"/>
  <c r="N3" i="1"/>
  <c r="AD7" i="1"/>
  <c r="P7" i="1"/>
  <c r="AG7" i="1"/>
  <c r="AC7" i="1"/>
  <c r="R6" i="1"/>
  <c r="AW7" i="1"/>
  <c r="AA8" i="1"/>
  <c r="Z8" i="1"/>
  <c r="AE8" i="1" s="1"/>
  <c r="AG10" i="1"/>
  <c r="AC10" i="1"/>
  <c r="AF10" i="1"/>
  <c r="AD10" i="1"/>
  <c r="AF11" i="1"/>
  <c r="N15" i="1"/>
  <c r="AV15" i="1"/>
  <c r="AR15" i="1"/>
  <c r="AU15" i="1"/>
  <c r="AQ15" i="1"/>
  <c r="AA16" i="1"/>
  <c r="Z16" i="1"/>
  <c r="J17" i="1"/>
  <c r="I17" i="1"/>
  <c r="AX17" i="1" s="1"/>
  <c r="K18" i="1"/>
  <c r="J18" i="1"/>
  <c r="AV18" i="1"/>
  <c r="Q19" i="1"/>
  <c r="N25" i="1"/>
  <c r="L33" i="1"/>
  <c r="M33" i="1"/>
  <c r="N33" i="1"/>
  <c r="Q42" i="1"/>
  <c r="AD42" i="1"/>
  <c r="P42" i="1"/>
  <c r="AC42" i="1"/>
  <c r="R41" i="1"/>
  <c r="AP2" i="1"/>
  <c r="AW2" i="1" s="1"/>
  <c r="Q7" i="1"/>
  <c r="Z9" i="1"/>
  <c r="AD11" i="1"/>
  <c r="P11" i="1"/>
  <c r="AG11" i="1"/>
  <c r="AC11" i="1"/>
  <c r="R10" i="1"/>
  <c r="AW11" i="1"/>
  <c r="AA12" i="1"/>
  <c r="Z12" i="1"/>
  <c r="J13" i="1"/>
  <c r="I13" i="1"/>
  <c r="AX13" i="1" s="1"/>
  <c r="AV14" i="1"/>
  <c r="AX15" i="1"/>
  <c r="AB16" i="1"/>
  <c r="AT16" i="1"/>
  <c r="K17" i="1"/>
  <c r="I18" i="1"/>
  <c r="Q20" i="1"/>
  <c r="AD20" i="1"/>
  <c r="P20" i="1"/>
  <c r="O20" i="1"/>
  <c r="L21" i="1"/>
  <c r="AH24" i="1"/>
  <c r="N29" i="1"/>
  <c r="O32" i="1"/>
  <c r="AD33" i="1"/>
  <c r="P33" i="1"/>
  <c r="AG33" i="1"/>
  <c r="AC33" i="1"/>
  <c r="R32" i="1"/>
  <c r="AE33" i="1"/>
  <c r="O38" i="1"/>
  <c r="N38" i="1"/>
  <c r="R37" i="1"/>
  <c r="M46" i="1"/>
  <c r="L46" i="1"/>
  <c r="R45" i="1"/>
  <c r="P2" i="1"/>
  <c r="AR2" i="1"/>
  <c r="Q3" i="1"/>
  <c r="M4" i="1"/>
  <c r="L4" i="1"/>
  <c r="AA4" i="1"/>
  <c r="Z4" i="1"/>
  <c r="AH4" i="1" s="1"/>
  <c r="AG4" i="1"/>
  <c r="M5" i="1"/>
  <c r="AB5" i="1"/>
  <c r="AA5" i="1"/>
  <c r="AG6" i="1"/>
  <c r="AC6" i="1"/>
  <c r="R5" i="1"/>
  <c r="AF6" i="1"/>
  <c r="AD6" i="1"/>
  <c r="M7" i="1"/>
  <c r="AH7" i="1"/>
  <c r="AF7" i="1"/>
  <c r="AT7" i="1"/>
  <c r="J9" i="1"/>
  <c r="I9" i="1"/>
  <c r="K10" i="1"/>
  <c r="J10" i="1"/>
  <c r="Q10" i="1" s="1"/>
  <c r="P10" i="1"/>
  <c r="AU10" i="1"/>
  <c r="AQ10" i="1"/>
  <c r="AX10" i="1"/>
  <c r="AT10" i="1"/>
  <c r="AP10" i="1"/>
  <c r="AS10" i="1" s="1"/>
  <c r="AW10" i="1"/>
  <c r="L11" i="1"/>
  <c r="R11" i="1"/>
  <c r="AE11" i="1"/>
  <c r="AS11" i="1"/>
  <c r="AE12" i="1"/>
  <c r="Q12" i="1"/>
  <c r="AD12" i="1"/>
  <c r="P12" i="1"/>
  <c r="AC12" i="1"/>
  <c r="AU13" i="1"/>
  <c r="M15" i="1"/>
  <c r="AH15" i="1"/>
  <c r="AF15" i="1"/>
  <c r="AT15" i="1"/>
  <c r="AV17" i="1"/>
  <c r="AS18" i="1"/>
  <c r="AD19" i="1"/>
  <c r="P19" i="1"/>
  <c r="AG19" i="1"/>
  <c r="AC19" i="1"/>
  <c r="R18" i="1"/>
  <c r="N19" i="1"/>
  <c r="AV19" i="1"/>
  <c r="AR19" i="1"/>
  <c r="AU19" i="1"/>
  <c r="AQ19" i="1"/>
  <c r="AW19" i="1"/>
  <c r="M20" i="1"/>
  <c r="L20" i="1"/>
  <c r="AA20" i="1"/>
  <c r="Z20" i="1"/>
  <c r="AX20" i="1" s="1"/>
  <c r="AG20" i="1"/>
  <c r="J21" i="1"/>
  <c r="I21" i="1"/>
  <c r="AV21" i="1"/>
  <c r="Z22" i="1"/>
  <c r="AB22" i="1"/>
  <c r="AA22" i="1"/>
  <c r="AH23" i="1"/>
  <c r="AX23" i="1"/>
  <c r="O24" i="1"/>
  <c r="K25" i="1"/>
  <c r="I25" i="1"/>
  <c r="O25" i="1" s="1"/>
  <c r="AV25" i="1"/>
  <c r="Z26" i="1"/>
  <c r="AW26" i="1" s="1"/>
  <c r="AB26" i="1"/>
  <c r="AC27" i="1"/>
  <c r="AH27" i="1"/>
  <c r="M31" i="1"/>
  <c r="L31" i="1"/>
  <c r="P31" i="1"/>
  <c r="AH32" i="1"/>
  <c r="AE32" i="1"/>
  <c r="Q33" i="1"/>
  <c r="Q37" i="1"/>
  <c r="AA38" i="1"/>
  <c r="Z38" i="1"/>
  <c r="AB38" i="1"/>
  <c r="AT38" i="1"/>
  <c r="O41" i="1"/>
  <c r="N41" i="1"/>
  <c r="AR4" i="1"/>
  <c r="AV4" i="1"/>
  <c r="AR8" i="1"/>
  <c r="AV8" i="1"/>
  <c r="AS9" i="1"/>
  <c r="AV12" i="1"/>
  <c r="AS13" i="1"/>
  <c r="AW13" i="1"/>
  <c r="AV16" i="1"/>
  <c r="AV20" i="1"/>
  <c r="M24" i="1"/>
  <c r="AD26" i="1"/>
  <c r="P26" i="1"/>
  <c r="AC26" i="1"/>
  <c r="N27" i="1"/>
  <c r="R26" i="1"/>
  <c r="P27" i="1"/>
  <c r="AX30" i="1"/>
  <c r="AS30" i="1"/>
  <c r="AH33" i="1"/>
  <c r="AV33" i="1"/>
  <c r="AR33" i="1"/>
  <c r="AU33" i="1"/>
  <c r="AQ33" i="1"/>
  <c r="AS33" i="1"/>
  <c r="AX33" i="1"/>
  <c r="AP33" i="1"/>
  <c r="AW33" i="1" s="1"/>
  <c r="M38" i="1"/>
  <c r="L38" i="1"/>
  <c r="K40" i="1"/>
  <c r="J40" i="1"/>
  <c r="I40" i="1"/>
  <c r="AS40" i="1" s="1"/>
  <c r="N42" i="1"/>
  <c r="O42" i="1"/>
  <c r="AX43" i="1"/>
  <c r="AX47" i="1"/>
  <c r="K48" i="1"/>
  <c r="J48" i="1"/>
  <c r="I48" i="1"/>
  <c r="AH48" i="1" s="1"/>
  <c r="AU48" i="1"/>
  <c r="AQ48" i="1"/>
  <c r="AP48" i="1"/>
  <c r="AS48" i="1" s="1"/>
  <c r="AR48" i="1"/>
  <c r="O49" i="1"/>
  <c r="N49" i="1"/>
  <c r="M49" i="1"/>
  <c r="M50" i="1"/>
  <c r="L50" i="1"/>
  <c r="R49" i="1"/>
  <c r="AW50" i="1"/>
  <c r="AS4" i="1"/>
  <c r="AP5" i="1"/>
  <c r="AW5" i="1" s="1"/>
  <c r="AP9" i="1"/>
  <c r="AW9" i="1" s="1"/>
  <c r="AT9" i="1"/>
  <c r="AS12" i="1"/>
  <c r="AP13" i="1"/>
  <c r="AT13" i="1"/>
  <c r="AS16" i="1"/>
  <c r="AP17" i="1"/>
  <c r="AS20" i="1"/>
  <c r="L22" i="1"/>
  <c r="L24" i="1"/>
  <c r="Q26" i="1"/>
  <c r="AE26" i="1"/>
  <c r="M27" i="1"/>
  <c r="AF28" i="1"/>
  <c r="AD28" i="1"/>
  <c r="AC28" i="1"/>
  <c r="P28" i="1"/>
  <c r="AS29" i="1"/>
  <c r="N31" i="1"/>
  <c r="R30" i="1"/>
  <c r="AF32" i="1"/>
  <c r="AD32" i="1"/>
  <c r="AC32" i="1"/>
  <c r="Q32" i="1"/>
  <c r="R31" i="1"/>
  <c r="AG32" i="1"/>
  <c r="AT33" i="1"/>
  <c r="N34" i="1"/>
  <c r="R33" i="1"/>
  <c r="J35" i="1"/>
  <c r="I35" i="1"/>
  <c r="K35" i="1"/>
  <c r="AD37" i="1"/>
  <c r="P37" i="1"/>
  <c r="AG37" i="1"/>
  <c r="AC37" i="1"/>
  <c r="R36" i="1"/>
  <c r="AF37" i="1"/>
  <c r="AE37" i="1"/>
  <c r="AV37" i="1"/>
  <c r="AR37" i="1"/>
  <c r="AU37" i="1"/>
  <c r="AQ37" i="1"/>
  <c r="AT37" i="1"/>
  <c r="AS37" i="1"/>
  <c r="AB39" i="1"/>
  <c r="AA39" i="1"/>
  <c r="Z39" i="1"/>
  <c r="AH44" i="1"/>
  <c r="AE44" i="1"/>
  <c r="AV48" i="1"/>
  <c r="N50" i="1"/>
  <c r="L30" i="1"/>
  <c r="O33" i="1"/>
  <c r="M34" i="1"/>
  <c r="L34" i="1"/>
  <c r="AA34" i="1"/>
  <c r="Z34" i="1"/>
  <c r="AB35" i="1"/>
  <c r="AA35" i="1"/>
  <c r="K36" i="1"/>
  <c r="J36" i="1"/>
  <c r="AU36" i="1"/>
  <c r="AQ36" i="1"/>
  <c r="AP36" i="1"/>
  <c r="AW38" i="1"/>
  <c r="AT42" i="1"/>
  <c r="J43" i="1"/>
  <c r="I43" i="1"/>
  <c r="K43" i="1"/>
  <c r="AH43" i="1"/>
  <c r="AV43" i="1"/>
  <c r="O45" i="1"/>
  <c r="N45" i="1"/>
  <c r="AA46" i="1"/>
  <c r="Z46" i="1"/>
  <c r="AB46" i="1"/>
  <c r="AX46" i="1"/>
  <c r="J47" i="1"/>
  <c r="I47" i="1"/>
  <c r="AU47" i="1"/>
  <c r="AA50" i="1"/>
  <c r="Z50" i="1"/>
  <c r="AX50" i="1"/>
  <c r="AB51" i="1"/>
  <c r="AA51" i="1"/>
  <c r="Z51" i="1"/>
  <c r="N24" i="1"/>
  <c r="AX24" i="1"/>
  <c r="AT24" i="1"/>
  <c r="AP24" i="1"/>
  <c r="AU24" i="1"/>
  <c r="AU25" i="1"/>
  <c r="AQ25" i="1"/>
  <c r="AV26" i="1"/>
  <c r="AR26" i="1"/>
  <c r="AT26" i="1"/>
  <c r="AE27" i="1"/>
  <c r="Q27" i="1"/>
  <c r="AD27" i="1"/>
  <c r="AW27" i="1"/>
  <c r="N28" i="1"/>
  <c r="AP28" i="1"/>
  <c r="AU28" i="1"/>
  <c r="I29" i="1"/>
  <c r="AU29" i="1"/>
  <c r="AQ29" i="1"/>
  <c r="M30" i="1"/>
  <c r="AV30" i="1"/>
  <c r="AR30" i="1"/>
  <c r="AT30" i="1"/>
  <c r="AE31" i="1"/>
  <c r="Q31" i="1"/>
  <c r="AD31" i="1"/>
  <c r="AW31" i="1"/>
  <c r="N32" i="1"/>
  <c r="AU32" i="1"/>
  <c r="AQ32" i="1"/>
  <c r="AP32" i="1"/>
  <c r="AS32" i="1" s="1"/>
  <c r="AW32" i="1"/>
  <c r="AB34" i="1"/>
  <c r="Z35" i="1"/>
  <c r="AH35" i="1" s="1"/>
  <c r="I36" i="1"/>
  <c r="AW36" i="1" s="1"/>
  <c r="AR36" i="1"/>
  <c r="L37" i="1"/>
  <c r="AH37" i="1"/>
  <c r="AE38" i="1"/>
  <c r="AU40" i="1"/>
  <c r="AQ40" i="1"/>
  <c r="AT40" i="1"/>
  <c r="AP40" i="1"/>
  <c r="AR40" i="1"/>
  <c r="AF41" i="1"/>
  <c r="AT41" i="1"/>
  <c r="O46" i="1"/>
  <c r="N46" i="1"/>
  <c r="K47" i="1"/>
  <c r="O50" i="1"/>
  <c r="AB50" i="1"/>
  <c r="M51" i="1"/>
  <c r="AS23" i="1"/>
  <c r="AS27" i="1"/>
  <c r="AS31" i="1"/>
  <c r="P34" i="1"/>
  <c r="AD34" i="1"/>
  <c r="AR34" i="1"/>
  <c r="AV34" i="1"/>
  <c r="AS35" i="1"/>
  <c r="P38" i="1"/>
  <c r="AD38" i="1"/>
  <c r="AR38" i="1"/>
  <c r="AV38" i="1"/>
  <c r="AX39" i="1"/>
  <c r="AS39" i="1"/>
  <c r="L41" i="1"/>
  <c r="AV41" i="1"/>
  <c r="AR41" i="1"/>
  <c r="AU41" i="1"/>
  <c r="AQ41" i="1"/>
  <c r="AW41" i="1"/>
  <c r="M42" i="1"/>
  <c r="L42" i="1"/>
  <c r="AA42" i="1"/>
  <c r="Z42" i="1"/>
  <c r="AE42" i="1" s="1"/>
  <c r="AB43" i="1"/>
  <c r="AA43" i="1"/>
  <c r="K44" i="1"/>
  <c r="R43" i="1" s="1"/>
  <c r="J44" i="1"/>
  <c r="P44" i="1" s="1"/>
  <c r="AU44" i="1"/>
  <c r="AQ44" i="1"/>
  <c r="AX44" i="1"/>
  <c r="AP44" i="1"/>
  <c r="AS44" i="1" s="1"/>
  <c r="AW44" i="1"/>
  <c r="AW46" i="1"/>
  <c r="L49" i="1"/>
  <c r="AH49" i="1"/>
  <c r="AE50" i="1"/>
  <c r="Q34" i="1"/>
  <c r="Q38" i="1"/>
  <c r="AS38" i="1"/>
  <c r="AD41" i="1"/>
  <c r="P41" i="1"/>
  <c r="AG41" i="1"/>
  <c r="AC41" i="1"/>
  <c r="R40" i="1"/>
  <c r="Q41" i="1"/>
  <c r="AW42" i="1"/>
  <c r="AG44" i="1"/>
  <c r="AC44" i="1"/>
  <c r="AF44" i="1"/>
  <c r="Q44" i="1"/>
  <c r="AD44" i="1"/>
  <c r="L45" i="1"/>
  <c r="AH45" i="1"/>
  <c r="AE46" i="1"/>
  <c r="AW47" i="1"/>
  <c r="AD49" i="1"/>
  <c r="P49" i="1"/>
  <c r="AG49" i="1"/>
  <c r="AC49" i="1"/>
  <c r="R48" i="1"/>
  <c r="Q49" i="1"/>
  <c r="AV49" i="1"/>
  <c r="AR49" i="1"/>
  <c r="AU49" i="1"/>
  <c r="AQ49" i="1"/>
  <c r="AW49" i="1"/>
  <c r="J51" i="1"/>
  <c r="I51" i="1"/>
  <c r="AX51" i="1"/>
  <c r="AV51" i="1"/>
  <c r="AR42" i="1"/>
  <c r="AV42" i="1"/>
  <c r="AS43" i="1"/>
  <c r="AW43" i="1"/>
  <c r="P46" i="1"/>
  <c r="AD46" i="1"/>
  <c r="AR46" i="1"/>
  <c r="AV46" i="1"/>
  <c r="AS47" i="1"/>
  <c r="P50" i="1"/>
  <c r="AD50" i="1"/>
  <c r="AR50" i="1"/>
  <c r="AV50" i="1"/>
  <c r="AW51" i="1"/>
  <c r="AS42" i="1"/>
  <c r="Q46" i="1"/>
  <c r="AS46" i="1"/>
  <c r="AT47" i="1"/>
  <c r="Q50" i="1"/>
  <c r="AS50" i="1"/>
  <c r="AP51" i="1"/>
  <c r="AS51" i="1" s="1"/>
  <c r="AT51" i="1"/>
  <c r="M47" i="1" l="1"/>
  <c r="L47" i="1"/>
  <c r="AS28" i="1"/>
  <c r="AW28" i="1"/>
  <c r="AT36" i="1"/>
  <c r="AH34" i="1"/>
  <c r="AG34" i="1"/>
  <c r="AX34" i="1"/>
  <c r="AC34" i="1"/>
  <c r="AF34" i="1"/>
  <c r="AS5" i="1"/>
  <c r="AH22" i="1"/>
  <c r="AT22" i="1"/>
  <c r="AC22" i="1"/>
  <c r="N9" i="1"/>
  <c r="O9" i="1"/>
  <c r="M17" i="1"/>
  <c r="L17" i="1"/>
  <c r="L9" i="1"/>
  <c r="M9" i="1"/>
  <c r="M23" i="1"/>
  <c r="L23" i="1"/>
  <c r="N23" i="1"/>
  <c r="O23" i="1"/>
  <c r="AW22" i="1"/>
  <c r="AF22" i="1"/>
  <c r="AT28" i="1"/>
  <c r="L36" i="1"/>
  <c r="M36" i="1"/>
  <c r="AC20" i="1"/>
  <c r="N17" i="1"/>
  <c r="O17" i="1"/>
  <c r="AS22" i="1"/>
  <c r="M6" i="1"/>
  <c r="L6" i="1"/>
  <c r="AW35" i="1"/>
  <c r="AF51" i="1"/>
  <c r="AE51" i="1"/>
  <c r="Q51" i="1"/>
  <c r="AC51" i="1"/>
  <c r="P51" i="1"/>
  <c r="R50" i="1"/>
  <c r="AD51" i="1"/>
  <c r="AG51" i="1"/>
  <c r="AT35" i="1"/>
  <c r="AW34" i="1"/>
  <c r="AT32" i="1"/>
  <c r="AG29" i="1"/>
  <c r="AC29" i="1"/>
  <c r="R28" i="1"/>
  <c r="AD29" i="1"/>
  <c r="Q29" i="1"/>
  <c r="P29" i="1"/>
  <c r="AE29" i="1"/>
  <c r="AF29" i="1"/>
  <c r="AX28" i="1"/>
  <c r="AF47" i="1"/>
  <c r="AE47" i="1"/>
  <c r="Q47" i="1"/>
  <c r="AC47" i="1"/>
  <c r="AG47" i="1"/>
  <c r="AD47" i="1"/>
  <c r="P47" i="1"/>
  <c r="R46" i="1"/>
  <c r="AH46" i="1"/>
  <c r="AC46" i="1"/>
  <c r="AF46" i="1"/>
  <c r="AT46" i="1"/>
  <c r="AG46" i="1"/>
  <c r="AF43" i="1"/>
  <c r="AE43" i="1"/>
  <c r="Q43" i="1"/>
  <c r="AG43" i="1"/>
  <c r="AC43" i="1"/>
  <c r="P43" i="1"/>
  <c r="R42" i="1"/>
  <c r="AD43" i="1"/>
  <c r="AH39" i="1"/>
  <c r="M35" i="1"/>
  <c r="L35" i="1"/>
  <c r="AX29" i="1"/>
  <c r="AT17" i="1"/>
  <c r="AS8" i="1"/>
  <c r="AX48" i="1"/>
  <c r="O48" i="1"/>
  <c r="N48" i="1"/>
  <c r="L40" i="1"/>
  <c r="M40" i="1"/>
  <c r="AE34" i="1"/>
  <c r="AS17" i="1"/>
  <c r="M25" i="1"/>
  <c r="L25" i="1"/>
  <c r="AG21" i="1"/>
  <c r="AC21" i="1"/>
  <c r="AF21" i="1"/>
  <c r="Q21" i="1"/>
  <c r="AE21" i="1"/>
  <c r="P21" i="1"/>
  <c r="AD21" i="1"/>
  <c r="R20" i="1"/>
  <c r="M10" i="1"/>
  <c r="L10" i="1"/>
  <c r="Q6" i="1"/>
  <c r="O29" i="1"/>
  <c r="AE20" i="1"/>
  <c r="N13" i="1"/>
  <c r="O13" i="1"/>
  <c r="AG42" i="1"/>
  <c r="M21" i="1"/>
  <c r="O18" i="1"/>
  <c r="N18" i="1"/>
  <c r="AH16" i="1"/>
  <c r="AF16" i="1"/>
  <c r="AG16" i="1"/>
  <c r="M39" i="1"/>
  <c r="L39" i="1"/>
  <c r="AH30" i="1"/>
  <c r="AF30" i="1"/>
  <c r="AW30" i="1"/>
  <c r="AG30" i="1"/>
  <c r="AE23" i="1"/>
  <c r="Q23" i="1"/>
  <c r="AC23" i="1"/>
  <c r="AG23" i="1"/>
  <c r="P23" i="1"/>
  <c r="AF23" i="1"/>
  <c r="R22" i="1"/>
  <c r="AD23" i="1"/>
  <c r="AX22" i="1"/>
  <c r="AT21" i="1"/>
  <c r="AH17" i="1"/>
  <c r="AX14" i="1"/>
  <c r="AC8" i="1"/>
  <c r="AF5" i="1"/>
  <c r="AE5" i="1"/>
  <c r="Q5" i="1"/>
  <c r="AG5" i="1"/>
  <c r="AD5" i="1"/>
  <c r="P5" i="1"/>
  <c r="R4" i="1"/>
  <c r="AC5" i="1"/>
  <c r="N39" i="1"/>
  <c r="O39" i="1"/>
  <c r="AE22" i="1"/>
  <c r="O14" i="1"/>
  <c r="N14" i="1"/>
  <c r="AC4" i="1"/>
  <c r="AW45" i="1"/>
  <c r="AH29" i="1"/>
  <c r="AS21" i="1"/>
  <c r="AT4" i="1"/>
  <c r="L29" i="1"/>
  <c r="M44" i="1"/>
  <c r="L44" i="1"/>
  <c r="AG36" i="1"/>
  <c r="AC36" i="1"/>
  <c r="R35" i="1"/>
  <c r="AF36" i="1"/>
  <c r="AD36" i="1"/>
  <c r="Q36" i="1"/>
  <c r="P36" i="1"/>
  <c r="AH36" i="1"/>
  <c r="AE36" i="1"/>
  <c r="O36" i="1"/>
  <c r="N36" i="1"/>
  <c r="N35" i="1"/>
  <c r="O35" i="1"/>
  <c r="AG40" i="1"/>
  <c r="AC40" i="1"/>
  <c r="AF40" i="1"/>
  <c r="AE40" i="1"/>
  <c r="R39" i="1"/>
  <c r="AD40" i="1"/>
  <c r="Q40" i="1"/>
  <c r="P40" i="1"/>
  <c r="AF17" i="1"/>
  <c r="AE17" i="1"/>
  <c r="Q17" i="1"/>
  <c r="AC17" i="1"/>
  <c r="R16" i="1"/>
  <c r="AG17" i="1"/>
  <c r="AD17" i="1"/>
  <c r="P17" i="1"/>
  <c r="O6" i="1"/>
  <c r="N6" i="1"/>
  <c r="AG3" i="1"/>
  <c r="AF3" i="1"/>
  <c r="AH3" i="1"/>
  <c r="AC3" i="1"/>
  <c r="AX5" i="1"/>
  <c r="AX40" i="1"/>
  <c r="M43" i="1"/>
  <c r="L43" i="1"/>
  <c r="AX36" i="1"/>
  <c r="AT34" i="1"/>
  <c r="AW48" i="1"/>
  <c r="AT48" i="1"/>
  <c r="AG48" i="1"/>
  <c r="AC48" i="1"/>
  <c r="R47" i="1"/>
  <c r="AF48" i="1"/>
  <c r="AE48" i="1"/>
  <c r="AD48" i="1"/>
  <c r="Q48" i="1"/>
  <c r="P48" i="1"/>
  <c r="O40" i="1"/>
  <c r="N40" i="1"/>
  <c r="AX35" i="1"/>
  <c r="AW17" i="1"/>
  <c r="AG25" i="1"/>
  <c r="AC25" i="1"/>
  <c r="R24" i="1"/>
  <c r="AD25" i="1"/>
  <c r="AE25" i="1"/>
  <c r="AF25" i="1"/>
  <c r="P25" i="1"/>
  <c r="Q25" i="1"/>
  <c r="AH20" i="1"/>
  <c r="AT20" i="1"/>
  <c r="O10" i="1"/>
  <c r="N10" i="1"/>
  <c r="AF13" i="1"/>
  <c r="AE13" i="1"/>
  <c r="Q13" i="1"/>
  <c r="AC13" i="1"/>
  <c r="AG13" i="1"/>
  <c r="AD13" i="1"/>
  <c r="P13" i="1"/>
  <c r="R12" i="1"/>
  <c r="R9" i="1"/>
  <c r="AH8" i="1"/>
  <c r="AF8" i="1"/>
  <c r="AG8" i="1"/>
  <c r="AT14" i="1"/>
  <c r="AG14" i="1"/>
  <c r="AC14" i="1"/>
  <c r="R13" i="1"/>
  <c r="AF14" i="1"/>
  <c r="AD14" i="1"/>
  <c r="Q14" i="1"/>
  <c r="P14" i="1"/>
  <c r="AE14" i="1"/>
  <c r="AX9" i="1"/>
  <c r="AF39" i="1"/>
  <c r="AE39" i="1"/>
  <c r="Q39" i="1"/>
  <c r="AC39" i="1"/>
  <c r="R38" i="1"/>
  <c r="P39" i="1"/>
  <c r="AG39" i="1"/>
  <c r="AD39" i="1"/>
  <c r="AD22" i="1"/>
  <c r="AE3" i="1"/>
  <c r="AX3" i="1"/>
  <c r="N51" i="1"/>
  <c r="O51" i="1"/>
  <c r="L51" i="1"/>
  <c r="AS34" i="1"/>
  <c r="AT44" i="1"/>
  <c r="O44" i="1"/>
  <c r="N44" i="1"/>
  <c r="AH42" i="1"/>
  <c r="AX42" i="1"/>
  <c r="AT39" i="1"/>
  <c r="AW40" i="1"/>
  <c r="AX32" i="1"/>
  <c r="AT29" i="1"/>
  <c r="AT25" i="1"/>
  <c r="AW24" i="1"/>
  <c r="AS24" i="1"/>
  <c r="AH51" i="1"/>
  <c r="AH50" i="1"/>
  <c r="AF50" i="1"/>
  <c r="AC50" i="1"/>
  <c r="AT50" i="1"/>
  <c r="AG50" i="1"/>
  <c r="N47" i="1"/>
  <c r="O47" i="1"/>
  <c r="AT43" i="1"/>
  <c r="N43" i="1"/>
  <c r="O43" i="1"/>
  <c r="AS36" i="1"/>
  <c r="AF35" i="1"/>
  <c r="AE35" i="1"/>
  <c r="Q35" i="1"/>
  <c r="AG35" i="1"/>
  <c r="AC35" i="1"/>
  <c r="R34" i="1"/>
  <c r="AD35" i="1"/>
  <c r="P35" i="1"/>
  <c r="M29" i="1"/>
  <c r="AT5" i="1"/>
  <c r="L48" i="1"/>
  <c r="M48" i="1"/>
  <c r="AH38" i="1"/>
  <c r="AC38" i="1"/>
  <c r="AG38" i="1"/>
  <c r="AF38" i="1"/>
  <c r="AH26" i="1"/>
  <c r="AX26" i="1"/>
  <c r="AG26" i="1"/>
  <c r="AF26" i="1"/>
  <c r="N21" i="1"/>
  <c r="O21" i="1"/>
  <c r="AX16" i="1"/>
  <c r="AF9" i="1"/>
  <c r="AE9" i="1"/>
  <c r="Q9" i="1"/>
  <c r="AD9" i="1"/>
  <c r="P9" i="1"/>
  <c r="R8" i="1"/>
  <c r="AG9" i="1"/>
  <c r="AC9" i="1"/>
  <c r="AS3" i="1"/>
  <c r="AG18" i="1"/>
  <c r="AC18" i="1"/>
  <c r="R17" i="1"/>
  <c r="AF18" i="1"/>
  <c r="AE18" i="1"/>
  <c r="Q18" i="1"/>
  <c r="AH18" i="1"/>
  <c r="AD18" i="1"/>
  <c r="P18" i="1"/>
  <c r="AH12" i="1"/>
  <c r="AX12" i="1"/>
  <c r="AF12" i="1"/>
  <c r="AG12" i="1"/>
  <c r="AH9" i="1"/>
  <c r="AF42" i="1"/>
  <c r="AH40" i="1"/>
  <c r="AH25" i="1"/>
  <c r="AW20" i="1"/>
  <c r="M18" i="1"/>
  <c r="L18" i="1"/>
  <c r="AH47" i="1"/>
  <c r="AX38" i="1"/>
  <c r="AE30" i="1"/>
  <c r="AC30" i="1"/>
  <c r="AC16" i="1"/>
  <c r="AE16" i="1"/>
  <c r="AW14" i="1"/>
  <c r="N5" i="1"/>
  <c r="L5" i="1"/>
  <c r="O5" i="1"/>
  <c r="AD3" i="1"/>
  <c r="AX45" i="1"/>
  <c r="AG22" i="1"/>
  <c r="AH21" i="1"/>
  <c r="L14" i="1"/>
  <c r="M14" i="1"/>
  <c r="AW8" i="1"/>
  <c r="AE4" i="1"/>
  <c r="AS25" i="1"/>
  <c r="L13" i="1"/>
  <c r="AW3" i="1"/>
  <c r="AX25" i="1"/>
  <c r="AX8" i="1"/>
</calcChain>
</file>

<file path=xl/sharedStrings.xml><?xml version="1.0" encoding="utf-8"?>
<sst xmlns="http://schemas.openxmlformats.org/spreadsheetml/2006/main" count="100" uniqueCount="100">
  <si>
    <t>Symbol</t>
  </si>
  <si>
    <t>Open</t>
  </si>
  <si>
    <t>High</t>
  </si>
  <si>
    <t>Low</t>
  </si>
  <si>
    <t xml:space="preserve">Close </t>
  </si>
  <si>
    <t>Change</t>
  </si>
  <si>
    <t>%Change</t>
  </si>
  <si>
    <t>OC</t>
  </si>
  <si>
    <t>Body</t>
  </si>
  <si>
    <t>Shadowup</t>
  </si>
  <si>
    <t>ShadowDown</t>
  </si>
  <si>
    <t>Droagonfly Doji</t>
  </si>
  <si>
    <t>HAMMER</t>
  </si>
  <si>
    <t>GraveStone Doji</t>
  </si>
  <si>
    <t>Inverted Hammer</t>
  </si>
  <si>
    <t>Doji</t>
  </si>
  <si>
    <t>Marabozu</t>
  </si>
  <si>
    <t>Black Marabozu</t>
  </si>
  <si>
    <t>Open-2</t>
  </si>
  <si>
    <t>High-2</t>
  </si>
  <si>
    <t>Low-2</t>
  </si>
  <si>
    <t>Close-2</t>
  </si>
  <si>
    <t>Change -2</t>
  </si>
  <si>
    <t>%Change-2</t>
  </si>
  <si>
    <t>OC-2</t>
  </si>
  <si>
    <t>Body-2</t>
  </si>
  <si>
    <t>Shadowup-2</t>
  </si>
  <si>
    <t>ShadowDown-2</t>
  </si>
  <si>
    <t>Bullish Harami</t>
  </si>
  <si>
    <t>Bearish Harami</t>
  </si>
  <si>
    <t>Bullish Engulfing</t>
  </si>
  <si>
    <t>Bearish Engulfing</t>
  </si>
  <si>
    <t>Rising Sun</t>
  </si>
  <si>
    <t>Dark Cloud</t>
  </si>
  <si>
    <t>Open-3</t>
  </si>
  <si>
    <t>High-3</t>
  </si>
  <si>
    <t>Low-3</t>
  </si>
  <si>
    <t>Close-3</t>
  </si>
  <si>
    <t>Change -3</t>
  </si>
  <si>
    <t>%Change-3</t>
  </si>
  <si>
    <t>OC-3</t>
  </si>
  <si>
    <t>Body-3</t>
  </si>
  <si>
    <t>Shadowup-3</t>
  </si>
  <si>
    <t>ShadowDown-3</t>
  </si>
  <si>
    <t>Upside Takushi Gap</t>
  </si>
  <si>
    <t>Downside Takushi Gap</t>
  </si>
  <si>
    <t>Morning Star</t>
  </si>
  <si>
    <t>Evening Star</t>
  </si>
  <si>
    <t>White Soliders</t>
  </si>
  <si>
    <t>Three Crows</t>
  </si>
  <si>
    <t>ADANIPORTS</t>
  </si>
  <si>
    <t>ASIANPAINT</t>
  </si>
  <si>
    <t>AXISBANK</t>
  </si>
  <si>
    <t>BAJAJ-AUTO</t>
  </si>
  <si>
    <t>BAJFINANCE</t>
  </si>
  <si>
    <t>BAJAJFINSV</t>
  </si>
  <si>
    <t>BPCL</t>
  </si>
  <si>
    <t>BHARTIARTL</t>
  </si>
  <si>
    <t>INFRATEL</t>
  </si>
  <si>
    <t>BRITANNIA</t>
  </si>
  <si>
    <t>CIPLA</t>
  </si>
  <si>
    <t>COALINDIA</t>
  </si>
  <si>
    <t>DRREDDY</t>
  </si>
  <si>
    <t>EICHERMOT</t>
  </si>
  <si>
    <t>GAIL</t>
  </si>
  <si>
    <t>GRASIM</t>
  </si>
  <si>
    <t>HCLTECH</t>
  </si>
  <si>
    <t>HDFCBANK</t>
  </si>
  <si>
    <t>HEROMOTOCO</t>
  </si>
  <si>
    <t>HINDALCO</t>
  </si>
  <si>
    <t>HINDUNILVR</t>
  </si>
  <si>
    <t>HDFC</t>
  </si>
  <si>
    <t>ICICIBANK</t>
  </si>
  <si>
    <t>ITC</t>
  </si>
  <si>
    <t>IOC</t>
  </si>
  <si>
    <t>INDUSINDBK</t>
  </si>
  <si>
    <t>INFY</t>
  </si>
  <si>
    <t>JSWSTEEL</t>
  </si>
  <si>
    <t>KOTAKBANK</t>
  </si>
  <si>
    <t>LT</t>
  </si>
  <si>
    <t>M&amp;M</t>
  </si>
  <si>
    <t>MARUTI</t>
  </si>
  <si>
    <t>NTPC</t>
  </si>
  <si>
    <t>NESTLEIND</t>
  </si>
  <si>
    <t>ONGC</t>
  </si>
  <si>
    <t>POWERGRID</t>
  </si>
  <si>
    <t>RELIANCE</t>
  </si>
  <si>
    <t>SHREECEM</t>
  </si>
  <si>
    <t>SBIN</t>
  </si>
  <si>
    <t>SUNPHARMA</t>
  </si>
  <si>
    <t>TCS</t>
  </si>
  <si>
    <t>TATAMOTORS</t>
  </si>
  <si>
    <t>TATASTEEL</t>
  </si>
  <si>
    <t>TECHM</t>
  </si>
  <si>
    <t>TITAN</t>
  </si>
  <si>
    <t>UPL</t>
  </si>
  <si>
    <t>ULTRACEMCO</t>
  </si>
  <si>
    <t>VEDL</t>
  </si>
  <si>
    <t>WIPRO</t>
  </si>
  <si>
    <t>ZEEL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</si>
</sst>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1"/>
  <sheetViews>
    <sheetView tabSelected="1" workbookViewId="0">
      <selection activeCell="F6" sqref="F6"/>
    </sheetView>
  </sheetViews>
  <sheetFormatPr defaultRowHeight="15" x14ac:dyDescent="0.25"/>
  <cols>
    <col min="1" max="1" width="14.140625" bestFit="1" customWidth="1"/>
    <col min="50" max="50" width="12" bestFit="1" customWidth="1"/>
  </cols>
  <sheetData>
    <row r="1" spans="1:5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2" t="s">
        <v>30</v>
      </c>
      <c r="AF1" s="3" t="s">
        <v>31</v>
      </c>
      <c r="AG1" s="6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5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2" t="s">
        <v>46</v>
      </c>
      <c r="AV1" s="3" t="s">
        <v>47</v>
      </c>
      <c r="AW1" s="6" t="s">
        <v>48</v>
      </c>
      <c r="AX1" s="7" t="s">
        <v>49</v>
      </c>
    </row>
    <row r="2" spans="1:50" x14ac:dyDescent="0.25">
      <c r="A2" t="s">
        <v>50</v>
      </c>
      <c r="B2">
        <v>346.7</v>
      </c>
      <c r="C2">
        <v>352.3</v>
      </c>
      <c r="D2">
        <v>345.65</v>
      </c>
      <c r="E2">
        <v>348.95</v>
      </c>
      <c r="F2">
        <v>1.399999999999977</v>
      </c>
      <c r="G2">
        <v>0.4028197381671636</v>
      </c>
      <c r="H2" s="1">
        <f t="shared" ref="H2:H33" si="0">(E2-B2)/B2*100</f>
        <v>0.64897605999423136</v>
      </c>
      <c r="I2" s="1">
        <f t="shared" ref="I2:I33" si="1">ABS(H2)</f>
        <v>0.64897605999423136</v>
      </c>
      <c r="J2" s="1">
        <f t="shared" ref="J2:J33" si="2">IF(H2&gt;=0,(C2-E2)/E2*100,(C2-B2)/B2*100)</f>
        <v>0.96002292592062555</v>
      </c>
      <c r="K2" s="1">
        <f t="shared" ref="K2:K33" si="3">IF(H2&gt;=0,(B2-D2)/B2*100,(E2-D2)/E2*100)</f>
        <v>0.30285549466397788</v>
      </c>
      <c r="L2" s="1" t="str">
        <f t="shared" ref="L2:L33" si="4">IF(AND((K2-J2)&gt;1.5,I2&lt;0.5),"YES","NO")</f>
        <v>NO</v>
      </c>
      <c r="M2" t="str">
        <f t="shared" ref="M2:M33" si="5">IF(AND((K2-J2)&gt;1.5,I2&lt;2,I2&gt;0.5,H2&gt;0),"YES","NO")</f>
        <v>NO</v>
      </c>
      <c r="N2" t="str">
        <f t="shared" ref="N2:N33" si="6">IF(AND((J2-K2)&gt;1.5,I2&lt;0.5),"YES","NO")</f>
        <v>NO</v>
      </c>
      <c r="O2" s="1" t="str">
        <f t="shared" ref="O2:O33" si="7">IF(AND((J2-K2)&gt;1.5,I2&lt;2,I2&gt;0.5,H2&lt;0),"YES","NO")</f>
        <v>NO</v>
      </c>
      <c r="P2" s="1" t="str">
        <f t="shared" ref="P2:P33" si="8">IF(AND(I2&lt;1,J2&gt;1.5,K2&gt;1.5),"YES","NO")</f>
        <v>NO</v>
      </c>
      <c r="Q2" s="1" t="str">
        <f t="shared" ref="Q2:Q33" si="9">IF(AND(I2&gt;5,J2&lt;0.25,K2&lt;0.25,H2&gt;0),"YES","NO")</f>
        <v>NO</v>
      </c>
      <c r="R2" s="1" t="str">
        <f t="shared" ref="R2:R33" si="10">IF(AND(I3&gt;5,J3&lt;0.25,K3&lt;0.25,H3&lt;0),"YES","NO")</f>
        <v>NO</v>
      </c>
      <c r="S2">
        <v>352.6</v>
      </c>
      <c r="T2">
        <v>352.6</v>
      </c>
      <c r="U2">
        <v>344.8</v>
      </c>
      <c r="V2">
        <v>347.55</v>
      </c>
      <c r="W2">
        <v>-2.3999999999999768</v>
      </c>
      <c r="X2">
        <v>-0.68581225889412134</v>
      </c>
      <c r="Y2" s="1">
        <f t="shared" ref="Y2:Y33" si="11">(V2-S2)/S2*100</f>
        <v>-1.4322178105502017</v>
      </c>
      <c r="Z2" s="1">
        <f t="shared" ref="Z2:Z33" si="12">ABS(Y2)</f>
        <v>1.4322178105502017</v>
      </c>
      <c r="AA2" s="1">
        <f t="shared" ref="AA2:AA33" si="13">IF(Y2&gt;=0,(T2-V2)/V2*100,(T2-S2)/S2*100)</f>
        <v>0</v>
      </c>
      <c r="AB2" s="1">
        <f t="shared" ref="AB2:AB33" si="14">IF(Y2&gt;=0,(S2-U2)/S2*100,(V2-U2)/V2*100)</f>
        <v>0.79125305711408422</v>
      </c>
      <c r="AC2" s="1" t="str">
        <f t="shared" ref="AC2:AC33" si="15">IF(AND(I2&lt;Z2/2,S2&gt;E2,E2&gt;(S2+V2)/2,V2&lt;B2,B2&lt;(S2+V2)/2),"YES","NO")</f>
        <v>NO</v>
      </c>
      <c r="AD2" s="1" t="str">
        <f t="shared" ref="AD2:AD33" si="16">IF(AND(I2&lt;Z2/2,V2&gt;B2,B2&gt;(S2+V2)/2,S2&lt;E2,E2&lt;(S2+V2)/2),"YES","NO")</f>
        <v>NO</v>
      </c>
      <c r="AE2" s="1" t="str">
        <f t="shared" ref="AE2:AE33" si="17">IF(AND(I2&gt;=2*Z2,E2&gt;S2,S2&gt;(B2+E2)/2,B2&lt;V2,V2&lt;(B2+E2)/2),"YES","NO")</f>
        <v>NO</v>
      </c>
      <c r="AF2" s="1" t="str">
        <f t="shared" ref="AF2:AF33" si="18">IF(AND(I2&gt;=2*Z2,E2&lt;S2,S2&lt;(B2+E2)/2,B2&gt;V2,V2&gt;(B2+E2)/2),"YES","NO")</f>
        <v>NO</v>
      </c>
      <c r="AG2" s="1" t="str">
        <f t="shared" ref="AG2:AG33" si="19">IF(AND(B2&lt;V2,E2&lt;S2,E2&gt;(S2+V2)/2,I2&gt;3,Z2&gt;3),"YES","NO")</f>
        <v>NO</v>
      </c>
      <c r="AH2" s="1" t="str">
        <f t="shared" ref="AH2:AH33" si="20">IF(AND(B2&gt;V2,E2&gt;S2,E2&lt;(S2+V2)/2,Z2&gt;3,I2&gt;3),"YES","NO")</f>
        <v>NO</v>
      </c>
      <c r="AI2">
        <v>344.35</v>
      </c>
      <c r="AJ2">
        <v>354.75</v>
      </c>
      <c r="AK2">
        <v>341.95</v>
      </c>
      <c r="AL2">
        <v>349.95</v>
      </c>
      <c r="AM2">
        <v>7.1499999999999773</v>
      </c>
      <c r="AN2">
        <v>2.0857642940490009</v>
      </c>
      <c r="AO2" s="1">
        <f t="shared" ref="AO2:AO33" si="21">(AL2-AI2)/AI2*100</f>
        <v>1.6262523595179224</v>
      </c>
      <c r="AP2" s="1">
        <f t="shared" ref="AP2:AP33" si="22">ABS(AO2)</f>
        <v>1.6262523595179224</v>
      </c>
      <c r="AQ2" s="1">
        <f t="shared" ref="AQ2:AQ33" si="23">IF(AO2&gt;=0,(AJ2-AL2)/AL2*100,(AJ2-AI2)/AI2*100)</f>
        <v>1.3716245177882587</v>
      </c>
      <c r="AR2" s="1">
        <f t="shared" ref="AR2:AR33" si="24">IF(AO2&gt;=0,(AI2-AK2)/AI2*100,(AL2-AK2)/AL2*100)</f>
        <v>0.69696529693626652</v>
      </c>
      <c r="AS2" t="str">
        <f t="shared" ref="AS2:AS33" si="25">IF(AND(AO2&lt;0,AP2&gt;1.5,Y2&lt;0,Z2&gt;1.5,AL2&gt;S2,AL2&lt;E2,H2&gt;0,I2&gt;1.5),"YES","NO")</f>
        <v>NO</v>
      </c>
      <c r="AT2" t="str">
        <f t="shared" ref="AT2:AT33" si="26">IF(AND(AO2&gt;0,AP2&gt;1.5,Y2&gt;0,Z2&gt;1.5,AL2&lt;S2,AL2&gt;E2,H2&lt;0,I2&gt;1.5),"YES","NO")</f>
        <v>NO</v>
      </c>
      <c r="AU2" t="str">
        <f t="shared" ref="AU2:AU33" si="27">IF(AND(AO2&lt;0,S2&lt;AL2,V2&lt;AL2,B2&gt;V2,E2&gt;V2,H2&gt;0),"YES","NO")</f>
        <v>NO</v>
      </c>
      <c r="AV2" t="str">
        <f t="shared" ref="AV2:AV33" si="28">IF(AND(AO2&gt;0,S2&gt;AL2,V2&gt;AL2,B2&lt;V2,E2&lt;V2,H2&lt;0),"YES","NO")</f>
        <v>NO</v>
      </c>
      <c r="AW2" t="str">
        <f t="shared" ref="AW2:AW33" si="29">IF(AND(AO2&gt;0,AP2&gt;1,Y2&gt;0,Z2&gt;1,V2&gt;AL2,S2&gt;AI2,S2&lt;AL2,H2&gt;0,I2&gt;1,E2&gt;V2,B2&lt;V2,B2&gt;S2),"YES","NO")</f>
        <v>NO</v>
      </c>
      <c r="AX2" t="str">
        <f t="shared" ref="AX2:AX33" si="30">IF(AND(AO2&lt;0,AP2&gt;1,Y2&lt;0,Z2&gt;1,V2&lt;AL2,S2&lt;AI2,S2&gt;AL2,H2&lt;0,I2&gt;1,E2&lt;V2,B2&gt;V2,B2&lt;S2),"YES","NO")</f>
        <v>NO</v>
      </c>
    </row>
    <row r="3" spans="1:50" x14ac:dyDescent="0.25">
      <c r="A3" t="s">
        <v>51</v>
      </c>
      <c r="B3">
        <v>2077.9</v>
      </c>
      <c r="C3">
        <v>2131.8000000000002</v>
      </c>
      <c r="D3">
        <v>2067.35</v>
      </c>
      <c r="E3">
        <v>2118.5</v>
      </c>
      <c r="F3">
        <v>48.400000000000091</v>
      </c>
      <c r="G3">
        <v>2.3380513018694788</v>
      </c>
      <c r="H3" s="1">
        <f t="shared" si="0"/>
        <v>1.9538957601424471</v>
      </c>
      <c r="I3" s="1">
        <f t="shared" si="1"/>
        <v>1.9538957601424471</v>
      </c>
      <c r="J3" s="1">
        <f t="shared" si="2"/>
        <v>0.62780269058296823</v>
      </c>
      <c r="K3" s="1">
        <f t="shared" si="3"/>
        <v>0.5077241445690448</v>
      </c>
      <c r="L3" s="1" t="str">
        <f t="shared" si="4"/>
        <v>NO</v>
      </c>
      <c r="M3" t="str">
        <f t="shared" si="5"/>
        <v>NO</v>
      </c>
      <c r="N3" t="str">
        <f t="shared" si="6"/>
        <v>NO</v>
      </c>
      <c r="O3" s="1" t="str">
        <f t="shared" si="7"/>
        <v>NO</v>
      </c>
      <c r="P3" s="1" t="str">
        <f t="shared" si="8"/>
        <v>NO</v>
      </c>
      <c r="Q3" s="1" t="str">
        <f t="shared" si="9"/>
        <v>NO</v>
      </c>
      <c r="R3" s="1" t="str">
        <f t="shared" si="10"/>
        <v>NO</v>
      </c>
      <c r="S3">
        <v>2079.9499999999998</v>
      </c>
      <c r="T3">
        <v>2079.9499999999998</v>
      </c>
      <c r="U3">
        <v>2056.5</v>
      </c>
      <c r="V3">
        <v>2070.1</v>
      </c>
      <c r="W3">
        <v>8.9000000000000909</v>
      </c>
      <c r="X3">
        <v>0.4317873083640642</v>
      </c>
      <c r="Y3" s="1">
        <f t="shared" si="11"/>
        <v>-0.47356907617971156</v>
      </c>
      <c r="Z3" s="1">
        <f t="shared" si="12"/>
        <v>0.47356907617971156</v>
      </c>
      <c r="AA3" s="1">
        <f t="shared" si="13"/>
        <v>0</v>
      </c>
      <c r="AB3" s="1">
        <f t="shared" si="14"/>
        <v>0.65697309308728613</v>
      </c>
      <c r="AC3" s="1" t="str">
        <f t="shared" si="15"/>
        <v>NO</v>
      </c>
      <c r="AD3" s="1" t="str">
        <f t="shared" si="16"/>
        <v>NO</v>
      </c>
      <c r="AE3" s="1" t="str">
        <f t="shared" si="17"/>
        <v>NO</v>
      </c>
      <c r="AF3" s="1" t="str">
        <f t="shared" si="18"/>
        <v>NO</v>
      </c>
      <c r="AG3" s="1" t="str">
        <f t="shared" si="19"/>
        <v>NO</v>
      </c>
      <c r="AH3" s="1" t="str">
        <f t="shared" si="20"/>
        <v>NO</v>
      </c>
      <c r="AI3">
        <v>2089.9499999999998</v>
      </c>
      <c r="AJ3">
        <v>2090</v>
      </c>
      <c r="AK3">
        <v>2055.5500000000002</v>
      </c>
      <c r="AL3">
        <v>2061.1999999999998</v>
      </c>
      <c r="AM3">
        <v>-29.25</v>
      </c>
      <c r="AN3">
        <v>-1.399220263579612</v>
      </c>
      <c r="AO3" s="1">
        <f t="shared" si="21"/>
        <v>-1.3756309959568411</v>
      </c>
      <c r="AP3" s="1">
        <f t="shared" si="22"/>
        <v>1.3756309959568411</v>
      </c>
      <c r="AQ3" s="1">
        <f t="shared" si="23"/>
        <v>2.3924017321075579E-3</v>
      </c>
      <c r="AR3" s="1">
        <f t="shared" si="24"/>
        <v>0.27411216766930119</v>
      </c>
      <c r="AS3" t="str">
        <f t="shared" si="25"/>
        <v>NO</v>
      </c>
      <c r="AT3" t="str">
        <f t="shared" si="26"/>
        <v>NO</v>
      </c>
      <c r="AU3" t="str">
        <f t="shared" si="27"/>
        <v>NO</v>
      </c>
      <c r="AV3" t="str">
        <f t="shared" si="28"/>
        <v>NO</v>
      </c>
      <c r="AW3" t="str">
        <f t="shared" si="29"/>
        <v>NO</v>
      </c>
      <c r="AX3" t="str">
        <f t="shared" si="30"/>
        <v>NO</v>
      </c>
    </row>
    <row r="4" spans="1:50" x14ac:dyDescent="0.25">
      <c r="A4" t="s">
        <v>52</v>
      </c>
      <c r="B4">
        <v>485.85</v>
      </c>
      <c r="C4">
        <v>498.65</v>
      </c>
      <c r="D4">
        <v>485.1</v>
      </c>
      <c r="E4">
        <v>493.95</v>
      </c>
      <c r="F4">
        <v>1</v>
      </c>
      <c r="G4">
        <v>0.20286033066233899</v>
      </c>
      <c r="H4" s="1">
        <f t="shared" si="0"/>
        <v>1.667181228774306</v>
      </c>
      <c r="I4" s="1">
        <f t="shared" si="1"/>
        <v>1.667181228774306</v>
      </c>
      <c r="J4" s="1">
        <f t="shared" si="2"/>
        <v>0.95151331106387049</v>
      </c>
      <c r="K4" s="1">
        <f t="shared" si="3"/>
        <v>0.15436863229391787</v>
      </c>
      <c r="L4" s="1" t="str">
        <f t="shared" si="4"/>
        <v>NO</v>
      </c>
      <c r="M4" t="str">
        <f t="shared" si="5"/>
        <v>NO</v>
      </c>
      <c r="N4" t="str">
        <f t="shared" si="6"/>
        <v>NO</v>
      </c>
      <c r="O4" s="1" t="str">
        <f t="shared" si="7"/>
        <v>NO</v>
      </c>
      <c r="P4" s="1" t="str">
        <f t="shared" si="8"/>
        <v>NO</v>
      </c>
      <c r="Q4" s="1" t="str">
        <f t="shared" si="9"/>
        <v>NO</v>
      </c>
      <c r="R4" s="1" t="str">
        <f t="shared" si="10"/>
        <v>NO</v>
      </c>
      <c r="S4">
        <v>477.05</v>
      </c>
      <c r="T4">
        <v>495.9</v>
      </c>
      <c r="U4">
        <v>476.25</v>
      </c>
      <c r="V4">
        <v>492.95</v>
      </c>
      <c r="W4">
        <v>20.550000000000011</v>
      </c>
      <c r="X4">
        <v>4.3501270110076238</v>
      </c>
      <c r="Y4" s="1">
        <f t="shared" si="11"/>
        <v>3.3329839639450745</v>
      </c>
      <c r="Z4" s="1">
        <f t="shared" si="12"/>
        <v>3.3329839639450745</v>
      </c>
      <c r="AA4" s="1">
        <f t="shared" si="13"/>
        <v>0.59843797545389765</v>
      </c>
      <c r="AB4" s="1">
        <f t="shared" si="14"/>
        <v>0.16769730636201893</v>
      </c>
      <c r="AC4" s="1" t="str">
        <f t="shared" si="15"/>
        <v>NO</v>
      </c>
      <c r="AD4" s="1" t="str">
        <f t="shared" si="16"/>
        <v>NO</v>
      </c>
      <c r="AE4" s="1" t="str">
        <f t="shared" si="17"/>
        <v>NO</v>
      </c>
      <c r="AF4" s="1" t="str">
        <f t="shared" si="18"/>
        <v>NO</v>
      </c>
      <c r="AG4" s="1" t="str">
        <f t="shared" si="19"/>
        <v>NO</v>
      </c>
      <c r="AH4" s="1" t="str">
        <f t="shared" si="20"/>
        <v>NO</v>
      </c>
      <c r="AI4">
        <v>465.15</v>
      </c>
      <c r="AJ4">
        <v>475.5</v>
      </c>
      <c r="AK4">
        <v>463</v>
      </c>
      <c r="AL4">
        <v>472.4</v>
      </c>
      <c r="AM4">
        <v>9.7999999999999545</v>
      </c>
      <c r="AN4">
        <v>2.1184608733246768</v>
      </c>
      <c r="AO4" s="1">
        <f t="shared" si="21"/>
        <v>1.5586369988175859</v>
      </c>
      <c r="AP4" s="1">
        <f t="shared" si="22"/>
        <v>1.5586369988175859</v>
      </c>
      <c r="AQ4" s="1">
        <f t="shared" si="23"/>
        <v>0.65622353937341726</v>
      </c>
      <c r="AR4" s="1">
        <f t="shared" si="24"/>
        <v>0.46221648930452053</v>
      </c>
      <c r="AS4" t="str">
        <f t="shared" si="25"/>
        <v>NO</v>
      </c>
      <c r="AT4" t="str">
        <f t="shared" si="26"/>
        <v>NO</v>
      </c>
      <c r="AU4" t="str">
        <f t="shared" si="27"/>
        <v>NO</v>
      </c>
      <c r="AV4" t="str">
        <f t="shared" si="28"/>
        <v>NO</v>
      </c>
      <c r="AW4" t="str">
        <f t="shared" si="29"/>
        <v>NO</v>
      </c>
      <c r="AX4" t="str">
        <f t="shared" si="30"/>
        <v>NO</v>
      </c>
    </row>
    <row r="5" spans="1:50" x14ac:dyDescent="0.25">
      <c r="A5" t="s">
        <v>53</v>
      </c>
      <c r="B5">
        <v>2980</v>
      </c>
      <c r="C5">
        <v>3018.55</v>
      </c>
      <c r="D5">
        <v>2957</v>
      </c>
      <c r="E5">
        <v>3004.2</v>
      </c>
      <c r="F5">
        <v>24.199999999999822</v>
      </c>
      <c r="G5">
        <v>0.81208053691274562</v>
      </c>
      <c r="H5" s="1">
        <f t="shared" si="0"/>
        <v>0.81208053691274562</v>
      </c>
      <c r="I5" s="1">
        <f t="shared" si="1"/>
        <v>0.81208053691274562</v>
      </c>
      <c r="J5" s="1">
        <f t="shared" si="2"/>
        <v>0.47766460288930052</v>
      </c>
      <c r="K5" s="1">
        <f t="shared" si="3"/>
        <v>0.77181208053691275</v>
      </c>
      <c r="L5" s="1" t="str">
        <f t="shared" si="4"/>
        <v>NO</v>
      </c>
      <c r="M5" t="str">
        <f t="shared" si="5"/>
        <v>NO</v>
      </c>
      <c r="N5" t="str">
        <f t="shared" si="6"/>
        <v>NO</v>
      </c>
      <c r="O5" s="1" t="str">
        <f t="shared" si="7"/>
        <v>NO</v>
      </c>
      <c r="P5" s="1" t="str">
        <f t="shared" si="8"/>
        <v>NO</v>
      </c>
      <c r="Q5" s="1" t="str">
        <f t="shared" si="9"/>
        <v>NO</v>
      </c>
      <c r="R5" s="1" t="str">
        <f t="shared" si="10"/>
        <v>NO</v>
      </c>
      <c r="S5">
        <v>3070</v>
      </c>
      <c r="T5">
        <v>3071.95</v>
      </c>
      <c r="U5">
        <v>2970.2</v>
      </c>
      <c r="V5">
        <v>2980</v>
      </c>
      <c r="W5">
        <v>-64.75</v>
      </c>
      <c r="X5">
        <v>-2.1266113802446829</v>
      </c>
      <c r="Y5" s="1">
        <f t="shared" si="11"/>
        <v>-2.9315960912052117</v>
      </c>
      <c r="Z5" s="1">
        <f t="shared" si="12"/>
        <v>2.9315960912052117</v>
      </c>
      <c r="AA5" s="1">
        <f t="shared" si="13"/>
        <v>6.3517915309440329E-2</v>
      </c>
      <c r="AB5" s="1">
        <f t="shared" si="14"/>
        <v>0.32885906040269069</v>
      </c>
      <c r="AC5" s="1" t="str">
        <f t="shared" si="15"/>
        <v>NO</v>
      </c>
      <c r="AD5" s="1" t="str">
        <f t="shared" si="16"/>
        <v>NO</v>
      </c>
      <c r="AE5" s="1" t="str">
        <f t="shared" si="17"/>
        <v>NO</v>
      </c>
      <c r="AF5" s="1" t="str">
        <f t="shared" si="18"/>
        <v>NO</v>
      </c>
      <c r="AG5" s="1" t="str">
        <f t="shared" si="19"/>
        <v>NO</v>
      </c>
      <c r="AH5" s="1" t="str">
        <f t="shared" si="20"/>
        <v>NO</v>
      </c>
      <c r="AI5">
        <v>3030</v>
      </c>
      <c r="AJ5">
        <v>3092</v>
      </c>
      <c r="AK5">
        <v>3029</v>
      </c>
      <c r="AL5">
        <v>3044.75</v>
      </c>
      <c r="AM5">
        <v>17.349999999999909</v>
      </c>
      <c r="AN5">
        <v>0.57309902886965403</v>
      </c>
      <c r="AO5" s="1">
        <f t="shared" si="21"/>
        <v>0.48679867986798681</v>
      </c>
      <c r="AP5" s="1">
        <f t="shared" si="22"/>
        <v>0.48679867986798681</v>
      </c>
      <c r="AQ5" s="1">
        <f t="shared" si="23"/>
        <v>1.5518515477461203</v>
      </c>
      <c r="AR5" s="1">
        <f t="shared" si="24"/>
        <v>3.3003300330033E-2</v>
      </c>
      <c r="AS5" t="str">
        <f t="shared" si="25"/>
        <v>NO</v>
      </c>
      <c r="AT5" t="str">
        <f t="shared" si="26"/>
        <v>NO</v>
      </c>
      <c r="AU5" t="str">
        <f t="shared" si="27"/>
        <v>NO</v>
      </c>
      <c r="AV5" t="str">
        <f t="shared" si="28"/>
        <v>NO</v>
      </c>
      <c r="AW5" t="str">
        <f t="shared" si="29"/>
        <v>NO</v>
      </c>
      <c r="AX5" t="str">
        <f t="shared" si="30"/>
        <v>NO</v>
      </c>
    </row>
    <row r="6" spans="1:50" x14ac:dyDescent="0.25">
      <c r="A6" t="s">
        <v>54</v>
      </c>
      <c r="B6">
        <v>3255</v>
      </c>
      <c r="C6">
        <v>3289.5</v>
      </c>
      <c r="D6">
        <v>3226.8</v>
      </c>
      <c r="E6">
        <v>3262.15</v>
      </c>
      <c r="F6">
        <v>-5.0499999999997272</v>
      </c>
      <c r="G6">
        <v>-0.1545666013711964</v>
      </c>
      <c r="H6" s="1">
        <f t="shared" si="0"/>
        <v>0.21966205837173858</v>
      </c>
      <c r="I6" s="1">
        <f t="shared" si="1"/>
        <v>0.21966205837173858</v>
      </c>
      <c r="J6" s="1">
        <f t="shared" si="2"/>
        <v>0.83840411998221742</v>
      </c>
      <c r="K6" s="1">
        <f t="shared" si="3"/>
        <v>0.86635944700460266</v>
      </c>
      <c r="L6" s="1" t="str">
        <f t="shared" si="4"/>
        <v>NO</v>
      </c>
      <c r="M6" t="str">
        <f t="shared" si="5"/>
        <v>NO</v>
      </c>
      <c r="N6" t="str">
        <f t="shared" si="6"/>
        <v>NO</v>
      </c>
      <c r="O6" s="1" t="str">
        <f t="shared" si="7"/>
        <v>NO</v>
      </c>
      <c r="P6" s="1" t="str">
        <f t="shared" si="8"/>
        <v>NO</v>
      </c>
      <c r="Q6" s="1" t="str">
        <f t="shared" si="9"/>
        <v>NO</v>
      </c>
      <c r="R6" s="1" t="str">
        <f t="shared" si="10"/>
        <v>NO</v>
      </c>
      <c r="S6">
        <v>3255.1</v>
      </c>
      <c r="T6">
        <v>3294.7</v>
      </c>
      <c r="U6">
        <v>3196.6</v>
      </c>
      <c r="V6">
        <v>3267.2</v>
      </c>
      <c r="W6">
        <v>35.849999999999909</v>
      </c>
      <c r="X6">
        <v>1.1094434214801829</v>
      </c>
      <c r="Y6" s="1">
        <f t="shared" si="11"/>
        <v>0.37172437098706368</v>
      </c>
      <c r="Z6" s="1">
        <f t="shared" si="12"/>
        <v>0.37172437098706368</v>
      </c>
      <c r="AA6" s="1">
        <f t="shared" si="13"/>
        <v>0.84169931439764933</v>
      </c>
      <c r="AB6" s="1">
        <f t="shared" si="14"/>
        <v>1.7971798101440819</v>
      </c>
      <c r="AC6" s="1" t="str">
        <f t="shared" si="15"/>
        <v>NO</v>
      </c>
      <c r="AD6" s="1" t="str">
        <f t="shared" si="16"/>
        <v>NO</v>
      </c>
      <c r="AE6" s="1" t="str">
        <f t="shared" si="17"/>
        <v>NO</v>
      </c>
      <c r="AF6" s="1" t="str">
        <f t="shared" si="18"/>
        <v>NO</v>
      </c>
      <c r="AG6" s="1" t="str">
        <f t="shared" si="19"/>
        <v>NO</v>
      </c>
      <c r="AH6" s="1" t="str">
        <f t="shared" si="20"/>
        <v>NO</v>
      </c>
      <c r="AI6">
        <v>3236.35</v>
      </c>
      <c r="AJ6">
        <v>3269.45</v>
      </c>
      <c r="AK6">
        <v>3170.1</v>
      </c>
      <c r="AL6">
        <v>3231.35</v>
      </c>
      <c r="AM6">
        <v>16.599999999999909</v>
      </c>
      <c r="AN6">
        <v>0.5163698576872201</v>
      </c>
      <c r="AO6" s="1">
        <f t="shared" si="21"/>
        <v>-0.15449503298468956</v>
      </c>
      <c r="AP6" s="1">
        <f t="shared" si="22"/>
        <v>0.15449503298468956</v>
      </c>
      <c r="AQ6" s="1">
        <f t="shared" si="23"/>
        <v>1.0227571183586419</v>
      </c>
      <c r="AR6" s="1">
        <f t="shared" si="24"/>
        <v>1.8954925959738189</v>
      </c>
      <c r="AS6" t="str">
        <f t="shared" si="25"/>
        <v>NO</v>
      </c>
      <c r="AT6" t="str">
        <f t="shared" si="26"/>
        <v>NO</v>
      </c>
      <c r="AU6" t="str">
        <f t="shared" si="27"/>
        <v>NO</v>
      </c>
      <c r="AV6" t="str">
        <f t="shared" si="28"/>
        <v>NO</v>
      </c>
      <c r="AW6" t="str">
        <f t="shared" si="29"/>
        <v>NO</v>
      </c>
      <c r="AX6" t="str">
        <f t="shared" si="30"/>
        <v>NO</v>
      </c>
    </row>
    <row r="7" spans="1:50" x14ac:dyDescent="0.25">
      <c r="A7" t="s">
        <v>55</v>
      </c>
      <c r="B7">
        <v>5972</v>
      </c>
      <c r="C7">
        <v>6025</v>
      </c>
      <c r="D7">
        <v>5911.25</v>
      </c>
      <c r="E7">
        <v>5951.85</v>
      </c>
      <c r="F7">
        <v>-29.25</v>
      </c>
      <c r="G7">
        <v>-0.48904047750413798</v>
      </c>
      <c r="H7" s="1">
        <f t="shared" si="0"/>
        <v>-0.33740790354989342</v>
      </c>
      <c r="I7" s="1">
        <f t="shared" si="1"/>
        <v>0.33740790354989342</v>
      </c>
      <c r="J7" s="1">
        <f t="shared" si="2"/>
        <v>0.88747488278633635</v>
      </c>
      <c r="K7" s="1">
        <f t="shared" si="3"/>
        <v>0.68214084696355515</v>
      </c>
      <c r="L7" s="1" t="str">
        <f t="shared" si="4"/>
        <v>NO</v>
      </c>
      <c r="M7" t="str">
        <f t="shared" si="5"/>
        <v>NO</v>
      </c>
      <c r="N7" t="str">
        <f t="shared" si="6"/>
        <v>NO</v>
      </c>
      <c r="O7" s="1" t="str">
        <f t="shared" si="7"/>
        <v>NO</v>
      </c>
      <c r="P7" s="1" t="str">
        <f t="shared" si="8"/>
        <v>NO</v>
      </c>
      <c r="Q7" s="1" t="str">
        <f t="shared" si="9"/>
        <v>NO</v>
      </c>
      <c r="R7" s="1" t="str">
        <f t="shared" si="10"/>
        <v>NO</v>
      </c>
      <c r="S7">
        <v>6000</v>
      </c>
      <c r="T7">
        <v>6037.95</v>
      </c>
      <c r="U7">
        <v>5925.1</v>
      </c>
      <c r="V7">
        <v>5981.1</v>
      </c>
      <c r="W7">
        <v>28.800000000000178</v>
      </c>
      <c r="X7">
        <v>0.48384658031349531</v>
      </c>
      <c r="Y7" s="1">
        <f t="shared" si="11"/>
        <v>-0.31499999999999395</v>
      </c>
      <c r="Z7" s="1">
        <f t="shared" si="12"/>
        <v>0.31499999999999395</v>
      </c>
      <c r="AA7" s="1">
        <f t="shared" si="13"/>
        <v>0.63249999999999695</v>
      </c>
      <c r="AB7" s="1">
        <f t="shared" si="14"/>
        <v>0.93628262359766601</v>
      </c>
      <c r="AC7" s="1" t="str">
        <f t="shared" si="15"/>
        <v>NO</v>
      </c>
      <c r="AD7" s="1" t="str">
        <f t="shared" si="16"/>
        <v>NO</v>
      </c>
      <c r="AE7" s="1" t="str">
        <f t="shared" si="17"/>
        <v>NO</v>
      </c>
      <c r="AF7" s="1" t="str">
        <f t="shared" si="18"/>
        <v>NO</v>
      </c>
      <c r="AG7" s="1" t="str">
        <f t="shared" si="19"/>
        <v>NO</v>
      </c>
      <c r="AH7" s="1" t="str">
        <f t="shared" si="20"/>
        <v>NO</v>
      </c>
      <c r="AI7">
        <v>5939.7</v>
      </c>
      <c r="AJ7">
        <v>5980</v>
      </c>
      <c r="AK7">
        <v>5866</v>
      </c>
      <c r="AL7">
        <v>5952.3</v>
      </c>
      <c r="AM7">
        <v>53.25</v>
      </c>
      <c r="AN7">
        <v>0.90268772090421334</v>
      </c>
      <c r="AO7" s="1">
        <f t="shared" si="21"/>
        <v>0.2121319258548473</v>
      </c>
      <c r="AP7" s="1">
        <f t="shared" si="22"/>
        <v>0.2121319258548473</v>
      </c>
      <c r="AQ7" s="1">
        <f t="shared" si="23"/>
        <v>0.46536632898207103</v>
      </c>
      <c r="AR7" s="1">
        <f t="shared" si="24"/>
        <v>1.2408034075795045</v>
      </c>
      <c r="AS7" t="str">
        <f t="shared" si="25"/>
        <v>NO</v>
      </c>
      <c r="AT7" t="str">
        <f t="shared" si="26"/>
        <v>NO</v>
      </c>
      <c r="AU7" t="str">
        <f t="shared" si="27"/>
        <v>NO</v>
      </c>
      <c r="AV7" t="str">
        <f t="shared" si="28"/>
        <v>YES</v>
      </c>
      <c r="AW7" t="str">
        <f t="shared" si="29"/>
        <v>NO</v>
      </c>
      <c r="AX7" t="str">
        <f t="shared" si="30"/>
        <v>NO</v>
      </c>
    </row>
    <row r="8" spans="1:50" x14ac:dyDescent="0.25">
      <c r="A8" t="s">
        <v>56</v>
      </c>
      <c r="B8">
        <v>345.95</v>
      </c>
      <c r="C8">
        <v>349.75</v>
      </c>
      <c r="D8">
        <v>341.65</v>
      </c>
      <c r="E8">
        <v>343.35</v>
      </c>
      <c r="F8">
        <v>-3.299999999999955</v>
      </c>
      <c r="G8">
        <v>-0.95196884465597997</v>
      </c>
      <c r="H8" s="1">
        <f t="shared" si="0"/>
        <v>-0.75155369273015349</v>
      </c>
      <c r="I8" s="1">
        <f t="shared" si="1"/>
        <v>0.75155369273015349</v>
      </c>
      <c r="J8" s="1">
        <f t="shared" si="2"/>
        <v>1.0984246278363958</v>
      </c>
      <c r="K8" s="1">
        <f t="shared" si="3"/>
        <v>0.49512159603904043</v>
      </c>
      <c r="L8" s="1" t="str">
        <f t="shared" si="4"/>
        <v>NO</v>
      </c>
      <c r="M8" t="str">
        <f t="shared" si="5"/>
        <v>NO</v>
      </c>
      <c r="N8" t="str">
        <f t="shared" si="6"/>
        <v>NO</v>
      </c>
      <c r="O8" s="1" t="str">
        <f t="shared" si="7"/>
        <v>NO</v>
      </c>
      <c r="P8" s="1" t="str">
        <f t="shared" si="8"/>
        <v>NO</v>
      </c>
      <c r="Q8" s="1" t="str">
        <f t="shared" si="9"/>
        <v>NO</v>
      </c>
      <c r="R8" s="1" t="str">
        <f t="shared" si="10"/>
        <v>NO</v>
      </c>
      <c r="S8">
        <v>344</v>
      </c>
      <c r="T8">
        <v>347.8</v>
      </c>
      <c r="U8">
        <v>341.05</v>
      </c>
      <c r="V8">
        <v>346.65</v>
      </c>
      <c r="W8">
        <v>6.6999999999999886</v>
      </c>
      <c r="X8">
        <v>1.9708780703044531</v>
      </c>
      <c r="Y8" s="1">
        <f t="shared" si="11"/>
        <v>0.7703488372092957</v>
      </c>
      <c r="Z8" s="1">
        <f t="shared" si="12"/>
        <v>0.7703488372092957</v>
      </c>
      <c r="AA8" s="1">
        <f t="shared" si="13"/>
        <v>0.33174671859224991</v>
      </c>
      <c r="AB8" s="1">
        <f t="shared" si="14"/>
        <v>0.85755813953488047</v>
      </c>
      <c r="AC8" s="1" t="str">
        <f t="shared" si="15"/>
        <v>NO</v>
      </c>
      <c r="AD8" s="1" t="str">
        <f t="shared" si="16"/>
        <v>NO</v>
      </c>
      <c r="AE8" s="1" t="str">
        <f t="shared" si="17"/>
        <v>NO</v>
      </c>
      <c r="AF8" s="1" t="str">
        <f t="shared" si="18"/>
        <v>NO</v>
      </c>
      <c r="AG8" s="1" t="str">
        <f t="shared" si="19"/>
        <v>NO</v>
      </c>
      <c r="AH8" s="1" t="str">
        <f t="shared" si="20"/>
        <v>NO</v>
      </c>
      <c r="AI8">
        <v>328.9</v>
      </c>
      <c r="AJ8">
        <v>343.4</v>
      </c>
      <c r="AK8">
        <v>327.5</v>
      </c>
      <c r="AL8">
        <v>339.95</v>
      </c>
      <c r="AM8">
        <v>13.30000000000001</v>
      </c>
      <c r="AN8">
        <v>4.0716363079749014</v>
      </c>
      <c r="AO8" s="1">
        <f t="shared" si="21"/>
        <v>3.3596837944664069</v>
      </c>
      <c r="AP8" s="1">
        <f t="shared" si="22"/>
        <v>3.3596837944664069</v>
      </c>
      <c r="AQ8" s="1">
        <f t="shared" si="23"/>
        <v>1.0148551257537841</v>
      </c>
      <c r="AR8" s="1">
        <f t="shared" si="24"/>
        <v>0.42566129522650575</v>
      </c>
      <c r="AS8" t="str">
        <f t="shared" si="25"/>
        <v>NO</v>
      </c>
      <c r="AT8" t="str">
        <f t="shared" si="26"/>
        <v>NO</v>
      </c>
      <c r="AU8" t="str">
        <f t="shared" si="27"/>
        <v>NO</v>
      </c>
      <c r="AV8" t="str">
        <f t="shared" si="28"/>
        <v>YES</v>
      </c>
      <c r="AW8" t="str">
        <f t="shared" si="29"/>
        <v>NO</v>
      </c>
      <c r="AX8" t="str">
        <f t="shared" si="30"/>
        <v>NO</v>
      </c>
    </row>
    <row r="9" spans="1:50" x14ac:dyDescent="0.25">
      <c r="A9" t="s">
        <v>57</v>
      </c>
      <c r="B9">
        <v>397.7</v>
      </c>
      <c r="C9">
        <v>413.2</v>
      </c>
      <c r="D9">
        <v>396.95</v>
      </c>
      <c r="E9">
        <v>405</v>
      </c>
      <c r="F9">
        <v>7.3000000000000114</v>
      </c>
      <c r="G9">
        <v>1.83555443801861</v>
      </c>
      <c r="H9" s="1">
        <f t="shared" si="0"/>
        <v>1.83555443801861</v>
      </c>
      <c r="I9" s="1">
        <f t="shared" si="1"/>
        <v>1.83555443801861</v>
      </c>
      <c r="J9" s="1">
        <f t="shared" si="2"/>
        <v>2.0246913580246888</v>
      </c>
      <c r="K9" s="1">
        <f t="shared" si="3"/>
        <v>0.18858436007040483</v>
      </c>
      <c r="L9" s="1" t="str">
        <f t="shared" si="4"/>
        <v>NO</v>
      </c>
      <c r="M9" t="str">
        <f t="shared" si="5"/>
        <v>NO</v>
      </c>
      <c r="N9" t="str">
        <f t="shared" si="6"/>
        <v>NO</v>
      </c>
      <c r="O9" s="1" t="str">
        <f t="shared" si="7"/>
        <v>NO</v>
      </c>
      <c r="P9" s="1" t="str">
        <f t="shared" si="8"/>
        <v>NO</v>
      </c>
      <c r="Q9" s="1" t="str">
        <f t="shared" si="9"/>
        <v>NO</v>
      </c>
      <c r="R9" s="1" t="str">
        <f t="shared" si="10"/>
        <v>NO</v>
      </c>
      <c r="S9">
        <v>403.55</v>
      </c>
      <c r="T9">
        <v>404.65</v>
      </c>
      <c r="U9">
        <v>394</v>
      </c>
      <c r="V9">
        <v>397.7</v>
      </c>
      <c r="W9">
        <v>-3.9499999999999891</v>
      </c>
      <c r="X9">
        <v>-0.98344329640233752</v>
      </c>
      <c r="Y9" s="1">
        <f t="shared" si="11"/>
        <v>-1.4496344938669365</v>
      </c>
      <c r="Z9" s="1">
        <f t="shared" si="12"/>
        <v>1.4496344938669365</v>
      </c>
      <c r="AA9" s="1">
        <f t="shared" si="13"/>
        <v>0.27258084500061108</v>
      </c>
      <c r="AB9" s="1">
        <f t="shared" si="14"/>
        <v>0.93034950968066099</v>
      </c>
      <c r="AC9" s="1" t="str">
        <f t="shared" si="15"/>
        <v>NO</v>
      </c>
      <c r="AD9" s="1" t="str">
        <f t="shared" si="16"/>
        <v>NO</v>
      </c>
      <c r="AE9" s="1" t="str">
        <f t="shared" si="17"/>
        <v>NO</v>
      </c>
      <c r="AF9" s="1" t="str">
        <f t="shared" si="18"/>
        <v>NO</v>
      </c>
      <c r="AG9" s="1" t="str">
        <f t="shared" si="19"/>
        <v>NO</v>
      </c>
      <c r="AH9" s="1" t="str">
        <f t="shared" si="20"/>
        <v>NO</v>
      </c>
      <c r="AI9">
        <v>404.45</v>
      </c>
      <c r="AJ9">
        <v>407.3</v>
      </c>
      <c r="AK9">
        <v>398.35</v>
      </c>
      <c r="AL9">
        <v>401.65</v>
      </c>
      <c r="AM9">
        <v>2.4499999999999891</v>
      </c>
      <c r="AN9">
        <v>0.61372745490981684</v>
      </c>
      <c r="AO9" s="1">
        <f t="shared" si="21"/>
        <v>-0.69229818271727317</v>
      </c>
      <c r="AP9" s="1">
        <f t="shared" si="22"/>
        <v>0.69229818271727317</v>
      </c>
      <c r="AQ9" s="1">
        <f t="shared" si="23"/>
        <v>0.70466065026579872</v>
      </c>
      <c r="AR9" s="1">
        <f t="shared" si="24"/>
        <v>0.82161085522219712</v>
      </c>
      <c r="AS9" t="str">
        <f t="shared" si="25"/>
        <v>NO</v>
      </c>
      <c r="AT9" t="str">
        <f t="shared" si="26"/>
        <v>NO</v>
      </c>
      <c r="AU9" t="str">
        <f t="shared" si="27"/>
        <v>NO</v>
      </c>
      <c r="AV9" t="str">
        <f t="shared" si="28"/>
        <v>NO</v>
      </c>
      <c r="AW9" t="str">
        <f t="shared" si="29"/>
        <v>NO</v>
      </c>
      <c r="AX9" t="str">
        <f t="shared" si="30"/>
        <v>NO</v>
      </c>
    </row>
    <row r="10" spans="1:50" x14ac:dyDescent="0.25">
      <c r="A10" t="s">
        <v>58</v>
      </c>
      <c r="B10">
        <v>181.5</v>
      </c>
      <c r="C10">
        <v>191</v>
      </c>
      <c r="D10">
        <v>181.3</v>
      </c>
      <c r="E10">
        <v>190.05</v>
      </c>
      <c r="F10">
        <v>8.9500000000000171</v>
      </c>
      <c r="G10">
        <v>4.9420209828823944</v>
      </c>
      <c r="H10" s="1">
        <f t="shared" si="0"/>
        <v>4.7107438016528986</v>
      </c>
      <c r="I10" s="1">
        <f t="shared" si="1"/>
        <v>4.7107438016528986</v>
      </c>
      <c r="J10" s="1">
        <f t="shared" si="2"/>
        <v>0.49986845566955462</v>
      </c>
      <c r="K10" s="1">
        <f t="shared" si="3"/>
        <v>0.11019283746555848</v>
      </c>
      <c r="L10" s="1" t="str">
        <f t="shared" si="4"/>
        <v>NO</v>
      </c>
      <c r="M10" t="str">
        <f t="shared" si="5"/>
        <v>NO</v>
      </c>
      <c r="N10" t="str">
        <f t="shared" si="6"/>
        <v>NO</v>
      </c>
      <c r="O10" s="1" t="str">
        <f t="shared" si="7"/>
        <v>NO</v>
      </c>
      <c r="P10" s="1" t="str">
        <f t="shared" si="8"/>
        <v>NO</v>
      </c>
      <c r="Q10" s="1" t="str">
        <f t="shared" si="9"/>
        <v>NO</v>
      </c>
      <c r="R10" s="1" t="str">
        <f t="shared" si="10"/>
        <v>NO</v>
      </c>
      <c r="S10">
        <v>183.95</v>
      </c>
      <c r="T10">
        <v>184.95</v>
      </c>
      <c r="U10">
        <v>179.15</v>
      </c>
      <c r="V10">
        <v>181.1</v>
      </c>
      <c r="W10">
        <v>-1.4500000000000171</v>
      </c>
      <c r="X10">
        <v>-0.7943029307039261</v>
      </c>
      <c r="Y10" s="1">
        <f t="shared" si="11"/>
        <v>-1.5493340581679775</v>
      </c>
      <c r="Z10" s="1">
        <f t="shared" si="12"/>
        <v>1.5493340581679775</v>
      </c>
      <c r="AA10" s="1">
        <f t="shared" si="13"/>
        <v>0.54362598532209838</v>
      </c>
      <c r="AB10" s="1">
        <f t="shared" si="14"/>
        <v>1.0767531750414072</v>
      </c>
      <c r="AC10" s="1" t="str">
        <f t="shared" si="15"/>
        <v>NO</v>
      </c>
      <c r="AD10" s="1" t="str">
        <f t="shared" si="16"/>
        <v>NO</v>
      </c>
      <c r="AE10" s="1" t="str">
        <f t="shared" si="17"/>
        <v>NO</v>
      </c>
      <c r="AF10" s="1" t="str">
        <f t="shared" si="18"/>
        <v>NO</v>
      </c>
      <c r="AG10" s="1" t="str">
        <f t="shared" si="19"/>
        <v>NO</v>
      </c>
      <c r="AH10" s="1" t="str">
        <f t="shared" si="20"/>
        <v>NO</v>
      </c>
      <c r="AI10">
        <v>183.6</v>
      </c>
      <c r="AJ10">
        <v>184.45</v>
      </c>
      <c r="AK10">
        <v>178.2</v>
      </c>
      <c r="AL10">
        <v>182.55</v>
      </c>
      <c r="AM10">
        <v>1.6500000000000059</v>
      </c>
      <c r="AN10">
        <v>0.91210613598673618</v>
      </c>
      <c r="AO10" s="1">
        <f t="shared" si="21"/>
        <v>-0.57189542483659206</v>
      </c>
      <c r="AP10" s="1">
        <f t="shared" si="22"/>
        <v>0.57189542483659206</v>
      </c>
      <c r="AQ10" s="1">
        <f t="shared" si="23"/>
        <v>0.46296296296295991</v>
      </c>
      <c r="AR10" s="1">
        <f t="shared" si="24"/>
        <v>2.3829087921117624</v>
      </c>
      <c r="AS10" t="str">
        <f t="shared" si="25"/>
        <v>NO</v>
      </c>
      <c r="AT10" t="str">
        <f t="shared" si="26"/>
        <v>NO</v>
      </c>
      <c r="AU10" t="str">
        <f t="shared" si="27"/>
        <v>NO</v>
      </c>
      <c r="AV10" t="str">
        <f t="shared" si="28"/>
        <v>NO</v>
      </c>
      <c r="AW10" t="str">
        <f t="shared" si="29"/>
        <v>NO</v>
      </c>
      <c r="AX10" t="str">
        <f t="shared" si="30"/>
        <v>NO</v>
      </c>
    </row>
    <row r="11" spans="1:50" x14ac:dyDescent="0.25">
      <c r="A11" t="s">
        <v>59</v>
      </c>
      <c r="B11">
        <v>3681</v>
      </c>
      <c r="C11">
        <v>3694</v>
      </c>
      <c r="D11">
        <v>3543.1</v>
      </c>
      <c r="E11">
        <v>3553.15</v>
      </c>
      <c r="F11">
        <v>-219.2999999999997</v>
      </c>
      <c r="G11">
        <v>-5.8131983193945507</v>
      </c>
      <c r="H11" s="1">
        <f t="shared" si="0"/>
        <v>-3.4732409671284952</v>
      </c>
      <c r="I11" s="1">
        <f t="shared" si="1"/>
        <v>3.4732409671284952</v>
      </c>
      <c r="J11" s="1">
        <f t="shared" si="2"/>
        <v>0.35316490084216245</v>
      </c>
      <c r="K11" s="1">
        <f t="shared" si="3"/>
        <v>0.28284761408891212</v>
      </c>
      <c r="L11" s="1" t="str">
        <f t="shared" si="4"/>
        <v>NO</v>
      </c>
      <c r="M11" t="str">
        <f t="shared" si="5"/>
        <v>NO</v>
      </c>
      <c r="N11" t="str">
        <f t="shared" si="6"/>
        <v>NO</v>
      </c>
      <c r="O11" s="1" t="str">
        <f t="shared" si="7"/>
        <v>NO</v>
      </c>
      <c r="P11" s="1" t="str">
        <f t="shared" si="8"/>
        <v>NO</v>
      </c>
      <c r="Q11" s="1" t="str">
        <f t="shared" si="9"/>
        <v>NO</v>
      </c>
      <c r="R11" s="1" t="str">
        <f t="shared" si="10"/>
        <v>NO</v>
      </c>
      <c r="S11">
        <v>3766</v>
      </c>
      <c r="T11">
        <v>3795</v>
      </c>
      <c r="U11">
        <v>3740</v>
      </c>
      <c r="V11">
        <v>3772.45</v>
      </c>
      <c r="W11">
        <v>25.25</v>
      </c>
      <c r="X11">
        <v>0.67383646456020507</v>
      </c>
      <c r="Y11" s="1">
        <f t="shared" si="11"/>
        <v>0.17126925119489692</v>
      </c>
      <c r="Z11" s="1">
        <f t="shared" si="12"/>
        <v>0.17126925119489692</v>
      </c>
      <c r="AA11" s="1">
        <f t="shared" si="13"/>
        <v>0.59775477474851046</v>
      </c>
      <c r="AB11" s="1">
        <f t="shared" si="14"/>
        <v>0.6903876792352629</v>
      </c>
      <c r="AC11" s="1" t="str">
        <f t="shared" si="15"/>
        <v>NO</v>
      </c>
      <c r="AD11" s="1" t="str">
        <f t="shared" si="16"/>
        <v>NO</v>
      </c>
      <c r="AE11" s="1" t="str">
        <f t="shared" si="17"/>
        <v>NO</v>
      </c>
      <c r="AF11" s="1" t="str">
        <f t="shared" si="18"/>
        <v>NO</v>
      </c>
      <c r="AG11" s="1" t="str">
        <f t="shared" si="19"/>
        <v>NO</v>
      </c>
      <c r="AH11" s="1" t="str">
        <f t="shared" si="20"/>
        <v>NO</v>
      </c>
      <c r="AI11">
        <v>3748.95</v>
      </c>
      <c r="AJ11">
        <v>3779</v>
      </c>
      <c r="AK11">
        <v>3721.25</v>
      </c>
      <c r="AL11">
        <v>3747.2</v>
      </c>
      <c r="AM11">
        <v>16.199999999999822</v>
      </c>
      <c r="AN11">
        <v>0.43419994639506349</v>
      </c>
      <c r="AO11" s="1">
        <f t="shared" si="21"/>
        <v>-4.6679736993024717E-2</v>
      </c>
      <c r="AP11" s="1">
        <f t="shared" si="22"/>
        <v>4.6679736993024717E-2</v>
      </c>
      <c r="AQ11" s="1">
        <f t="shared" si="23"/>
        <v>0.80155776950880075</v>
      </c>
      <c r="AR11" s="1">
        <f t="shared" si="24"/>
        <v>0.69251707941929486</v>
      </c>
      <c r="AS11" t="str">
        <f t="shared" si="25"/>
        <v>NO</v>
      </c>
      <c r="AT11" t="str">
        <f t="shared" si="26"/>
        <v>NO</v>
      </c>
      <c r="AU11" t="str">
        <f t="shared" si="27"/>
        <v>NO</v>
      </c>
      <c r="AV11" t="str">
        <f t="shared" si="28"/>
        <v>NO</v>
      </c>
      <c r="AW11" t="str">
        <f t="shared" si="29"/>
        <v>NO</v>
      </c>
      <c r="AX11" t="str">
        <f t="shared" si="30"/>
        <v>NO</v>
      </c>
    </row>
    <row r="12" spans="1:50" x14ac:dyDescent="0.25">
      <c r="A12" t="s">
        <v>60</v>
      </c>
      <c r="B12">
        <v>765</v>
      </c>
      <c r="C12">
        <v>774.7</v>
      </c>
      <c r="D12">
        <v>756.3</v>
      </c>
      <c r="E12">
        <v>764.3</v>
      </c>
      <c r="F12">
        <v>0.29999999999995453</v>
      </c>
      <c r="G12">
        <v>3.9267015706800329E-2</v>
      </c>
      <c r="H12" s="1">
        <f t="shared" si="0"/>
        <v>-9.1503267973862143E-2</v>
      </c>
      <c r="I12" s="1">
        <f t="shared" si="1"/>
        <v>9.1503267973862143E-2</v>
      </c>
      <c r="J12" s="1">
        <f t="shared" si="2"/>
        <v>1.2679738562091563</v>
      </c>
      <c r="K12" s="1">
        <f t="shared" si="3"/>
        <v>1.0467094073007981</v>
      </c>
      <c r="L12" s="1" t="str">
        <f t="shared" si="4"/>
        <v>NO</v>
      </c>
      <c r="M12" t="str">
        <f t="shared" si="5"/>
        <v>NO</v>
      </c>
      <c r="N12" t="str">
        <f t="shared" si="6"/>
        <v>NO</v>
      </c>
      <c r="O12" s="1" t="str">
        <f t="shared" si="7"/>
        <v>NO</v>
      </c>
      <c r="P12" s="1" t="str">
        <f t="shared" si="8"/>
        <v>NO</v>
      </c>
      <c r="Q12" s="1" t="str">
        <f t="shared" si="9"/>
        <v>NO</v>
      </c>
      <c r="R12" s="1" t="str">
        <f t="shared" si="10"/>
        <v>NO</v>
      </c>
      <c r="S12">
        <v>783</v>
      </c>
      <c r="T12">
        <v>784.1</v>
      </c>
      <c r="U12">
        <v>762.15</v>
      </c>
      <c r="V12">
        <v>764</v>
      </c>
      <c r="W12">
        <v>-18.350000000000019</v>
      </c>
      <c r="X12">
        <v>-2.3454975394644371</v>
      </c>
      <c r="Y12" s="1">
        <f t="shared" si="11"/>
        <v>-2.4265644955300125</v>
      </c>
      <c r="Z12" s="1">
        <f t="shared" si="12"/>
        <v>2.4265644955300125</v>
      </c>
      <c r="AA12" s="1">
        <f t="shared" si="13"/>
        <v>0.1404853128991089</v>
      </c>
      <c r="AB12" s="1">
        <f t="shared" si="14"/>
        <v>0.24214659685864171</v>
      </c>
      <c r="AC12" s="1" t="str">
        <f t="shared" si="15"/>
        <v>NO</v>
      </c>
      <c r="AD12" s="1" t="str">
        <f t="shared" si="16"/>
        <v>NO</v>
      </c>
      <c r="AE12" s="1" t="str">
        <f t="shared" si="17"/>
        <v>NO</v>
      </c>
      <c r="AF12" s="1" t="str">
        <f t="shared" si="18"/>
        <v>NO</v>
      </c>
      <c r="AG12" s="1" t="str">
        <f t="shared" si="19"/>
        <v>NO</v>
      </c>
      <c r="AH12" s="1" t="str">
        <f t="shared" si="20"/>
        <v>NO</v>
      </c>
      <c r="AI12">
        <v>766.95</v>
      </c>
      <c r="AJ12">
        <v>787.5</v>
      </c>
      <c r="AK12">
        <v>758.4</v>
      </c>
      <c r="AL12">
        <v>782.35</v>
      </c>
      <c r="AM12">
        <v>14.05000000000007</v>
      </c>
      <c r="AN12">
        <v>1.8287127424183349</v>
      </c>
      <c r="AO12" s="1">
        <f t="shared" si="21"/>
        <v>2.0079535823717292</v>
      </c>
      <c r="AP12" s="1">
        <f t="shared" si="22"/>
        <v>2.0079535823717292</v>
      </c>
      <c r="AQ12" s="1">
        <f t="shared" si="23"/>
        <v>0.65827315140282194</v>
      </c>
      <c r="AR12" s="1">
        <f t="shared" si="24"/>
        <v>1.114805398005094</v>
      </c>
      <c r="AS12" t="str">
        <f t="shared" si="25"/>
        <v>NO</v>
      </c>
      <c r="AT12" t="str">
        <f t="shared" si="26"/>
        <v>NO</v>
      </c>
      <c r="AU12" t="str">
        <f t="shared" si="27"/>
        <v>NO</v>
      </c>
      <c r="AV12" t="str">
        <f t="shared" si="28"/>
        <v>NO</v>
      </c>
      <c r="AW12" t="str">
        <f t="shared" si="29"/>
        <v>NO</v>
      </c>
      <c r="AX12" t="str">
        <f t="shared" si="30"/>
        <v>NO</v>
      </c>
    </row>
    <row r="13" spans="1:50" x14ac:dyDescent="0.25">
      <c r="A13" t="s">
        <v>61</v>
      </c>
      <c r="B13">
        <v>115.1</v>
      </c>
      <c r="C13">
        <v>116.15</v>
      </c>
      <c r="D13">
        <v>113.1</v>
      </c>
      <c r="E13">
        <v>113.65</v>
      </c>
      <c r="F13">
        <v>-1.0499999999999969</v>
      </c>
      <c r="G13">
        <v>-0.91543156059284847</v>
      </c>
      <c r="H13" s="1">
        <f t="shared" si="0"/>
        <v>-1.2597741094700161</v>
      </c>
      <c r="I13" s="1">
        <f t="shared" si="1"/>
        <v>1.2597741094700161</v>
      </c>
      <c r="J13" s="1">
        <f t="shared" si="2"/>
        <v>0.91225021720244248</v>
      </c>
      <c r="K13" s="1">
        <f t="shared" si="3"/>
        <v>0.48394192696877375</v>
      </c>
      <c r="L13" s="1" t="str">
        <f t="shared" si="4"/>
        <v>NO</v>
      </c>
      <c r="M13" t="str">
        <f t="shared" si="5"/>
        <v>NO</v>
      </c>
      <c r="N13" t="str">
        <f t="shared" si="6"/>
        <v>NO</v>
      </c>
      <c r="O13" s="1" t="str">
        <f t="shared" si="7"/>
        <v>NO</v>
      </c>
      <c r="P13" s="1" t="str">
        <f t="shared" si="8"/>
        <v>NO</v>
      </c>
      <c r="Q13" s="1" t="str">
        <f t="shared" si="9"/>
        <v>NO</v>
      </c>
      <c r="R13" s="1" t="str">
        <f t="shared" si="10"/>
        <v>NO</v>
      </c>
      <c r="S13">
        <v>112.5</v>
      </c>
      <c r="T13">
        <v>115.35</v>
      </c>
      <c r="U13">
        <v>111.25</v>
      </c>
      <c r="V13">
        <v>114.7</v>
      </c>
      <c r="W13">
        <v>3.350000000000009</v>
      </c>
      <c r="X13">
        <v>3.0085316569375919</v>
      </c>
      <c r="Y13" s="1">
        <f t="shared" si="11"/>
        <v>1.9555555555555579</v>
      </c>
      <c r="Z13" s="1">
        <f t="shared" si="12"/>
        <v>1.9555555555555579</v>
      </c>
      <c r="AA13" s="1">
        <f t="shared" si="13"/>
        <v>0.56669572798604306</v>
      </c>
      <c r="AB13" s="1">
        <f t="shared" si="14"/>
        <v>1.1111111111111112</v>
      </c>
      <c r="AC13" s="1" t="str">
        <f t="shared" si="15"/>
        <v>NO</v>
      </c>
      <c r="AD13" s="1" t="str">
        <f t="shared" si="16"/>
        <v>NO</v>
      </c>
      <c r="AE13" s="1" t="str">
        <f t="shared" si="17"/>
        <v>NO</v>
      </c>
      <c r="AF13" s="1" t="str">
        <f t="shared" si="18"/>
        <v>NO</v>
      </c>
      <c r="AG13" s="1" t="str">
        <f t="shared" si="19"/>
        <v>NO</v>
      </c>
      <c r="AH13" s="1" t="str">
        <f t="shared" si="20"/>
        <v>NO</v>
      </c>
      <c r="AI13">
        <v>111.3</v>
      </c>
      <c r="AJ13">
        <v>112.75</v>
      </c>
      <c r="AK13">
        <v>109.6</v>
      </c>
      <c r="AL13">
        <v>111.35</v>
      </c>
      <c r="AM13">
        <v>0.75</v>
      </c>
      <c r="AN13">
        <v>0.67811934900542503</v>
      </c>
      <c r="AO13" s="1">
        <f t="shared" si="21"/>
        <v>4.4923629829287659E-2</v>
      </c>
      <c r="AP13" s="1">
        <f t="shared" si="22"/>
        <v>4.4923629829287659E-2</v>
      </c>
      <c r="AQ13" s="1">
        <f t="shared" si="23"/>
        <v>1.257296811854518</v>
      </c>
      <c r="AR13" s="1">
        <f t="shared" si="24"/>
        <v>1.5274034141958694</v>
      </c>
      <c r="AS13" t="str">
        <f t="shared" si="25"/>
        <v>NO</v>
      </c>
      <c r="AT13" t="str">
        <f t="shared" si="26"/>
        <v>NO</v>
      </c>
      <c r="AU13" t="str">
        <f t="shared" si="27"/>
        <v>NO</v>
      </c>
      <c r="AV13" t="str">
        <f t="shared" si="28"/>
        <v>NO</v>
      </c>
      <c r="AW13" t="str">
        <f t="shared" si="29"/>
        <v>NO</v>
      </c>
      <c r="AX13" t="str">
        <f t="shared" si="30"/>
        <v>NO</v>
      </c>
    </row>
    <row r="14" spans="1:50" x14ac:dyDescent="0.25">
      <c r="A14" t="s">
        <v>62</v>
      </c>
      <c r="B14">
        <v>5056.95</v>
      </c>
      <c r="C14">
        <v>5110</v>
      </c>
      <c r="D14">
        <v>5030.95</v>
      </c>
      <c r="E14">
        <v>5071.1499999999996</v>
      </c>
      <c r="F14">
        <v>13</v>
      </c>
      <c r="G14">
        <v>0.2570109625060546</v>
      </c>
      <c r="H14" s="1">
        <f t="shared" si="0"/>
        <v>0.28080166899019804</v>
      </c>
      <c r="I14" s="1">
        <f t="shared" si="1"/>
        <v>0.28080166899019804</v>
      </c>
      <c r="J14" s="1">
        <f t="shared" si="2"/>
        <v>0.76609841949065527</v>
      </c>
      <c r="K14" s="1">
        <f t="shared" si="3"/>
        <v>0.5141439009679748</v>
      </c>
      <c r="L14" s="1" t="str">
        <f t="shared" si="4"/>
        <v>NO</v>
      </c>
      <c r="M14" t="str">
        <f t="shared" si="5"/>
        <v>NO</v>
      </c>
      <c r="N14" t="str">
        <f t="shared" si="6"/>
        <v>NO</v>
      </c>
      <c r="O14" s="1" t="str">
        <f t="shared" si="7"/>
        <v>NO</v>
      </c>
      <c r="P14" s="1" t="str">
        <f t="shared" si="8"/>
        <v>NO</v>
      </c>
      <c r="Q14" s="1" t="str">
        <f t="shared" si="9"/>
        <v>NO</v>
      </c>
      <c r="R14" s="1" t="str">
        <f t="shared" si="10"/>
        <v>NO</v>
      </c>
      <c r="S14">
        <v>5211</v>
      </c>
      <c r="T14">
        <v>5215</v>
      </c>
      <c r="U14">
        <v>5042.05</v>
      </c>
      <c r="V14">
        <v>5058.1499999999996</v>
      </c>
      <c r="W14">
        <v>-22.400000000000549</v>
      </c>
      <c r="X14">
        <v>-0.44089714696244592</v>
      </c>
      <c r="Y14" s="1">
        <f t="shared" si="11"/>
        <v>-2.9332181922855569</v>
      </c>
      <c r="Z14" s="1">
        <f t="shared" si="12"/>
        <v>2.9332181922855569</v>
      </c>
      <c r="AA14" s="1">
        <f t="shared" si="13"/>
        <v>7.6760698522356549E-2</v>
      </c>
      <c r="AB14" s="1">
        <f t="shared" si="14"/>
        <v>0.31829819202671839</v>
      </c>
      <c r="AC14" s="1" t="str">
        <f t="shared" si="15"/>
        <v>NO</v>
      </c>
      <c r="AD14" s="1" t="str">
        <f t="shared" si="16"/>
        <v>NO</v>
      </c>
      <c r="AE14" s="1" t="str">
        <f t="shared" si="17"/>
        <v>NO</v>
      </c>
      <c r="AF14" s="1" t="str">
        <f t="shared" si="18"/>
        <v>NO</v>
      </c>
      <c r="AG14" s="1" t="str">
        <f t="shared" si="19"/>
        <v>NO</v>
      </c>
      <c r="AH14" s="1" t="str">
        <f t="shared" si="20"/>
        <v>NO</v>
      </c>
      <c r="AI14">
        <v>5036</v>
      </c>
      <c r="AJ14">
        <v>5125</v>
      </c>
      <c r="AK14">
        <v>5020</v>
      </c>
      <c r="AL14">
        <v>5080.55</v>
      </c>
      <c r="AM14">
        <v>24.300000000000178</v>
      </c>
      <c r="AN14">
        <v>0.48059332509271058</v>
      </c>
      <c r="AO14" s="1">
        <f t="shared" si="21"/>
        <v>0.88463065925337925</v>
      </c>
      <c r="AP14" s="1">
        <f t="shared" si="22"/>
        <v>0.88463065925337925</v>
      </c>
      <c r="AQ14" s="1">
        <f t="shared" si="23"/>
        <v>0.87490527600357859</v>
      </c>
      <c r="AR14" s="1">
        <f t="shared" si="24"/>
        <v>0.31771247021445592</v>
      </c>
      <c r="AS14" t="str">
        <f t="shared" si="25"/>
        <v>NO</v>
      </c>
      <c r="AT14" t="str">
        <f t="shared" si="26"/>
        <v>NO</v>
      </c>
      <c r="AU14" t="str">
        <f t="shared" si="27"/>
        <v>NO</v>
      </c>
      <c r="AV14" t="str">
        <f t="shared" si="28"/>
        <v>NO</v>
      </c>
      <c r="AW14" t="str">
        <f t="shared" si="29"/>
        <v>NO</v>
      </c>
      <c r="AX14" t="str">
        <f t="shared" si="30"/>
        <v>NO</v>
      </c>
    </row>
    <row r="15" spans="1:50" x14ac:dyDescent="0.25">
      <c r="A15" t="s">
        <v>63</v>
      </c>
      <c r="B15">
        <v>2210</v>
      </c>
      <c r="C15">
        <v>2235</v>
      </c>
      <c r="D15">
        <v>2190</v>
      </c>
      <c r="E15">
        <v>2194.4499999999998</v>
      </c>
      <c r="F15">
        <v>-3.7000000000002728</v>
      </c>
      <c r="G15">
        <v>-0.16832336282784491</v>
      </c>
      <c r="H15" s="1">
        <f t="shared" si="0"/>
        <v>-0.70361990950227071</v>
      </c>
      <c r="I15" s="1">
        <f t="shared" si="1"/>
        <v>0.70361990950227071</v>
      </c>
      <c r="J15" s="1">
        <f t="shared" si="2"/>
        <v>1.1312217194570136</v>
      </c>
      <c r="K15" s="1">
        <f t="shared" si="3"/>
        <v>0.20278429674860754</v>
      </c>
      <c r="L15" s="1" t="str">
        <f t="shared" si="4"/>
        <v>NO</v>
      </c>
      <c r="M15" t="str">
        <f t="shared" si="5"/>
        <v>NO</v>
      </c>
      <c r="N15" t="str">
        <f t="shared" si="6"/>
        <v>NO</v>
      </c>
      <c r="O15" s="1" t="str">
        <f t="shared" si="7"/>
        <v>NO</v>
      </c>
      <c r="P15" s="1" t="str">
        <f t="shared" si="8"/>
        <v>NO</v>
      </c>
      <c r="Q15" s="1" t="str">
        <f t="shared" si="9"/>
        <v>NO</v>
      </c>
      <c r="R15" s="1" t="str">
        <f t="shared" si="10"/>
        <v>NO</v>
      </c>
      <c r="S15">
        <v>2280</v>
      </c>
      <c r="T15">
        <v>2280</v>
      </c>
      <c r="U15">
        <v>2185.1999999999998</v>
      </c>
      <c r="V15">
        <v>2198.15</v>
      </c>
      <c r="W15">
        <v>-71.75</v>
      </c>
      <c r="X15">
        <v>-3.1609321996563722</v>
      </c>
      <c r="Y15" s="1">
        <f t="shared" si="11"/>
        <v>-3.5899122807017507</v>
      </c>
      <c r="Z15" s="1">
        <f t="shared" si="12"/>
        <v>3.5899122807017507</v>
      </c>
      <c r="AA15" s="1">
        <f t="shared" si="13"/>
        <v>0</v>
      </c>
      <c r="AB15" s="1">
        <f t="shared" si="14"/>
        <v>0.58913176989742611</v>
      </c>
      <c r="AC15" s="1" t="str">
        <f t="shared" si="15"/>
        <v>NO</v>
      </c>
      <c r="AD15" s="1" t="str">
        <f t="shared" si="16"/>
        <v>NO</v>
      </c>
      <c r="AE15" s="1" t="str">
        <f t="shared" si="17"/>
        <v>NO</v>
      </c>
      <c r="AF15" s="1" t="str">
        <f t="shared" si="18"/>
        <v>NO</v>
      </c>
      <c r="AG15" s="1" t="str">
        <f t="shared" si="19"/>
        <v>NO</v>
      </c>
      <c r="AH15" s="1" t="str">
        <f t="shared" si="20"/>
        <v>NO</v>
      </c>
      <c r="AI15">
        <v>2244</v>
      </c>
      <c r="AJ15">
        <v>2285</v>
      </c>
      <c r="AK15">
        <v>2244</v>
      </c>
      <c r="AL15">
        <v>2269.9</v>
      </c>
      <c r="AM15">
        <v>21.300000000000178</v>
      </c>
      <c r="AN15">
        <v>0.94725607044383975</v>
      </c>
      <c r="AO15" s="1">
        <f t="shared" si="21"/>
        <v>1.1541889483065995</v>
      </c>
      <c r="AP15" s="1">
        <f t="shared" si="22"/>
        <v>1.1541889483065995</v>
      </c>
      <c r="AQ15" s="1">
        <f t="shared" si="23"/>
        <v>0.66522754306356702</v>
      </c>
      <c r="AR15" s="1">
        <f t="shared" si="24"/>
        <v>0</v>
      </c>
      <c r="AS15" t="str">
        <f t="shared" si="25"/>
        <v>NO</v>
      </c>
      <c r="AT15" t="str">
        <f t="shared" si="26"/>
        <v>NO</v>
      </c>
      <c r="AU15" t="str">
        <f t="shared" si="27"/>
        <v>NO</v>
      </c>
      <c r="AV15" t="str">
        <f t="shared" si="28"/>
        <v>NO</v>
      </c>
      <c r="AW15" t="str">
        <f t="shared" si="29"/>
        <v>NO</v>
      </c>
      <c r="AX15" t="str">
        <f t="shared" si="30"/>
        <v>NO</v>
      </c>
    </row>
    <row r="16" spans="1:50" x14ac:dyDescent="0.25">
      <c r="A16" t="s">
        <v>64</v>
      </c>
      <c r="B16">
        <v>85.8</v>
      </c>
      <c r="C16">
        <v>87.4</v>
      </c>
      <c r="D16">
        <v>85</v>
      </c>
      <c r="E16">
        <v>85.7</v>
      </c>
      <c r="F16">
        <v>-1.75</v>
      </c>
      <c r="G16">
        <v>-2.0011435105774731</v>
      </c>
      <c r="H16" s="1">
        <f t="shared" si="0"/>
        <v>-0.11655011655010994</v>
      </c>
      <c r="I16" s="1">
        <f t="shared" si="1"/>
        <v>0.11655011655010994</v>
      </c>
      <c r="J16" s="1">
        <f t="shared" si="2"/>
        <v>1.8648018648018749</v>
      </c>
      <c r="K16" s="1">
        <f t="shared" si="3"/>
        <v>0.81680280046674769</v>
      </c>
      <c r="L16" s="1" t="str">
        <f t="shared" si="4"/>
        <v>NO</v>
      </c>
      <c r="M16" t="str">
        <f t="shared" si="5"/>
        <v>NO</v>
      </c>
      <c r="N16" t="str">
        <f t="shared" si="6"/>
        <v>NO</v>
      </c>
      <c r="O16" s="1" t="str">
        <f t="shared" si="7"/>
        <v>NO</v>
      </c>
      <c r="P16" s="1" t="str">
        <f t="shared" si="8"/>
        <v>NO</v>
      </c>
      <c r="Q16" s="1" t="str">
        <f t="shared" si="9"/>
        <v>NO</v>
      </c>
      <c r="R16" s="1" t="str">
        <f t="shared" si="10"/>
        <v>NO</v>
      </c>
      <c r="S16">
        <v>84.2</v>
      </c>
      <c r="T16">
        <v>87.9</v>
      </c>
      <c r="U16">
        <v>84</v>
      </c>
      <c r="V16">
        <v>87.45</v>
      </c>
      <c r="W16">
        <v>3.4500000000000028</v>
      </c>
      <c r="X16">
        <v>4.1071428571428603</v>
      </c>
      <c r="Y16" s="1">
        <f t="shared" si="11"/>
        <v>3.8598574821852729</v>
      </c>
      <c r="Z16" s="1">
        <f t="shared" si="12"/>
        <v>3.8598574821852729</v>
      </c>
      <c r="AA16" s="1">
        <f t="shared" si="13"/>
        <v>0.51457975986278193</v>
      </c>
      <c r="AB16" s="1">
        <f t="shared" si="14"/>
        <v>0.23752969121140477</v>
      </c>
      <c r="AC16" s="1" t="str">
        <f t="shared" si="15"/>
        <v>NO</v>
      </c>
      <c r="AD16" s="1" t="str">
        <f t="shared" si="16"/>
        <v>NO</v>
      </c>
      <c r="AE16" s="1" t="str">
        <f t="shared" si="17"/>
        <v>NO</v>
      </c>
      <c r="AF16" s="1" t="str">
        <f t="shared" si="18"/>
        <v>NO</v>
      </c>
      <c r="AG16" s="1" t="str">
        <f t="shared" si="19"/>
        <v>NO</v>
      </c>
      <c r="AH16" s="1" t="str">
        <f t="shared" si="20"/>
        <v>NO</v>
      </c>
      <c r="AI16">
        <v>82.55</v>
      </c>
      <c r="AJ16">
        <v>84.2</v>
      </c>
      <c r="AK16">
        <v>82.4</v>
      </c>
      <c r="AL16">
        <v>84</v>
      </c>
      <c r="AM16">
        <v>1.7000000000000031</v>
      </c>
      <c r="AN16">
        <v>2.0656136087484849</v>
      </c>
      <c r="AO16" s="1">
        <f t="shared" si="21"/>
        <v>1.7565112053301066</v>
      </c>
      <c r="AP16" s="1">
        <f t="shared" si="22"/>
        <v>1.7565112053301066</v>
      </c>
      <c r="AQ16" s="1">
        <f t="shared" si="23"/>
        <v>0.2380952380952415</v>
      </c>
      <c r="AR16" s="1">
        <f t="shared" si="24"/>
        <v>0.18170805572379345</v>
      </c>
      <c r="AS16" t="str">
        <f t="shared" si="25"/>
        <v>NO</v>
      </c>
      <c r="AT16" t="str">
        <f t="shared" si="26"/>
        <v>NO</v>
      </c>
      <c r="AU16" t="str">
        <f t="shared" si="27"/>
        <v>NO</v>
      </c>
      <c r="AV16" t="str">
        <f t="shared" si="28"/>
        <v>YES</v>
      </c>
      <c r="AW16" t="str">
        <f t="shared" si="29"/>
        <v>NO</v>
      </c>
      <c r="AX16" t="str">
        <f t="shared" si="30"/>
        <v>NO</v>
      </c>
    </row>
    <row r="17" spans="1:50" x14ac:dyDescent="0.25">
      <c r="A17" t="s">
        <v>65</v>
      </c>
      <c r="B17">
        <v>775</v>
      </c>
      <c r="C17">
        <v>779.9</v>
      </c>
      <c r="D17">
        <v>764.5</v>
      </c>
      <c r="E17">
        <v>777.2</v>
      </c>
      <c r="F17">
        <v>4.0500000000000682</v>
      </c>
      <c r="G17">
        <v>0.52383108064412709</v>
      </c>
      <c r="H17" s="1">
        <f t="shared" si="0"/>
        <v>0.28387096774194137</v>
      </c>
      <c r="I17" s="1">
        <f t="shared" si="1"/>
        <v>0.28387096774194137</v>
      </c>
      <c r="J17" s="1">
        <f t="shared" si="2"/>
        <v>0.34740092640246162</v>
      </c>
      <c r="K17" s="1">
        <f t="shared" si="3"/>
        <v>1.3548387096774193</v>
      </c>
      <c r="L17" s="1" t="str">
        <f t="shared" si="4"/>
        <v>NO</v>
      </c>
      <c r="M17" t="str">
        <f t="shared" si="5"/>
        <v>NO</v>
      </c>
      <c r="N17" t="str">
        <f t="shared" si="6"/>
        <v>NO</v>
      </c>
      <c r="O17" s="1" t="str">
        <f t="shared" si="7"/>
        <v>NO</v>
      </c>
      <c r="P17" s="1" t="str">
        <f t="shared" si="8"/>
        <v>NO</v>
      </c>
      <c r="Q17" s="1" t="str">
        <f t="shared" si="9"/>
        <v>NO</v>
      </c>
      <c r="R17" s="1" t="str">
        <f t="shared" si="10"/>
        <v>NO</v>
      </c>
      <c r="S17">
        <v>772</v>
      </c>
      <c r="T17">
        <v>782.4</v>
      </c>
      <c r="U17">
        <v>761.55</v>
      </c>
      <c r="V17">
        <v>773.15</v>
      </c>
      <c r="W17">
        <v>0.44999999999993179</v>
      </c>
      <c r="X17">
        <v>5.8237349553504819E-2</v>
      </c>
      <c r="Y17" s="1">
        <f t="shared" si="11"/>
        <v>0.14896373056994525</v>
      </c>
      <c r="Z17" s="1">
        <f t="shared" si="12"/>
        <v>0.14896373056994525</v>
      </c>
      <c r="AA17" s="1">
        <f t="shared" si="13"/>
        <v>1.1964043199896528</v>
      </c>
      <c r="AB17" s="1">
        <f t="shared" si="14"/>
        <v>1.3536269430051873</v>
      </c>
      <c r="AC17" s="1" t="str">
        <f t="shared" si="15"/>
        <v>NO</v>
      </c>
      <c r="AD17" s="1" t="str">
        <f t="shared" si="16"/>
        <v>NO</v>
      </c>
      <c r="AE17" s="1" t="str">
        <f t="shared" si="17"/>
        <v>NO</v>
      </c>
      <c r="AF17" s="1" t="str">
        <f t="shared" si="18"/>
        <v>NO</v>
      </c>
      <c r="AG17" s="1" t="str">
        <f t="shared" si="19"/>
        <v>NO</v>
      </c>
      <c r="AH17" s="1" t="str">
        <f t="shared" si="20"/>
        <v>NO</v>
      </c>
      <c r="AI17">
        <v>752.95</v>
      </c>
      <c r="AJ17">
        <v>776.65</v>
      </c>
      <c r="AK17">
        <v>750</v>
      </c>
      <c r="AL17">
        <v>772.7</v>
      </c>
      <c r="AM17">
        <v>22.600000000000019</v>
      </c>
      <c r="AN17">
        <v>3.012931609118787</v>
      </c>
      <c r="AO17" s="1">
        <f t="shared" si="21"/>
        <v>2.62301613652965</v>
      </c>
      <c r="AP17" s="1">
        <f t="shared" si="22"/>
        <v>2.62301613652965</v>
      </c>
      <c r="AQ17" s="1">
        <f t="shared" si="23"/>
        <v>0.51119451274749994</v>
      </c>
      <c r="AR17" s="1">
        <f t="shared" si="24"/>
        <v>0.39179228368418162</v>
      </c>
      <c r="AS17" t="str">
        <f t="shared" si="25"/>
        <v>NO</v>
      </c>
      <c r="AT17" t="str">
        <f t="shared" si="26"/>
        <v>NO</v>
      </c>
      <c r="AU17" t="str">
        <f t="shared" si="27"/>
        <v>NO</v>
      </c>
      <c r="AV17" t="str">
        <f t="shared" si="28"/>
        <v>NO</v>
      </c>
      <c r="AW17" t="str">
        <f t="shared" si="29"/>
        <v>NO</v>
      </c>
      <c r="AX17" t="str">
        <f t="shared" si="30"/>
        <v>NO</v>
      </c>
    </row>
    <row r="18" spans="1:50" x14ac:dyDescent="0.25">
      <c r="A18" t="s">
        <v>66</v>
      </c>
      <c r="B18">
        <v>846.95</v>
      </c>
      <c r="C18">
        <v>886</v>
      </c>
      <c r="D18">
        <v>843.6</v>
      </c>
      <c r="E18">
        <v>879.65</v>
      </c>
      <c r="F18">
        <v>34.899999999999977</v>
      </c>
      <c r="G18">
        <v>4.1313998224326696</v>
      </c>
      <c r="H18" s="1">
        <f t="shared" si="0"/>
        <v>3.8609126866993249</v>
      </c>
      <c r="I18" s="1">
        <f t="shared" si="1"/>
        <v>3.8609126866993249</v>
      </c>
      <c r="J18" s="1">
        <f t="shared" si="2"/>
        <v>0.72187801966691556</v>
      </c>
      <c r="K18" s="1">
        <f t="shared" si="3"/>
        <v>0.39553692661904744</v>
      </c>
      <c r="L18" s="1" t="str">
        <f t="shared" si="4"/>
        <v>NO</v>
      </c>
      <c r="M18" t="str">
        <f t="shared" si="5"/>
        <v>NO</v>
      </c>
      <c r="N18" t="str">
        <f t="shared" si="6"/>
        <v>NO</v>
      </c>
      <c r="O18" s="1" t="str">
        <f t="shared" si="7"/>
        <v>NO</v>
      </c>
      <c r="P18" s="1" t="str">
        <f t="shared" si="8"/>
        <v>NO</v>
      </c>
      <c r="Q18" s="1" t="str">
        <f t="shared" si="9"/>
        <v>NO</v>
      </c>
      <c r="R18" s="1" t="str">
        <f t="shared" si="10"/>
        <v>NO</v>
      </c>
      <c r="S18">
        <v>839.8</v>
      </c>
      <c r="T18">
        <v>861.7</v>
      </c>
      <c r="U18">
        <v>833</v>
      </c>
      <c r="V18">
        <v>844.75</v>
      </c>
      <c r="W18">
        <v>17.600000000000019</v>
      </c>
      <c r="X18">
        <v>2.127788188357616</v>
      </c>
      <c r="Y18" s="1">
        <f t="shared" si="11"/>
        <v>0.58942605382234403</v>
      </c>
      <c r="Z18" s="1">
        <f t="shared" si="12"/>
        <v>0.58942605382234403</v>
      </c>
      <c r="AA18" s="1">
        <f t="shared" si="13"/>
        <v>2.0065108020124351</v>
      </c>
      <c r="AB18" s="1">
        <f t="shared" si="14"/>
        <v>0.80971659919027805</v>
      </c>
      <c r="AC18" s="1" t="str">
        <f t="shared" si="15"/>
        <v>NO</v>
      </c>
      <c r="AD18" s="1" t="str">
        <f t="shared" si="16"/>
        <v>NO</v>
      </c>
      <c r="AE18" s="1" t="str">
        <f t="shared" si="17"/>
        <v>NO</v>
      </c>
      <c r="AF18" s="1" t="str">
        <f t="shared" si="18"/>
        <v>NO</v>
      </c>
      <c r="AG18" s="1" t="str">
        <f t="shared" si="19"/>
        <v>NO</v>
      </c>
      <c r="AH18" s="1" t="str">
        <f t="shared" si="20"/>
        <v>NO</v>
      </c>
      <c r="AI18">
        <v>859</v>
      </c>
      <c r="AJ18">
        <v>877</v>
      </c>
      <c r="AK18">
        <v>820.6</v>
      </c>
      <c r="AL18">
        <v>827.15</v>
      </c>
      <c r="AM18">
        <v>-32.850000000000023</v>
      </c>
      <c r="AN18">
        <v>-3.8197674418604679</v>
      </c>
      <c r="AO18" s="1">
        <f t="shared" si="21"/>
        <v>-3.707799767171132</v>
      </c>
      <c r="AP18" s="1">
        <f t="shared" si="22"/>
        <v>3.707799767171132</v>
      </c>
      <c r="AQ18" s="1">
        <f t="shared" si="23"/>
        <v>2.0954598370197903</v>
      </c>
      <c r="AR18" s="1">
        <f t="shared" si="24"/>
        <v>0.79187571782626553</v>
      </c>
      <c r="AS18" t="str">
        <f t="shared" si="25"/>
        <v>NO</v>
      </c>
      <c r="AT18" t="str">
        <f t="shared" si="26"/>
        <v>NO</v>
      </c>
      <c r="AU18" t="str">
        <f t="shared" si="27"/>
        <v>NO</v>
      </c>
      <c r="AV18" t="str">
        <f t="shared" si="28"/>
        <v>NO</v>
      </c>
      <c r="AW18" t="str">
        <f t="shared" si="29"/>
        <v>NO</v>
      </c>
      <c r="AX18" t="str">
        <f t="shared" si="30"/>
        <v>NO</v>
      </c>
    </row>
    <row r="19" spans="1:50" x14ac:dyDescent="0.25">
      <c r="A19" t="s">
        <v>67</v>
      </c>
      <c r="B19">
        <v>1207.5</v>
      </c>
      <c r="C19">
        <v>1227.4000000000001</v>
      </c>
      <c r="D19">
        <v>1205.9000000000001</v>
      </c>
      <c r="E19">
        <v>1223.95</v>
      </c>
      <c r="F19">
        <v>20.400000000000091</v>
      </c>
      <c r="G19">
        <v>1.6949856674006141</v>
      </c>
      <c r="H19" s="1">
        <f t="shared" si="0"/>
        <v>1.3623188405797138</v>
      </c>
      <c r="I19" s="1">
        <f t="shared" si="1"/>
        <v>1.3623188405797138</v>
      </c>
      <c r="J19" s="1">
        <f t="shared" si="2"/>
        <v>0.28187425956943057</v>
      </c>
      <c r="K19" s="1">
        <f t="shared" si="3"/>
        <v>0.13250517598342931</v>
      </c>
      <c r="L19" s="1" t="str">
        <f t="shared" si="4"/>
        <v>NO</v>
      </c>
      <c r="M19" t="str">
        <f t="shared" si="5"/>
        <v>NO</v>
      </c>
      <c r="N19" t="str">
        <f t="shared" si="6"/>
        <v>NO</v>
      </c>
      <c r="O19" s="1" t="str">
        <f t="shared" si="7"/>
        <v>NO</v>
      </c>
      <c r="P19" s="1" t="str">
        <f t="shared" si="8"/>
        <v>NO</v>
      </c>
      <c r="Q19" s="1" t="str">
        <f t="shared" si="9"/>
        <v>NO</v>
      </c>
      <c r="R19" s="1" t="str">
        <f t="shared" si="10"/>
        <v>NO</v>
      </c>
      <c r="S19">
        <v>1235</v>
      </c>
      <c r="T19">
        <v>1235</v>
      </c>
      <c r="U19">
        <v>1192.5999999999999</v>
      </c>
      <c r="V19">
        <v>1203.55</v>
      </c>
      <c r="W19">
        <v>4.2000000000000446</v>
      </c>
      <c r="X19">
        <v>0.35018968607996381</v>
      </c>
      <c r="Y19" s="1">
        <f t="shared" si="11"/>
        <v>-2.546558704453445</v>
      </c>
      <c r="Z19" s="1">
        <f t="shared" si="12"/>
        <v>2.546558704453445</v>
      </c>
      <c r="AA19" s="1">
        <f t="shared" si="13"/>
        <v>0</v>
      </c>
      <c r="AB19" s="1">
        <f t="shared" si="14"/>
        <v>0.90980848323709407</v>
      </c>
      <c r="AC19" s="1" t="str">
        <f t="shared" si="15"/>
        <v>NO</v>
      </c>
      <c r="AD19" s="1" t="str">
        <f t="shared" si="16"/>
        <v>NO</v>
      </c>
      <c r="AE19" s="1" t="str">
        <f t="shared" si="17"/>
        <v>NO</v>
      </c>
      <c r="AF19" s="1" t="str">
        <f t="shared" si="18"/>
        <v>NO</v>
      </c>
      <c r="AG19" s="1" t="str">
        <f t="shared" si="19"/>
        <v>NO</v>
      </c>
      <c r="AH19" s="1" t="str">
        <f t="shared" si="20"/>
        <v>NO</v>
      </c>
      <c r="AI19">
        <v>1180</v>
      </c>
      <c r="AJ19">
        <v>1203.5</v>
      </c>
      <c r="AK19">
        <v>1173</v>
      </c>
      <c r="AL19">
        <v>1199.3499999999999</v>
      </c>
      <c r="AM19">
        <v>30.099999999999909</v>
      </c>
      <c r="AN19">
        <v>2.5742997648064918</v>
      </c>
      <c r="AO19" s="1">
        <f t="shared" si="21"/>
        <v>1.6398305084745686</v>
      </c>
      <c r="AP19" s="1">
        <f t="shared" si="22"/>
        <v>1.6398305084745686</v>
      </c>
      <c r="AQ19" s="1">
        <f t="shared" si="23"/>
        <v>0.34602076124568232</v>
      </c>
      <c r="AR19" s="1">
        <f t="shared" si="24"/>
        <v>0.59322033898305082</v>
      </c>
      <c r="AS19" t="str">
        <f t="shared" si="25"/>
        <v>NO</v>
      </c>
      <c r="AT19" t="str">
        <f t="shared" si="26"/>
        <v>NO</v>
      </c>
      <c r="AU19" t="str">
        <f t="shared" si="27"/>
        <v>NO</v>
      </c>
      <c r="AV19" t="str">
        <f t="shared" si="28"/>
        <v>NO</v>
      </c>
      <c r="AW19" t="str">
        <f t="shared" si="29"/>
        <v>NO</v>
      </c>
      <c r="AX19" t="str">
        <f t="shared" si="30"/>
        <v>NO</v>
      </c>
    </row>
    <row r="20" spans="1:50" x14ac:dyDescent="0.25">
      <c r="A20" t="s">
        <v>68</v>
      </c>
      <c r="B20">
        <v>3249</v>
      </c>
      <c r="C20">
        <v>3292.5</v>
      </c>
      <c r="D20">
        <v>3230.45</v>
      </c>
      <c r="E20">
        <v>3237.6</v>
      </c>
      <c r="F20">
        <v>-11.099999999999911</v>
      </c>
      <c r="G20">
        <v>-0.34167513159109519</v>
      </c>
      <c r="H20" s="1">
        <f t="shared" si="0"/>
        <v>-0.3508771929824589</v>
      </c>
      <c r="I20" s="1">
        <f t="shared" si="1"/>
        <v>0.3508771929824589</v>
      </c>
      <c r="J20" s="1">
        <f t="shared" si="2"/>
        <v>1.3388734995383196</v>
      </c>
      <c r="K20" s="1">
        <f t="shared" si="3"/>
        <v>0.22084259945639026</v>
      </c>
      <c r="L20" s="1" t="str">
        <f t="shared" si="4"/>
        <v>NO</v>
      </c>
      <c r="M20" t="str">
        <f t="shared" si="5"/>
        <v>NO</v>
      </c>
      <c r="N20" t="str">
        <f t="shared" si="6"/>
        <v>NO</v>
      </c>
      <c r="O20" s="1" t="str">
        <f t="shared" si="7"/>
        <v>NO</v>
      </c>
      <c r="P20" s="1" t="str">
        <f t="shared" si="8"/>
        <v>NO</v>
      </c>
      <c r="Q20" s="1" t="str">
        <f t="shared" si="9"/>
        <v>NO</v>
      </c>
      <c r="R20" s="1" t="str">
        <f t="shared" si="10"/>
        <v>NO</v>
      </c>
      <c r="S20">
        <v>3352.05</v>
      </c>
      <c r="T20">
        <v>3358.5</v>
      </c>
      <c r="U20">
        <v>3230.55</v>
      </c>
      <c r="V20">
        <v>3248.7</v>
      </c>
      <c r="W20">
        <v>-97.75</v>
      </c>
      <c r="X20">
        <v>-2.921005842011684</v>
      </c>
      <c r="Y20" s="1">
        <f t="shared" si="11"/>
        <v>-3.0831878999418376</v>
      </c>
      <c r="Z20" s="1">
        <f t="shared" si="12"/>
        <v>3.0831878999418376</v>
      </c>
      <c r="AA20" s="1">
        <f t="shared" si="13"/>
        <v>0.1924195641473074</v>
      </c>
      <c r="AB20" s="1">
        <f t="shared" si="14"/>
        <v>0.55868501246651392</v>
      </c>
      <c r="AC20" s="1" t="str">
        <f t="shared" si="15"/>
        <v>NO</v>
      </c>
      <c r="AD20" s="1" t="str">
        <f t="shared" si="16"/>
        <v>NO</v>
      </c>
      <c r="AE20" s="1" t="str">
        <f t="shared" si="17"/>
        <v>NO</v>
      </c>
      <c r="AF20" s="1" t="str">
        <f t="shared" si="18"/>
        <v>NO</v>
      </c>
      <c r="AG20" s="1" t="str">
        <f t="shared" si="19"/>
        <v>NO</v>
      </c>
      <c r="AH20" s="1" t="str">
        <f t="shared" si="20"/>
        <v>NO</v>
      </c>
      <c r="AI20">
        <v>3315</v>
      </c>
      <c r="AJ20">
        <v>3394.9</v>
      </c>
      <c r="AK20">
        <v>3301</v>
      </c>
      <c r="AL20">
        <v>3346.45</v>
      </c>
      <c r="AM20">
        <v>32.149999999999643</v>
      </c>
      <c r="AN20">
        <v>0.97003892224601374</v>
      </c>
      <c r="AO20" s="1">
        <f t="shared" si="21"/>
        <v>0.94871794871794324</v>
      </c>
      <c r="AP20" s="1">
        <f t="shared" si="22"/>
        <v>0.94871794871794324</v>
      </c>
      <c r="AQ20" s="1">
        <f t="shared" si="23"/>
        <v>1.4478028956057993</v>
      </c>
      <c r="AR20" s="1">
        <f t="shared" si="24"/>
        <v>0.42232277526395173</v>
      </c>
      <c r="AS20" t="str">
        <f t="shared" si="25"/>
        <v>NO</v>
      </c>
      <c r="AT20" t="str">
        <f t="shared" si="26"/>
        <v>NO</v>
      </c>
      <c r="AU20" t="str">
        <f t="shared" si="27"/>
        <v>NO</v>
      </c>
      <c r="AV20" t="str">
        <f t="shared" si="28"/>
        <v>NO</v>
      </c>
      <c r="AW20" t="str">
        <f t="shared" si="29"/>
        <v>NO</v>
      </c>
      <c r="AX20" t="str">
        <f t="shared" si="30"/>
        <v>NO</v>
      </c>
    </row>
    <row r="21" spans="1:50" x14ac:dyDescent="0.25">
      <c r="A21" t="s">
        <v>69</v>
      </c>
      <c r="B21">
        <v>181.8</v>
      </c>
      <c r="C21">
        <v>183.15</v>
      </c>
      <c r="D21">
        <v>179.3</v>
      </c>
      <c r="E21">
        <v>180.8</v>
      </c>
      <c r="F21">
        <v>-1.899999999999977</v>
      </c>
      <c r="G21">
        <v>-1.039956212369993</v>
      </c>
      <c r="H21" s="1">
        <f t="shared" si="0"/>
        <v>-0.55005500550054998</v>
      </c>
      <c r="I21" s="1">
        <f t="shared" si="1"/>
        <v>0.55005500550054998</v>
      </c>
      <c r="J21" s="1">
        <f t="shared" si="2"/>
        <v>0.74257425742573946</v>
      </c>
      <c r="K21" s="1">
        <f t="shared" si="3"/>
        <v>0.82964601769911495</v>
      </c>
      <c r="L21" s="1" t="str">
        <f t="shared" si="4"/>
        <v>NO</v>
      </c>
      <c r="M21" t="str">
        <f t="shared" si="5"/>
        <v>NO</v>
      </c>
      <c r="N21" t="str">
        <f t="shared" si="6"/>
        <v>NO</v>
      </c>
      <c r="O21" s="1" t="str">
        <f t="shared" si="7"/>
        <v>NO</v>
      </c>
      <c r="P21" s="1" t="str">
        <f t="shared" si="8"/>
        <v>NO</v>
      </c>
      <c r="Q21" s="1" t="str">
        <f t="shared" si="9"/>
        <v>NO</v>
      </c>
      <c r="R21" s="1" t="str">
        <f t="shared" si="10"/>
        <v>NO</v>
      </c>
      <c r="S21">
        <v>181</v>
      </c>
      <c r="T21">
        <v>183.85</v>
      </c>
      <c r="U21">
        <v>177.7</v>
      </c>
      <c r="V21">
        <v>182.7</v>
      </c>
      <c r="W21">
        <v>2.8999999999999768</v>
      </c>
      <c r="X21">
        <v>1.6129032258064391</v>
      </c>
      <c r="Y21" s="1">
        <f t="shared" si="11"/>
        <v>0.93922651933701029</v>
      </c>
      <c r="Z21" s="1">
        <f t="shared" si="12"/>
        <v>0.93922651933701029</v>
      </c>
      <c r="AA21" s="1">
        <f t="shared" si="13"/>
        <v>0.62944718117132226</v>
      </c>
      <c r="AB21" s="1">
        <f t="shared" si="14"/>
        <v>1.823204419889509</v>
      </c>
      <c r="AC21" s="1" t="str">
        <f t="shared" si="15"/>
        <v>NO</v>
      </c>
      <c r="AD21" s="1" t="str">
        <f t="shared" si="16"/>
        <v>NO</v>
      </c>
      <c r="AE21" s="1" t="str">
        <f t="shared" si="17"/>
        <v>NO</v>
      </c>
      <c r="AF21" s="1" t="str">
        <f t="shared" si="18"/>
        <v>NO</v>
      </c>
      <c r="AG21" s="1" t="str">
        <f t="shared" si="19"/>
        <v>NO</v>
      </c>
      <c r="AH21" s="1" t="str">
        <f t="shared" si="20"/>
        <v>NO</v>
      </c>
      <c r="AI21">
        <v>174.1</v>
      </c>
      <c r="AJ21">
        <v>180.55</v>
      </c>
      <c r="AK21">
        <v>172.35</v>
      </c>
      <c r="AL21">
        <v>179.8</v>
      </c>
      <c r="AM21">
        <v>6.1500000000000057</v>
      </c>
      <c r="AN21">
        <v>3.5416066801036599</v>
      </c>
      <c r="AO21" s="1">
        <f t="shared" si="21"/>
        <v>3.2739804709936919</v>
      </c>
      <c r="AP21" s="1">
        <f t="shared" si="22"/>
        <v>3.2739804709936919</v>
      </c>
      <c r="AQ21" s="1">
        <f t="shared" si="23"/>
        <v>0.41713014460511677</v>
      </c>
      <c r="AR21" s="1">
        <f t="shared" si="24"/>
        <v>1.0051694428489375</v>
      </c>
      <c r="AS21" t="str">
        <f t="shared" si="25"/>
        <v>NO</v>
      </c>
      <c r="AT21" t="str">
        <f t="shared" si="26"/>
        <v>NO</v>
      </c>
      <c r="AU21" t="str">
        <f t="shared" si="27"/>
        <v>NO</v>
      </c>
      <c r="AV21" t="str">
        <f t="shared" si="28"/>
        <v>YES</v>
      </c>
      <c r="AW21" t="str">
        <f t="shared" si="29"/>
        <v>NO</v>
      </c>
      <c r="AX21" t="str">
        <f t="shared" si="30"/>
        <v>NO</v>
      </c>
    </row>
    <row r="22" spans="1:50" x14ac:dyDescent="0.25">
      <c r="A22" t="s">
        <v>70</v>
      </c>
      <c r="B22">
        <v>2182.1</v>
      </c>
      <c r="C22">
        <v>2208.5</v>
      </c>
      <c r="D22">
        <v>2132.5500000000002</v>
      </c>
      <c r="E22">
        <v>2173.1</v>
      </c>
      <c r="F22">
        <v>-4.7000000000002728</v>
      </c>
      <c r="G22">
        <v>-0.21581412434568251</v>
      </c>
      <c r="H22" s="1">
        <f t="shared" si="0"/>
        <v>-0.41244672563127266</v>
      </c>
      <c r="I22" s="1">
        <f t="shared" si="1"/>
        <v>0.41244672563127266</v>
      </c>
      <c r="J22" s="1">
        <f t="shared" si="2"/>
        <v>1.209843728518404</v>
      </c>
      <c r="K22" s="1">
        <f t="shared" si="3"/>
        <v>1.8659978832083073</v>
      </c>
      <c r="L22" s="1" t="str">
        <f t="shared" si="4"/>
        <v>NO</v>
      </c>
      <c r="M22" t="str">
        <f t="shared" si="5"/>
        <v>NO</v>
      </c>
      <c r="N22" t="str">
        <f t="shared" si="6"/>
        <v>NO</v>
      </c>
      <c r="O22" s="1" t="str">
        <f t="shared" si="7"/>
        <v>NO</v>
      </c>
      <c r="P22" s="1" t="str">
        <f t="shared" si="8"/>
        <v>NO</v>
      </c>
      <c r="Q22" s="1" t="str">
        <f t="shared" si="9"/>
        <v>NO</v>
      </c>
      <c r="R22" s="1" t="str">
        <f t="shared" si="10"/>
        <v>NO</v>
      </c>
      <c r="S22">
        <v>2153.5500000000002</v>
      </c>
      <c r="T22">
        <v>2185</v>
      </c>
      <c r="U22">
        <v>2152.1</v>
      </c>
      <c r="V22">
        <v>2177.8000000000002</v>
      </c>
      <c r="W22">
        <v>27.25</v>
      </c>
      <c r="X22">
        <v>1.267117714073144</v>
      </c>
      <c r="Y22" s="1">
        <f t="shared" si="11"/>
        <v>1.1260476887000532</v>
      </c>
      <c r="Z22" s="1">
        <f t="shared" si="12"/>
        <v>1.1260476887000532</v>
      </c>
      <c r="AA22" s="1">
        <f t="shared" si="13"/>
        <v>0.33060887133803923</v>
      </c>
      <c r="AB22" s="1">
        <f t="shared" si="14"/>
        <v>6.7330686540840595E-2</v>
      </c>
      <c r="AC22" s="1" t="str">
        <f t="shared" si="15"/>
        <v>NO</v>
      </c>
      <c r="AD22" s="1" t="str">
        <f t="shared" si="16"/>
        <v>NO</v>
      </c>
      <c r="AE22" s="1" t="str">
        <f t="shared" si="17"/>
        <v>NO</v>
      </c>
      <c r="AF22" s="1" t="str">
        <f t="shared" si="18"/>
        <v>NO</v>
      </c>
      <c r="AG22" s="1" t="str">
        <f t="shared" si="19"/>
        <v>NO</v>
      </c>
      <c r="AH22" s="1" t="str">
        <f t="shared" si="20"/>
        <v>NO</v>
      </c>
      <c r="AI22">
        <v>2171.9</v>
      </c>
      <c r="AJ22">
        <v>2171.9</v>
      </c>
      <c r="AK22">
        <v>2144.0500000000002</v>
      </c>
      <c r="AL22">
        <v>2150.5500000000002</v>
      </c>
      <c r="AM22">
        <v>-2</v>
      </c>
      <c r="AN22">
        <v>-9.291305660727972E-2</v>
      </c>
      <c r="AO22" s="1">
        <f t="shared" si="21"/>
        <v>-0.98301026750770792</v>
      </c>
      <c r="AP22" s="1">
        <f t="shared" si="22"/>
        <v>0.98301026750770792</v>
      </c>
      <c r="AQ22" s="1">
        <f t="shared" si="23"/>
        <v>0</v>
      </c>
      <c r="AR22" s="1">
        <f t="shared" si="24"/>
        <v>0.30224826207249306</v>
      </c>
      <c r="AS22" t="str">
        <f t="shared" si="25"/>
        <v>NO</v>
      </c>
      <c r="AT22" t="str">
        <f t="shared" si="26"/>
        <v>NO</v>
      </c>
      <c r="AU22" t="str">
        <f t="shared" si="27"/>
        <v>NO</v>
      </c>
      <c r="AV22" t="str">
        <f t="shared" si="28"/>
        <v>NO</v>
      </c>
      <c r="AW22" t="str">
        <f t="shared" si="29"/>
        <v>NO</v>
      </c>
      <c r="AX22" t="str">
        <f t="shared" si="30"/>
        <v>NO</v>
      </c>
    </row>
    <row r="23" spans="1:50" x14ac:dyDescent="0.25">
      <c r="A23" t="s">
        <v>71</v>
      </c>
      <c r="B23">
        <v>2025</v>
      </c>
      <c r="C23">
        <v>2041.7</v>
      </c>
      <c r="D23">
        <v>2004.05</v>
      </c>
      <c r="E23">
        <v>2015.3</v>
      </c>
      <c r="F23">
        <v>-16.200000000000049</v>
      </c>
      <c r="G23">
        <v>-0.79744031503815138</v>
      </c>
      <c r="H23" s="1">
        <f t="shared" si="0"/>
        <v>-0.47901234567901457</v>
      </c>
      <c r="I23" s="1">
        <f t="shared" si="1"/>
        <v>0.47901234567901457</v>
      </c>
      <c r="J23" s="1">
        <f t="shared" si="2"/>
        <v>0.82469135802469351</v>
      </c>
      <c r="K23" s="1">
        <f t="shared" si="3"/>
        <v>0.55822954398848801</v>
      </c>
      <c r="L23" s="1" t="str">
        <f t="shared" si="4"/>
        <v>NO</v>
      </c>
      <c r="M23" t="str">
        <f t="shared" si="5"/>
        <v>NO</v>
      </c>
      <c r="N23" t="str">
        <f t="shared" si="6"/>
        <v>NO</v>
      </c>
      <c r="O23" s="1" t="str">
        <f t="shared" si="7"/>
        <v>NO</v>
      </c>
      <c r="P23" s="1" t="str">
        <f t="shared" si="8"/>
        <v>NO</v>
      </c>
      <c r="Q23" s="1" t="str">
        <f t="shared" si="9"/>
        <v>NO</v>
      </c>
      <c r="R23" s="1" t="str">
        <f t="shared" si="10"/>
        <v>NO</v>
      </c>
      <c r="S23">
        <v>1985</v>
      </c>
      <c r="T23">
        <v>2039.9</v>
      </c>
      <c r="U23">
        <v>1983.1</v>
      </c>
      <c r="V23">
        <v>2031.5</v>
      </c>
      <c r="W23">
        <v>69.799999999999955</v>
      </c>
      <c r="X23">
        <v>3.5581383493908318</v>
      </c>
      <c r="Y23" s="1">
        <f t="shared" si="11"/>
        <v>2.3425692695214106</v>
      </c>
      <c r="Z23" s="1">
        <f t="shared" si="12"/>
        <v>2.3425692695214106</v>
      </c>
      <c r="AA23" s="1">
        <f t="shared" si="13"/>
        <v>0.41348757076052622</v>
      </c>
      <c r="AB23" s="1">
        <f t="shared" si="14"/>
        <v>9.5717884130986947E-2</v>
      </c>
      <c r="AC23" s="1" t="str">
        <f t="shared" si="15"/>
        <v>NO</v>
      </c>
      <c r="AD23" s="1" t="str">
        <f t="shared" si="16"/>
        <v>NO</v>
      </c>
      <c r="AE23" s="1" t="str">
        <f t="shared" si="17"/>
        <v>NO</v>
      </c>
      <c r="AF23" s="1" t="str">
        <f t="shared" si="18"/>
        <v>NO</v>
      </c>
      <c r="AG23" s="1" t="str">
        <f t="shared" si="19"/>
        <v>NO</v>
      </c>
      <c r="AH23" s="1" t="str">
        <f t="shared" si="20"/>
        <v>NO</v>
      </c>
      <c r="AI23">
        <v>1948.4</v>
      </c>
      <c r="AJ23">
        <v>1983.7</v>
      </c>
      <c r="AK23">
        <v>1939.35</v>
      </c>
      <c r="AL23">
        <v>1961.7</v>
      </c>
      <c r="AM23">
        <v>14.5</v>
      </c>
      <c r="AN23">
        <v>0.74465899753492193</v>
      </c>
      <c r="AO23" s="1">
        <f t="shared" si="21"/>
        <v>0.68261137343461065</v>
      </c>
      <c r="AP23" s="1">
        <f t="shared" si="22"/>
        <v>0.68261137343461065</v>
      </c>
      <c r="AQ23" s="1">
        <f t="shared" si="23"/>
        <v>1.1214762705816383</v>
      </c>
      <c r="AR23" s="1">
        <f t="shared" si="24"/>
        <v>0.46448367891604297</v>
      </c>
      <c r="AS23" t="str">
        <f t="shared" si="25"/>
        <v>NO</v>
      </c>
      <c r="AT23" t="str">
        <f t="shared" si="26"/>
        <v>NO</v>
      </c>
      <c r="AU23" t="str">
        <f t="shared" si="27"/>
        <v>NO</v>
      </c>
      <c r="AV23" t="str">
        <f t="shared" si="28"/>
        <v>YES</v>
      </c>
      <c r="AW23" t="str">
        <f t="shared" si="29"/>
        <v>NO</v>
      </c>
      <c r="AX23" t="str">
        <f t="shared" si="30"/>
        <v>NO</v>
      </c>
    </row>
    <row r="24" spans="1:50" x14ac:dyDescent="0.25">
      <c r="A24" t="s">
        <v>72</v>
      </c>
      <c r="B24">
        <v>413.5</v>
      </c>
      <c r="C24">
        <v>416.9</v>
      </c>
      <c r="D24">
        <v>411</v>
      </c>
      <c r="E24">
        <v>414.6</v>
      </c>
      <c r="F24">
        <v>-2.5</v>
      </c>
      <c r="G24">
        <v>-0.59937664828578274</v>
      </c>
      <c r="H24" s="1">
        <f t="shared" si="0"/>
        <v>0.26602176541717598</v>
      </c>
      <c r="I24" s="1">
        <f t="shared" si="1"/>
        <v>0.26602176541717598</v>
      </c>
      <c r="J24" s="1">
        <f t="shared" si="2"/>
        <v>0.55475156777615886</v>
      </c>
      <c r="K24" s="1">
        <f t="shared" si="3"/>
        <v>0.60459492140266025</v>
      </c>
      <c r="L24" s="1" t="str">
        <f t="shared" si="4"/>
        <v>NO</v>
      </c>
      <c r="M24" t="str">
        <f t="shared" si="5"/>
        <v>NO</v>
      </c>
      <c r="N24" t="str">
        <f t="shared" si="6"/>
        <v>NO</v>
      </c>
      <c r="O24" s="1" t="str">
        <f t="shared" si="7"/>
        <v>NO</v>
      </c>
      <c r="P24" s="1" t="str">
        <f t="shared" si="8"/>
        <v>NO</v>
      </c>
      <c r="Q24" s="1" t="str">
        <f t="shared" si="9"/>
        <v>NO</v>
      </c>
      <c r="R24" s="1" t="str">
        <f t="shared" si="10"/>
        <v>NO</v>
      </c>
      <c r="S24">
        <v>402.05</v>
      </c>
      <c r="T24">
        <v>418.75</v>
      </c>
      <c r="U24">
        <v>401.15</v>
      </c>
      <c r="V24">
        <v>417.1</v>
      </c>
      <c r="W24">
        <v>21</v>
      </c>
      <c r="X24">
        <v>5.3016914920474623</v>
      </c>
      <c r="Y24" s="1">
        <f t="shared" si="11"/>
        <v>3.7433155080213929</v>
      </c>
      <c r="Z24" s="1">
        <f t="shared" si="12"/>
        <v>3.7433155080213929</v>
      </c>
      <c r="AA24" s="1">
        <f t="shared" si="13"/>
        <v>0.39558858786861117</v>
      </c>
      <c r="AB24" s="1">
        <f t="shared" si="14"/>
        <v>0.22385275463251689</v>
      </c>
      <c r="AC24" s="1" t="str">
        <f t="shared" si="15"/>
        <v>NO</v>
      </c>
      <c r="AD24" s="1" t="str">
        <f t="shared" si="16"/>
        <v>NO</v>
      </c>
      <c r="AE24" s="1" t="str">
        <f t="shared" si="17"/>
        <v>NO</v>
      </c>
      <c r="AF24" s="1" t="str">
        <f t="shared" si="18"/>
        <v>NO</v>
      </c>
      <c r="AG24" s="1" t="str">
        <f t="shared" si="19"/>
        <v>NO</v>
      </c>
      <c r="AH24" s="1" t="str">
        <f t="shared" si="20"/>
        <v>NO</v>
      </c>
      <c r="AI24">
        <v>394</v>
      </c>
      <c r="AJ24">
        <v>401.3</v>
      </c>
      <c r="AK24">
        <v>390.5</v>
      </c>
      <c r="AL24">
        <v>396.1</v>
      </c>
      <c r="AM24">
        <v>5.1000000000000227</v>
      </c>
      <c r="AN24">
        <v>1.3043478260869621</v>
      </c>
      <c r="AO24" s="1">
        <f t="shared" si="21"/>
        <v>0.53299492385787384</v>
      </c>
      <c r="AP24" s="1">
        <f t="shared" si="22"/>
        <v>0.53299492385787384</v>
      </c>
      <c r="AQ24" s="1">
        <f t="shared" si="23"/>
        <v>1.3127997980307975</v>
      </c>
      <c r="AR24" s="1">
        <f t="shared" si="24"/>
        <v>0.88832487309644681</v>
      </c>
      <c r="AS24" t="str">
        <f t="shared" si="25"/>
        <v>NO</v>
      </c>
      <c r="AT24" t="str">
        <f t="shared" si="26"/>
        <v>NO</v>
      </c>
      <c r="AU24" t="str">
        <f t="shared" si="27"/>
        <v>NO</v>
      </c>
      <c r="AV24" t="str">
        <f t="shared" si="28"/>
        <v>NO</v>
      </c>
      <c r="AW24" t="str">
        <f t="shared" si="29"/>
        <v>NO</v>
      </c>
      <c r="AX24" t="str">
        <f t="shared" si="30"/>
        <v>NO</v>
      </c>
    </row>
    <row r="25" spans="1:50" x14ac:dyDescent="0.25">
      <c r="A25" t="s">
        <v>73</v>
      </c>
      <c r="B25">
        <v>168</v>
      </c>
      <c r="C25">
        <v>168.3</v>
      </c>
      <c r="D25">
        <v>166.7</v>
      </c>
      <c r="E25">
        <v>167.45</v>
      </c>
      <c r="F25">
        <v>-0.80000000000001137</v>
      </c>
      <c r="G25">
        <v>-0.47548291233284479</v>
      </c>
      <c r="H25" s="1">
        <f t="shared" si="0"/>
        <v>-0.32738095238095916</v>
      </c>
      <c r="I25" s="1">
        <f t="shared" si="1"/>
        <v>0.32738095238095916</v>
      </c>
      <c r="J25" s="1">
        <f t="shared" si="2"/>
        <v>0.17857142857143532</v>
      </c>
      <c r="K25" s="1">
        <f t="shared" si="3"/>
        <v>0.44789489399820842</v>
      </c>
      <c r="L25" s="1" t="str">
        <f t="shared" si="4"/>
        <v>NO</v>
      </c>
      <c r="M25" t="str">
        <f t="shared" si="5"/>
        <v>NO</v>
      </c>
      <c r="N25" t="str">
        <f t="shared" si="6"/>
        <v>NO</v>
      </c>
      <c r="O25" s="1" t="str">
        <f t="shared" si="7"/>
        <v>NO</v>
      </c>
      <c r="P25" s="1" t="str">
        <f t="shared" si="8"/>
        <v>NO</v>
      </c>
      <c r="Q25" s="1" t="str">
        <f t="shared" si="9"/>
        <v>NO</v>
      </c>
      <c r="R25" s="1" t="str">
        <f t="shared" si="10"/>
        <v>NO</v>
      </c>
      <c r="S25">
        <v>166.8</v>
      </c>
      <c r="T25">
        <v>168.9</v>
      </c>
      <c r="U25">
        <v>166.15</v>
      </c>
      <c r="V25">
        <v>168.25</v>
      </c>
      <c r="W25">
        <v>2.5500000000000109</v>
      </c>
      <c r="X25">
        <v>1.5389257694628919</v>
      </c>
      <c r="Y25" s="1">
        <f t="shared" si="11"/>
        <v>0.86930455635490933</v>
      </c>
      <c r="Z25" s="1">
        <f t="shared" si="12"/>
        <v>0.86930455635490933</v>
      </c>
      <c r="AA25" s="1">
        <f t="shared" si="13"/>
        <v>0.38632986627043431</v>
      </c>
      <c r="AB25" s="1">
        <f t="shared" si="14"/>
        <v>0.38968824940048302</v>
      </c>
      <c r="AC25" s="1" t="str">
        <f t="shared" si="15"/>
        <v>NO</v>
      </c>
      <c r="AD25" s="1" t="str">
        <f t="shared" si="16"/>
        <v>YES</v>
      </c>
      <c r="AE25" s="1" t="str">
        <f t="shared" si="17"/>
        <v>NO</v>
      </c>
      <c r="AF25" s="1" t="str">
        <f t="shared" si="18"/>
        <v>NO</v>
      </c>
      <c r="AG25" s="1" t="str">
        <f t="shared" si="19"/>
        <v>NO</v>
      </c>
      <c r="AH25" s="1" t="str">
        <f t="shared" si="20"/>
        <v>NO</v>
      </c>
      <c r="AI25">
        <v>165.5</v>
      </c>
      <c r="AJ25">
        <v>166.8</v>
      </c>
      <c r="AK25">
        <v>163.80000000000001</v>
      </c>
      <c r="AL25">
        <v>165.7</v>
      </c>
      <c r="AM25">
        <v>0.64999999999997726</v>
      </c>
      <c r="AN25">
        <v>0.39382005452891677</v>
      </c>
      <c r="AO25" s="1">
        <f t="shared" si="21"/>
        <v>0.12084592145014418</v>
      </c>
      <c r="AP25" s="1">
        <f t="shared" si="22"/>
        <v>0.12084592145014418</v>
      </c>
      <c r="AQ25" s="1">
        <f t="shared" si="23"/>
        <v>0.66385033192517973</v>
      </c>
      <c r="AR25" s="1">
        <f t="shared" si="24"/>
        <v>1.0271903323262772</v>
      </c>
      <c r="AS25" t="str">
        <f t="shared" si="25"/>
        <v>NO</v>
      </c>
      <c r="AT25" t="str">
        <f t="shared" si="26"/>
        <v>NO</v>
      </c>
      <c r="AU25" t="str">
        <f t="shared" si="27"/>
        <v>NO</v>
      </c>
      <c r="AV25" t="str">
        <f t="shared" si="28"/>
        <v>YES</v>
      </c>
      <c r="AW25" t="str">
        <f t="shared" si="29"/>
        <v>NO</v>
      </c>
      <c r="AX25" t="str">
        <f t="shared" si="30"/>
        <v>NO</v>
      </c>
    </row>
    <row r="26" spans="1:50" x14ac:dyDescent="0.25">
      <c r="A26" t="s">
        <v>74</v>
      </c>
      <c r="B26">
        <v>76.599999999999994</v>
      </c>
      <c r="C26">
        <v>76.7</v>
      </c>
      <c r="D26">
        <v>74.900000000000006</v>
      </c>
      <c r="E26">
        <v>75.05</v>
      </c>
      <c r="F26">
        <v>-1.75</v>
      </c>
      <c r="G26">
        <v>-2.278645833333333</v>
      </c>
      <c r="H26" s="1">
        <f t="shared" si="0"/>
        <v>-2.023498694516968</v>
      </c>
      <c r="I26" s="1">
        <f t="shared" si="1"/>
        <v>2.023498694516968</v>
      </c>
      <c r="J26" s="1">
        <f t="shared" si="2"/>
        <v>0.13054830287207381</v>
      </c>
      <c r="K26" s="1">
        <f t="shared" si="3"/>
        <v>0.19986675549632441</v>
      </c>
      <c r="L26" s="1" t="str">
        <f t="shared" si="4"/>
        <v>NO</v>
      </c>
      <c r="M26" t="str">
        <f t="shared" si="5"/>
        <v>NO</v>
      </c>
      <c r="N26" t="str">
        <f t="shared" si="6"/>
        <v>NO</v>
      </c>
      <c r="O26" s="1" t="str">
        <f t="shared" si="7"/>
        <v>NO</v>
      </c>
      <c r="P26" s="1" t="str">
        <f t="shared" si="8"/>
        <v>NO</v>
      </c>
      <c r="Q26" s="1" t="str">
        <f t="shared" si="9"/>
        <v>NO</v>
      </c>
      <c r="R26" s="1" t="str">
        <f t="shared" si="10"/>
        <v>NO</v>
      </c>
      <c r="S26">
        <v>74.599999999999994</v>
      </c>
      <c r="T26">
        <v>77.400000000000006</v>
      </c>
      <c r="U26">
        <v>74.599999999999994</v>
      </c>
      <c r="V26">
        <v>76.8</v>
      </c>
      <c r="W26">
        <v>2.5999999999999939</v>
      </c>
      <c r="X26">
        <v>3.5040431266846279</v>
      </c>
      <c r="Y26" s="1">
        <f t="shared" si="11"/>
        <v>2.9490616621983956</v>
      </c>
      <c r="Z26" s="1">
        <f t="shared" si="12"/>
        <v>2.9490616621983956</v>
      </c>
      <c r="AA26" s="1">
        <f t="shared" si="13"/>
        <v>0.7812500000000111</v>
      </c>
      <c r="AB26" s="1">
        <f t="shared" si="14"/>
        <v>0</v>
      </c>
      <c r="AC26" s="1" t="str">
        <f t="shared" si="15"/>
        <v>NO</v>
      </c>
      <c r="AD26" s="1" t="str">
        <f t="shared" si="16"/>
        <v>NO</v>
      </c>
      <c r="AE26" s="1" t="str">
        <f t="shared" si="17"/>
        <v>NO</v>
      </c>
      <c r="AF26" s="1" t="str">
        <f t="shared" si="18"/>
        <v>NO</v>
      </c>
      <c r="AG26" s="1" t="str">
        <f t="shared" si="19"/>
        <v>NO</v>
      </c>
      <c r="AH26" s="1" t="str">
        <f t="shared" si="20"/>
        <v>NO</v>
      </c>
      <c r="AI26">
        <v>74.599999999999994</v>
      </c>
      <c r="AJ26">
        <v>75.2</v>
      </c>
      <c r="AK26">
        <v>73.849999999999994</v>
      </c>
      <c r="AL26">
        <v>74.2</v>
      </c>
      <c r="AM26">
        <v>-0.34999999999999432</v>
      </c>
      <c r="AN26">
        <v>-0.46948356807510983</v>
      </c>
      <c r="AO26" s="1">
        <f t="shared" si="21"/>
        <v>-0.53619302949060532</v>
      </c>
      <c r="AP26" s="1">
        <f t="shared" si="22"/>
        <v>0.53619302949060532</v>
      </c>
      <c r="AQ26" s="1">
        <f t="shared" si="23"/>
        <v>0.80428954423593635</v>
      </c>
      <c r="AR26" s="1">
        <f t="shared" si="24"/>
        <v>0.47169811320755861</v>
      </c>
      <c r="AS26" t="str">
        <f t="shared" si="25"/>
        <v>NO</v>
      </c>
      <c r="AT26" t="str">
        <f t="shared" si="26"/>
        <v>NO</v>
      </c>
      <c r="AU26" t="str">
        <f t="shared" si="27"/>
        <v>NO</v>
      </c>
      <c r="AV26" t="str">
        <f t="shared" si="28"/>
        <v>NO</v>
      </c>
      <c r="AW26" t="str">
        <f t="shared" si="29"/>
        <v>NO</v>
      </c>
      <c r="AX26" t="str">
        <f t="shared" si="30"/>
        <v>NO</v>
      </c>
    </row>
    <row r="27" spans="1:50" x14ac:dyDescent="0.25">
      <c r="A27" t="s">
        <v>75</v>
      </c>
      <c r="B27">
        <v>622</v>
      </c>
      <c r="C27">
        <v>628.9</v>
      </c>
      <c r="D27">
        <v>616.6</v>
      </c>
      <c r="E27">
        <v>625.25</v>
      </c>
      <c r="F27">
        <v>-1.850000000000023</v>
      </c>
      <c r="G27">
        <v>-0.29500877053101943</v>
      </c>
      <c r="H27" s="1">
        <f t="shared" si="0"/>
        <v>0.522508038585209</v>
      </c>
      <c r="I27" s="1">
        <f t="shared" si="1"/>
        <v>0.522508038585209</v>
      </c>
      <c r="J27" s="1">
        <f t="shared" si="2"/>
        <v>0.58376649340263531</v>
      </c>
      <c r="K27" s="1">
        <f t="shared" si="3"/>
        <v>0.8681672025723437</v>
      </c>
      <c r="L27" s="1" t="str">
        <f t="shared" si="4"/>
        <v>NO</v>
      </c>
      <c r="M27" t="str">
        <f t="shared" si="5"/>
        <v>NO</v>
      </c>
      <c r="N27" t="str">
        <f t="shared" si="6"/>
        <v>NO</v>
      </c>
      <c r="O27" s="1" t="str">
        <f t="shared" si="7"/>
        <v>NO</v>
      </c>
      <c r="P27" s="1" t="str">
        <f t="shared" si="8"/>
        <v>NO</v>
      </c>
      <c r="Q27" s="1" t="str">
        <f t="shared" si="9"/>
        <v>NO</v>
      </c>
      <c r="R27" s="1" t="str">
        <f t="shared" si="10"/>
        <v>NO</v>
      </c>
      <c r="S27">
        <v>607.54999999999995</v>
      </c>
      <c r="T27">
        <v>630.65</v>
      </c>
      <c r="U27">
        <v>606.20000000000005</v>
      </c>
      <c r="V27">
        <v>627.1</v>
      </c>
      <c r="W27">
        <v>18.800000000000072</v>
      </c>
      <c r="X27">
        <v>3.090580305770191</v>
      </c>
      <c r="Y27" s="1">
        <f t="shared" si="11"/>
        <v>3.2178421529092374</v>
      </c>
      <c r="Z27" s="1">
        <f t="shared" si="12"/>
        <v>3.2178421529092374</v>
      </c>
      <c r="AA27" s="1">
        <f t="shared" si="13"/>
        <v>0.566097911018969</v>
      </c>
      <c r="AB27" s="1">
        <f t="shared" si="14"/>
        <v>0.2222039338325914</v>
      </c>
      <c r="AC27" s="1" t="str">
        <f t="shared" si="15"/>
        <v>NO</v>
      </c>
      <c r="AD27" s="1" t="str">
        <f t="shared" si="16"/>
        <v>NO</v>
      </c>
      <c r="AE27" s="1" t="str">
        <f t="shared" si="17"/>
        <v>NO</v>
      </c>
      <c r="AF27" s="1" t="str">
        <f t="shared" si="18"/>
        <v>NO</v>
      </c>
      <c r="AG27" s="1" t="str">
        <f t="shared" si="19"/>
        <v>NO</v>
      </c>
      <c r="AH27" s="1" t="str">
        <f t="shared" si="20"/>
        <v>NO</v>
      </c>
      <c r="AI27">
        <v>604.79999999999995</v>
      </c>
      <c r="AJ27">
        <v>613.9</v>
      </c>
      <c r="AK27">
        <v>601.4</v>
      </c>
      <c r="AL27">
        <v>608.29999999999995</v>
      </c>
      <c r="AM27">
        <v>10.299999999999949</v>
      </c>
      <c r="AN27">
        <v>1.722408026755845</v>
      </c>
      <c r="AO27" s="1">
        <f t="shared" si="21"/>
        <v>0.57870370370370372</v>
      </c>
      <c r="AP27" s="1">
        <f t="shared" si="22"/>
        <v>0.57870370370370372</v>
      </c>
      <c r="AQ27" s="1">
        <f t="shared" si="23"/>
        <v>0.9205983889528232</v>
      </c>
      <c r="AR27" s="1">
        <f t="shared" si="24"/>
        <v>0.56216931216930854</v>
      </c>
      <c r="AS27" t="str">
        <f t="shared" si="25"/>
        <v>NO</v>
      </c>
      <c r="AT27" t="str">
        <f t="shared" si="26"/>
        <v>NO</v>
      </c>
      <c r="AU27" t="str">
        <f t="shared" si="27"/>
        <v>NO</v>
      </c>
      <c r="AV27" t="str">
        <f t="shared" si="28"/>
        <v>NO</v>
      </c>
      <c r="AW27" t="str">
        <f t="shared" si="29"/>
        <v>NO</v>
      </c>
      <c r="AX27" t="str">
        <f t="shared" si="30"/>
        <v>NO</v>
      </c>
    </row>
    <row r="28" spans="1:50" x14ac:dyDescent="0.25">
      <c r="A28" t="s">
        <v>76</v>
      </c>
      <c r="B28">
        <v>1118.9000000000001</v>
      </c>
      <c r="C28">
        <v>1144.7</v>
      </c>
      <c r="D28">
        <v>1110</v>
      </c>
      <c r="E28">
        <v>1137.5</v>
      </c>
      <c r="F28">
        <v>11.599999999999911</v>
      </c>
      <c r="G28">
        <v>1.0302868816058179</v>
      </c>
      <c r="H28" s="1">
        <f t="shared" si="0"/>
        <v>1.662346947895246</v>
      </c>
      <c r="I28" s="1">
        <f t="shared" si="1"/>
        <v>1.662346947895246</v>
      </c>
      <c r="J28" s="1">
        <f t="shared" si="2"/>
        <v>0.63296703296703694</v>
      </c>
      <c r="K28" s="1">
        <f t="shared" si="3"/>
        <v>0.79542407721870501</v>
      </c>
      <c r="L28" s="1" t="str">
        <f t="shared" si="4"/>
        <v>NO</v>
      </c>
      <c r="M28" t="str">
        <f t="shared" si="5"/>
        <v>NO</v>
      </c>
      <c r="N28" t="str">
        <f t="shared" si="6"/>
        <v>NO</v>
      </c>
      <c r="O28" s="1" t="str">
        <f t="shared" si="7"/>
        <v>NO</v>
      </c>
      <c r="P28" s="1" t="str">
        <f t="shared" si="8"/>
        <v>NO</v>
      </c>
      <c r="Q28" s="1" t="str">
        <f t="shared" si="9"/>
        <v>NO</v>
      </c>
      <c r="R28" s="1" t="str">
        <f t="shared" si="10"/>
        <v>NO</v>
      </c>
      <c r="S28">
        <v>1135</v>
      </c>
      <c r="T28">
        <v>1139</v>
      </c>
      <c r="U28">
        <v>1115.3</v>
      </c>
      <c r="V28">
        <v>1125.9000000000001</v>
      </c>
      <c r="W28">
        <v>-1.5999999999999091</v>
      </c>
      <c r="X28">
        <v>-0.14190687361418261</v>
      </c>
      <c r="Y28" s="1">
        <f t="shared" si="11"/>
        <v>-0.80176211453743695</v>
      </c>
      <c r="Z28" s="1">
        <f t="shared" si="12"/>
        <v>0.80176211453743695</v>
      </c>
      <c r="AA28" s="1">
        <f t="shared" si="13"/>
        <v>0.3524229074889868</v>
      </c>
      <c r="AB28" s="1">
        <f t="shared" si="14"/>
        <v>0.94146904698464651</v>
      </c>
      <c r="AC28" s="1" t="str">
        <f t="shared" si="15"/>
        <v>NO</v>
      </c>
      <c r="AD28" s="1" t="str">
        <f t="shared" si="16"/>
        <v>NO</v>
      </c>
      <c r="AE28" s="1" t="str">
        <f t="shared" si="17"/>
        <v>YES</v>
      </c>
      <c r="AF28" s="1" t="str">
        <f t="shared" si="18"/>
        <v>NO</v>
      </c>
      <c r="AG28" s="1" t="str">
        <f t="shared" si="19"/>
        <v>NO</v>
      </c>
      <c r="AH28" s="1" t="str">
        <f t="shared" si="20"/>
        <v>NO</v>
      </c>
      <c r="AI28">
        <v>1113.8499999999999</v>
      </c>
      <c r="AJ28">
        <v>1135.95</v>
      </c>
      <c r="AK28">
        <v>1096.9000000000001</v>
      </c>
      <c r="AL28">
        <v>1127.5</v>
      </c>
      <c r="AM28">
        <v>19.25</v>
      </c>
      <c r="AN28">
        <v>1.7369727047146399</v>
      </c>
      <c r="AO28" s="1">
        <f t="shared" si="21"/>
        <v>1.2254791937873224</v>
      </c>
      <c r="AP28" s="1">
        <f t="shared" si="22"/>
        <v>1.2254791937873224</v>
      </c>
      <c r="AQ28" s="1">
        <f t="shared" si="23"/>
        <v>0.74944567627494862</v>
      </c>
      <c r="AR28" s="1">
        <f t="shared" si="24"/>
        <v>1.5217488889886268</v>
      </c>
      <c r="AS28" t="str">
        <f t="shared" si="25"/>
        <v>NO</v>
      </c>
      <c r="AT28" t="str">
        <f t="shared" si="26"/>
        <v>NO</v>
      </c>
      <c r="AU28" t="str">
        <f t="shared" si="27"/>
        <v>NO</v>
      </c>
      <c r="AV28" t="str">
        <f t="shared" si="28"/>
        <v>NO</v>
      </c>
      <c r="AW28" t="str">
        <f t="shared" si="29"/>
        <v>NO</v>
      </c>
      <c r="AX28" t="str">
        <f t="shared" si="30"/>
        <v>NO</v>
      </c>
    </row>
    <row r="29" spans="1:50" x14ac:dyDescent="0.25">
      <c r="A29" t="s">
        <v>77</v>
      </c>
      <c r="B29">
        <v>310</v>
      </c>
      <c r="C29">
        <v>319.8</v>
      </c>
      <c r="D29">
        <v>308.60000000000002</v>
      </c>
      <c r="E29">
        <v>318.7</v>
      </c>
      <c r="F29">
        <v>5.1999999999999886</v>
      </c>
      <c r="G29">
        <v>1.658692185007971</v>
      </c>
      <c r="H29" s="1">
        <f t="shared" si="0"/>
        <v>2.806451612903222</v>
      </c>
      <c r="I29" s="1">
        <f t="shared" si="1"/>
        <v>2.806451612903222</v>
      </c>
      <c r="J29" s="1">
        <f t="shared" si="2"/>
        <v>0.34515218073423992</v>
      </c>
      <c r="K29" s="1">
        <f t="shared" si="3"/>
        <v>0.45161290322579911</v>
      </c>
      <c r="L29" s="1" t="str">
        <f t="shared" si="4"/>
        <v>NO</v>
      </c>
      <c r="M29" t="str">
        <f t="shared" si="5"/>
        <v>NO</v>
      </c>
      <c r="N29" t="str">
        <f t="shared" si="6"/>
        <v>NO</v>
      </c>
      <c r="O29" s="1" t="str">
        <f t="shared" si="7"/>
        <v>NO</v>
      </c>
      <c r="P29" s="1" t="str">
        <f t="shared" si="8"/>
        <v>NO</v>
      </c>
      <c r="Q29" s="1" t="str">
        <f t="shared" si="9"/>
        <v>NO</v>
      </c>
      <c r="R29" s="1" t="str">
        <f t="shared" si="10"/>
        <v>NO</v>
      </c>
      <c r="S29">
        <v>314.2</v>
      </c>
      <c r="T29">
        <v>318.10000000000002</v>
      </c>
      <c r="U29">
        <v>307.7</v>
      </c>
      <c r="V29">
        <v>313.5</v>
      </c>
      <c r="W29">
        <v>2.4499999999999891</v>
      </c>
      <c r="X29">
        <v>0.78765471789101071</v>
      </c>
      <c r="Y29" s="1">
        <f t="shared" si="11"/>
        <v>-0.22278803309993275</v>
      </c>
      <c r="Z29" s="1">
        <f t="shared" si="12"/>
        <v>0.22278803309993275</v>
      </c>
      <c r="AA29" s="1">
        <f t="shared" si="13"/>
        <v>1.2412476129853705</v>
      </c>
      <c r="AB29" s="1">
        <f t="shared" si="14"/>
        <v>1.8500797448165907</v>
      </c>
      <c r="AC29" s="1" t="str">
        <f t="shared" si="15"/>
        <v>NO</v>
      </c>
      <c r="AD29" s="1" t="str">
        <f t="shared" si="16"/>
        <v>NO</v>
      </c>
      <c r="AE29" s="1" t="str">
        <f t="shared" si="17"/>
        <v>NO</v>
      </c>
      <c r="AF29" s="1" t="str">
        <f t="shared" si="18"/>
        <v>NO</v>
      </c>
      <c r="AG29" s="1" t="str">
        <f t="shared" si="19"/>
        <v>NO</v>
      </c>
      <c r="AH29" s="1" t="str">
        <f t="shared" si="20"/>
        <v>NO</v>
      </c>
      <c r="AI29">
        <v>291.5</v>
      </c>
      <c r="AJ29">
        <v>312.45</v>
      </c>
      <c r="AK29">
        <v>290.75</v>
      </c>
      <c r="AL29">
        <v>311.05</v>
      </c>
      <c r="AM29">
        <v>19.5</v>
      </c>
      <c r="AN29">
        <v>6.6883896415709128</v>
      </c>
      <c r="AO29" s="1">
        <f t="shared" si="21"/>
        <v>6.70668953687822</v>
      </c>
      <c r="AP29" s="1">
        <f t="shared" si="22"/>
        <v>6.70668953687822</v>
      </c>
      <c r="AQ29" s="1">
        <f t="shared" si="23"/>
        <v>0.45008841022342938</v>
      </c>
      <c r="AR29" s="1">
        <f t="shared" si="24"/>
        <v>0.25728987993138941</v>
      </c>
      <c r="AS29" t="str">
        <f t="shared" si="25"/>
        <v>NO</v>
      </c>
      <c r="AT29" t="str">
        <f t="shared" si="26"/>
        <v>NO</v>
      </c>
      <c r="AU29" t="str">
        <f t="shared" si="27"/>
        <v>NO</v>
      </c>
      <c r="AV29" t="str">
        <f t="shared" si="28"/>
        <v>NO</v>
      </c>
      <c r="AW29" t="str">
        <f t="shared" si="29"/>
        <v>NO</v>
      </c>
      <c r="AX29" t="str">
        <f t="shared" si="30"/>
        <v>NO</v>
      </c>
    </row>
    <row r="30" spans="1:50" x14ac:dyDescent="0.25">
      <c r="A30" t="s">
        <v>78</v>
      </c>
      <c r="B30">
        <v>1371.7</v>
      </c>
      <c r="C30">
        <v>1386</v>
      </c>
      <c r="D30">
        <v>1355.5</v>
      </c>
      <c r="E30">
        <v>1368.8</v>
      </c>
      <c r="F30">
        <v>-7.9000000000000909</v>
      </c>
      <c r="G30">
        <v>-0.57383598460086371</v>
      </c>
      <c r="H30" s="1">
        <f t="shared" si="0"/>
        <v>-0.21141649048626457</v>
      </c>
      <c r="I30" s="1">
        <f t="shared" si="1"/>
        <v>0.21141649048626457</v>
      </c>
      <c r="J30" s="1">
        <f t="shared" si="2"/>
        <v>1.0425020048115443</v>
      </c>
      <c r="K30" s="1">
        <f t="shared" si="3"/>
        <v>0.97165400350671793</v>
      </c>
      <c r="L30" s="1" t="str">
        <f t="shared" si="4"/>
        <v>NO</v>
      </c>
      <c r="M30" t="str">
        <f t="shared" si="5"/>
        <v>NO</v>
      </c>
      <c r="N30" t="str">
        <f t="shared" si="6"/>
        <v>NO</v>
      </c>
      <c r="O30" s="1" t="str">
        <f t="shared" si="7"/>
        <v>NO</v>
      </c>
      <c r="P30" s="1" t="str">
        <f t="shared" si="8"/>
        <v>NO</v>
      </c>
      <c r="Q30" s="1" t="str">
        <f t="shared" si="9"/>
        <v>NO</v>
      </c>
      <c r="R30" s="1" t="str">
        <f t="shared" si="10"/>
        <v>NO</v>
      </c>
      <c r="S30">
        <v>1350</v>
      </c>
      <c r="T30">
        <v>1380</v>
      </c>
      <c r="U30">
        <v>1333.5</v>
      </c>
      <c r="V30">
        <v>1376.7</v>
      </c>
      <c r="W30">
        <v>40.150000000000091</v>
      </c>
      <c r="X30">
        <v>3.0040028431409289</v>
      </c>
      <c r="Y30" s="1">
        <f t="shared" si="11"/>
        <v>1.977777777777781</v>
      </c>
      <c r="Z30" s="1">
        <f t="shared" si="12"/>
        <v>1.977777777777781</v>
      </c>
      <c r="AA30" s="1">
        <f t="shared" si="13"/>
        <v>0.23970363913706361</v>
      </c>
      <c r="AB30" s="1">
        <f t="shared" si="14"/>
        <v>1.2222222222222223</v>
      </c>
      <c r="AC30" s="1" t="str">
        <f t="shared" si="15"/>
        <v>NO</v>
      </c>
      <c r="AD30" s="1" t="str">
        <f t="shared" si="16"/>
        <v>NO</v>
      </c>
      <c r="AE30" s="1" t="str">
        <f t="shared" si="17"/>
        <v>NO</v>
      </c>
      <c r="AF30" s="1" t="str">
        <f t="shared" si="18"/>
        <v>NO</v>
      </c>
      <c r="AG30" s="1" t="str">
        <f t="shared" si="19"/>
        <v>NO</v>
      </c>
      <c r="AH30" s="1" t="str">
        <f t="shared" si="20"/>
        <v>NO</v>
      </c>
      <c r="AI30">
        <v>1308.5</v>
      </c>
      <c r="AJ30">
        <v>1343.3</v>
      </c>
      <c r="AK30">
        <v>1308.5</v>
      </c>
      <c r="AL30">
        <v>1336.55</v>
      </c>
      <c r="AM30">
        <v>27</v>
      </c>
      <c r="AN30">
        <v>2.0617769462792559</v>
      </c>
      <c r="AO30" s="1">
        <f t="shared" si="21"/>
        <v>2.1436759648452393</v>
      </c>
      <c r="AP30" s="1">
        <f t="shared" si="22"/>
        <v>2.1436759648452393</v>
      </c>
      <c r="AQ30" s="1">
        <f t="shared" si="23"/>
        <v>0.50503161123788853</v>
      </c>
      <c r="AR30" s="1">
        <f t="shared" si="24"/>
        <v>0</v>
      </c>
      <c r="AS30" t="str">
        <f t="shared" si="25"/>
        <v>NO</v>
      </c>
      <c r="AT30" t="str">
        <f t="shared" si="26"/>
        <v>NO</v>
      </c>
      <c r="AU30" t="str">
        <f t="shared" si="27"/>
        <v>NO</v>
      </c>
      <c r="AV30" t="str">
        <f t="shared" si="28"/>
        <v>YES</v>
      </c>
      <c r="AW30" t="str">
        <f t="shared" si="29"/>
        <v>NO</v>
      </c>
      <c r="AX30" t="str">
        <f t="shared" si="30"/>
        <v>NO</v>
      </c>
    </row>
    <row r="31" spans="1:50" x14ac:dyDescent="0.25">
      <c r="A31" t="s">
        <v>79</v>
      </c>
      <c r="B31">
        <v>919</v>
      </c>
      <c r="C31">
        <v>935.5</v>
      </c>
      <c r="D31">
        <v>913</v>
      </c>
      <c r="E31">
        <v>917.3</v>
      </c>
      <c r="F31">
        <v>14.399999999999981</v>
      </c>
      <c r="G31">
        <v>1.594861003433379</v>
      </c>
      <c r="H31" s="1">
        <f t="shared" si="0"/>
        <v>-0.18498367791077752</v>
      </c>
      <c r="I31" s="1">
        <f t="shared" si="1"/>
        <v>0.18498367791077752</v>
      </c>
      <c r="J31" s="1">
        <f t="shared" si="2"/>
        <v>1.7954298150163224</v>
      </c>
      <c r="K31" s="1">
        <f t="shared" si="3"/>
        <v>0.46876703368581207</v>
      </c>
      <c r="L31" s="1" t="str">
        <f t="shared" si="4"/>
        <v>NO</v>
      </c>
      <c r="M31" t="str">
        <f t="shared" si="5"/>
        <v>NO</v>
      </c>
      <c r="N31" t="str">
        <f t="shared" si="6"/>
        <v>NO</v>
      </c>
      <c r="O31" s="1" t="str">
        <f t="shared" si="7"/>
        <v>NO</v>
      </c>
      <c r="P31" s="1" t="str">
        <f t="shared" si="8"/>
        <v>NO</v>
      </c>
      <c r="Q31" s="1" t="str">
        <f t="shared" si="9"/>
        <v>NO</v>
      </c>
      <c r="R31" s="1" t="str">
        <f t="shared" si="10"/>
        <v>NO</v>
      </c>
      <c r="S31">
        <v>899</v>
      </c>
      <c r="T31">
        <v>906</v>
      </c>
      <c r="U31">
        <v>884</v>
      </c>
      <c r="V31">
        <v>902.9</v>
      </c>
      <c r="W31">
        <v>8.7999999999999545</v>
      </c>
      <c r="X31">
        <v>0.9842299519069404</v>
      </c>
      <c r="Y31" s="1">
        <f t="shared" si="11"/>
        <v>0.43381535038931895</v>
      </c>
      <c r="Z31" s="1">
        <f t="shared" si="12"/>
        <v>0.43381535038931895</v>
      </c>
      <c r="AA31" s="1">
        <f t="shared" si="13"/>
        <v>0.34333813268357771</v>
      </c>
      <c r="AB31" s="1">
        <f t="shared" si="14"/>
        <v>1.6685205784204671</v>
      </c>
      <c r="AC31" s="1" t="str">
        <f t="shared" si="15"/>
        <v>NO</v>
      </c>
      <c r="AD31" s="1" t="str">
        <f t="shared" si="16"/>
        <v>NO</v>
      </c>
      <c r="AE31" s="1" t="str">
        <f t="shared" si="17"/>
        <v>NO</v>
      </c>
      <c r="AF31" s="1" t="str">
        <f t="shared" si="18"/>
        <v>NO</v>
      </c>
      <c r="AG31" s="1" t="str">
        <f t="shared" si="19"/>
        <v>NO</v>
      </c>
      <c r="AH31" s="1" t="str">
        <f t="shared" si="20"/>
        <v>NO</v>
      </c>
      <c r="AI31">
        <v>894</v>
      </c>
      <c r="AJ31">
        <v>903.5</v>
      </c>
      <c r="AK31">
        <v>889.5</v>
      </c>
      <c r="AL31">
        <v>894.1</v>
      </c>
      <c r="AM31">
        <v>5.3000000000000682</v>
      </c>
      <c r="AN31">
        <v>0.59630963096310396</v>
      </c>
      <c r="AO31" s="1">
        <f t="shared" si="21"/>
        <v>1.1185682326624466E-2</v>
      </c>
      <c r="AP31" s="1">
        <f t="shared" si="22"/>
        <v>1.1185682326624466E-2</v>
      </c>
      <c r="AQ31" s="1">
        <f t="shared" si="23"/>
        <v>1.0513365395369618</v>
      </c>
      <c r="AR31" s="1">
        <f t="shared" si="24"/>
        <v>0.50335570469798652</v>
      </c>
      <c r="AS31" t="str">
        <f t="shared" si="25"/>
        <v>NO</v>
      </c>
      <c r="AT31" t="str">
        <f t="shared" si="26"/>
        <v>NO</v>
      </c>
      <c r="AU31" t="str">
        <f t="shared" si="27"/>
        <v>NO</v>
      </c>
      <c r="AV31" t="str">
        <f t="shared" si="28"/>
        <v>NO</v>
      </c>
      <c r="AW31" t="str">
        <f t="shared" si="29"/>
        <v>NO</v>
      </c>
      <c r="AX31" t="str">
        <f t="shared" si="30"/>
        <v>NO</v>
      </c>
    </row>
    <row r="32" spans="1:50" x14ac:dyDescent="0.25">
      <c r="A32" t="s">
        <v>80</v>
      </c>
      <c r="B32">
        <v>597.4</v>
      </c>
      <c r="C32">
        <v>609</v>
      </c>
      <c r="D32">
        <v>590.29999999999995</v>
      </c>
      <c r="E32">
        <v>602.25</v>
      </c>
      <c r="F32">
        <v>4.7999999999999554</v>
      </c>
      <c r="G32">
        <v>0.80341451167460953</v>
      </c>
      <c r="H32" s="1">
        <f t="shared" si="0"/>
        <v>0.8118513558754642</v>
      </c>
      <c r="I32" s="1">
        <f t="shared" si="1"/>
        <v>0.8118513558754642</v>
      </c>
      <c r="J32" s="1">
        <f t="shared" si="2"/>
        <v>1.1207970112079702</v>
      </c>
      <c r="K32" s="1">
        <f t="shared" si="3"/>
        <v>1.1884834281888221</v>
      </c>
      <c r="L32" s="1" t="str">
        <f t="shared" si="4"/>
        <v>NO</v>
      </c>
      <c r="M32" t="str">
        <f t="shared" si="5"/>
        <v>NO</v>
      </c>
      <c r="N32" t="str">
        <f t="shared" si="6"/>
        <v>NO</v>
      </c>
      <c r="O32" s="1" t="str">
        <f t="shared" si="7"/>
        <v>NO</v>
      </c>
      <c r="P32" s="1" t="str">
        <f t="shared" si="8"/>
        <v>NO</v>
      </c>
      <c r="Q32" s="1" t="str">
        <f t="shared" si="9"/>
        <v>NO</v>
      </c>
      <c r="R32" s="1" t="str">
        <f t="shared" si="10"/>
        <v>NO</v>
      </c>
      <c r="S32">
        <v>612.70000000000005</v>
      </c>
      <c r="T32">
        <v>614.5</v>
      </c>
      <c r="U32">
        <v>595.20000000000005</v>
      </c>
      <c r="V32">
        <v>597.45000000000005</v>
      </c>
      <c r="W32">
        <v>-9.1999999999999318</v>
      </c>
      <c r="X32">
        <v>-1.5165251792631551</v>
      </c>
      <c r="Y32" s="1">
        <f t="shared" si="11"/>
        <v>-2.4889831891627221</v>
      </c>
      <c r="Z32" s="1">
        <f t="shared" si="12"/>
        <v>2.4889831891627221</v>
      </c>
      <c r="AA32" s="1">
        <f t="shared" si="13"/>
        <v>0.29378162232739585</v>
      </c>
      <c r="AB32" s="1">
        <f t="shared" si="14"/>
        <v>0.37660055234747675</v>
      </c>
      <c r="AC32" s="1" t="str">
        <f t="shared" si="15"/>
        <v>NO</v>
      </c>
      <c r="AD32" s="1" t="str">
        <f t="shared" si="16"/>
        <v>NO</v>
      </c>
      <c r="AE32" s="1" t="str">
        <f t="shared" si="17"/>
        <v>NO</v>
      </c>
      <c r="AF32" s="1" t="str">
        <f t="shared" si="18"/>
        <v>NO</v>
      </c>
      <c r="AG32" s="1" t="str">
        <f t="shared" si="19"/>
        <v>NO</v>
      </c>
      <c r="AH32" s="1" t="str">
        <f t="shared" si="20"/>
        <v>NO</v>
      </c>
      <c r="AI32">
        <v>617.5</v>
      </c>
      <c r="AJ32">
        <v>623.95000000000005</v>
      </c>
      <c r="AK32">
        <v>602.04999999999995</v>
      </c>
      <c r="AL32">
        <v>606.65</v>
      </c>
      <c r="AM32">
        <v>-10.649999999999981</v>
      </c>
      <c r="AN32">
        <v>-1.7252551433662691</v>
      </c>
      <c r="AO32" s="1">
        <f t="shared" si="21"/>
        <v>-1.7570850202429187</v>
      </c>
      <c r="AP32" s="1">
        <f t="shared" si="22"/>
        <v>1.7570850202429187</v>
      </c>
      <c r="AQ32" s="1">
        <f t="shared" si="23"/>
        <v>1.044534412955473</v>
      </c>
      <c r="AR32" s="1">
        <f t="shared" si="24"/>
        <v>0.75826258963158699</v>
      </c>
      <c r="AS32" t="str">
        <f t="shared" si="25"/>
        <v>NO</v>
      </c>
      <c r="AT32" t="str">
        <f t="shared" si="26"/>
        <v>NO</v>
      </c>
      <c r="AU32" t="str">
        <f t="shared" si="27"/>
        <v>NO</v>
      </c>
      <c r="AV32" t="str">
        <f t="shared" si="28"/>
        <v>NO</v>
      </c>
      <c r="AW32" t="str">
        <f t="shared" si="29"/>
        <v>NO</v>
      </c>
      <c r="AX32" t="str">
        <f t="shared" si="30"/>
        <v>NO</v>
      </c>
    </row>
    <row r="33" spans="1:50" x14ac:dyDescent="0.25">
      <c r="A33" t="s">
        <v>81</v>
      </c>
      <c r="B33">
        <v>6817</v>
      </c>
      <c r="C33">
        <v>6949</v>
      </c>
      <c r="D33">
        <v>6810</v>
      </c>
      <c r="E33">
        <v>6844.6</v>
      </c>
      <c r="F33">
        <v>-7.3499999999994543</v>
      </c>
      <c r="G33">
        <v>-0.1072687337181307</v>
      </c>
      <c r="H33" s="1">
        <f t="shared" si="0"/>
        <v>0.40487017749743826</v>
      </c>
      <c r="I33" s="1">
        <f t="shared" si="1"/>
        <v>0.40487017749743826</v>
      </c>
      <c r="J33" s="1">
        <f t="shared" si="2"/>
        <v>1.5252900096426327</v>
      </c>
      <c r="K33" s="1">
        <f t="shared" si="3"/>
        <v>0.10268446530731994</v>
      </c>
      <c r="L33" s="1" t="str">
        <f t="shared" si="4"/>
        <v>NO</v>
      </c>
      <c r="M33" t="str">
        <f t="shared" si="5"/>
        <v>NO</v>
      </c>
      <c r="N33" t="str">
        <f t="shared" si="6"/>
        <v>NO</v>
      </c>
      <c r="O33" s="1" t="str">
        <f t="shared" si="7"/>
        <v>NO</v>
      </c>
      <c r="P33" s="1" t="str">
        <f t="shared" si="8"/>
        <v>NO</v>
      </c>
      <c r="Q33" s="1" t="str">
        <f t="shared" si="9"/>
        <v>NO</v>
      </c>
      <c r="R33" s="1" t="str">
        <f t="shared" si="10"/>
        <v>NO</v>
      </c>
      <c r="S33">
        <v>6975</v>
      </c>
      <c r="T33">
        <v>6980</v>
      </c>
      <c r="U33">
        <v>6825</v>
      </c>
      <c r="V33">
        <v>6851.95</v>
      </c>
      <c r="W33">
        <v>-42.949999999999818</v>
      </c>
      <c r="X33">
        <v>-0.6229241903435847</v>
      </c>
      <c r="Y33" s="1">
        <f t="shared" si="11"/>
        <v>-1.7641577060931926</v>
      </c>
      <c r="Z33" s="1">
        <f t="shared" si="12"/>
        <v>1.7641577060931926</v>
      </c>
      <c r="AA33" s="1">
        <f t="shared" si="13"/>
        <v>7.1684587813620068E-2</v>
      </c>
      <c r="AB33" s="1">
        <f t="shared" si="14"/>
        <v>0.39331869029983907</v>
      </c>
      <c r="AC33" s="1" t="str">
        <f t="shared" si="15"/>
        <v>NO</v>
      </c>
      <c r="AD33" s="1" t="str">
        <f t="shared" si="16"/>
        <v>NO</v>
      </c>
      <c r="AE33" s="1" t="str">
        <f t="shared" si="17"/>
        <v>NO</v>
      </c>
      <c r="AF33" s="1" t="str">
        <f t="shared" si="18"/>
        <v>NO</v>
      </c>
      <c r="AG33" s="1" t="str">
        <f t="shared" si="19"/>
        <v>NO</v>
      </c>
      <c r="AH33" s="1" t="str">
        <f t="shared" si="20"/>
        <v>NO</v>
      </c>
      <c r="AI33">
        <v>6895</v>
      </c>
      <c r="AJ33">
        <v>6980</v>
      </c>
      <c r="AK33">
        <v>6863</v>
      </c>
      <c r="AL33">
        <v>6894.9</v>
      </c>
      <c r="AM33">
        <v>2.299999999999272</v>
      </c>
      <c r="AN33">
        <v>3.3369120506039407E-2</v>
      </c>
      <c r="AO33" s="1">
        <f t="shared" si="21"/>
        <v>-1.4503263234280465E-3</v>
      </c>
      <c r="AP33" s="1">
        <f t="shared" si="22"/>
        <v>1.4503263234280465E-3</v>
      </c>
      <c r="AQ33" s="1">
        <f t="shared" si="23"/>
        <v>1.2327773749093547</v>
      </c>
      <c r="AR33" s="1">
        <f t="shared" si="24"/>
        <v>0.46266080726333431</v>
      </c>
      <c r="AS33" t="str">
        <f t="shared" si="25"/>
        <v>NO</v>
      </c>
      <c r="AT33" t="str">
        <f t="shared" si="26"/>
        <v>NO</v>
      </c>
      <c r="AU33" t="str">
        <f t="shared" si="27"/>
        <v>NO</v>
      </c>
      <c r="AV33" t="str">
        <f t="shared" si="28"/>
        <v>NO</v>
      </c>
      <c r="AW33" t="str">
        <f t="shared" si="29"/>
        <v>NO</v>
      </c>
      <c r="AX33" t="str">
        <f t="shared" si="30"/>
        <v>NO</v>
      </c>
    </row>
    <row r="34" spans="1:50" x14ac:dyDescent="0.25">
      <c r="A34" t="s">
        <v>82</v>
      </c>
      <c r="B34">
        <v>81.650000000000006</v>
      </c>
      <c r="C34">
        <v>81.95</v>
      </c>
      <c r="D34">
        <v>80.3</v>
      </c>
      <c r="E34">
        <v>80.650000000000006</v>
      </c>
      <c r="F34">
        <v>-1</v>
      </c>
      <c r="G34">
        <v>-1.224739742804654</v>
      </c>
      <c r="H34" s="1">
        <f t="shared" ref="H34:H51" si="31">(E34-B34)/B34*100</f>
        <v>-1.224739742804654</v>
      </c>
      <c r="I34" s="1">
        <f t="shared" ref="I34:I65" si="32">ABS(H34)</f>
        <v>1.224739742804654</v>
      </c>
      <c r="J34" s="1">
        <f t="shared" ref="J34:J51" si="33">IF(H34&gt;=0,(C34-E34)/E34*100,(C34-B34)/B34*100)</f>
        <v>0.36742192284139269</v>
      </c>
      <c r="K34" s="1">
        <f t="shared" ref="K34:K51" si="34">IF(H34&gt;=0,(B34-D34)/B34*100,(E34-D34)/E34*100)</f>
        <v>0.43397396156231682</v>
      </c>
      <c r="L34" s="1" t="str">
        <f t="shared" ref="L34:L65" si="35">IF(AND((K34-J34)&gt;1.5,I34&lt;0.5),"YES","NO")</f>
        <v>NO</v>
      </c>
      <c r="M34" t="str">
        <f t="shared" ref="M34:M51" si="36">IF(AND((K34-J34)&gt;1.5,I34&lt;2,I34&gt;0.5,H34&gt;0),"YES","NO")</f>
        <v>NO</v>
      </c>
      <c r="N34" t="str">
        <f t="shared" ref="N34:N51" si="37">IF(AND((J34-K34)&gt;1.5,I34&lt;0.5),"YES","NO")</f>
        <v>NO</v>
      </c>
      <c r="O34" s="1" t="str">
        <f t="shared" ref="O34:O51" si="38">IF(AND((J34-K34)&gt;1.5,I34&lt;2,I34&gt;0.5,H34&lt;0),"YES","NO")</f>
        <v>NO</v>
      </c>
      <c r="P34" s="1" t="str">
        <f t="shared" ref="P34:P51" si="39">IF(AND(I34&lt;1,J34&gt;1.5,K34&gt;1.5),"YES","NO")</f>
        <v>NO</v>
      </c>
      <c r="Q34" s="1" t="str">
        <f t="shared" ref="Q34:Q51" si="40">IF(AND(I34&gt;5,J34&lt;0.25,K34&lt;0.25,H34&gt;0),"YES","NO")</f>
        <v>NO</v>
      </c>
      <c r="R34" s="1" t="str">
        <f t="shared" ref="R34:R51" si="41">IF(AND(I35&gt;5,J35&lt;0.25,K35&lt;0.25,H35&lt;0),"YES","NO")</f>
        <v>NO</v>
      </c>
      <c r="S34">
        <v>80.95</v>
      </c>
      <c r="T34">
        <v>83.15</v>
      </c>
      <c r="U34">
        <v>80.5</v>
      </c>
      <c r="V34">
        <v>81.650000000000006</v>
      </c>
      <c r="W34">
        <v>1.350000000000009</v>
      </c>
      <c r="X34">
        <v>1.6811955168119661</v>
      </c>
      <c r="Y34" s="1">
        <f t="shared" ref="Y34:Y51" si="42">(V34-S34)/S34*100</f>
        <v>0.86473131562693362</v>
      </c>
      <c r="Z34" s="1">
        <f t="shared" ref="Z34:Z65" si="43">ABS(Y34)</f>
        <v>0.86473131562693362</v>
      </c>
      <c r="AA34" s="1">
        <f t="shared" ref="AA34:AA51" si="44">IF(Y34&gt;=0,(T34-V34)/V34*100,(T34-S34)/S34*100)</f>
        <v>1.8371096142069807</v>
      </c>
      <c r="AB34" s="1">
        <f t="shared" ref="AB34:AB51" si="45">IF(Y34&gt;=0,(S34-U34)/S34*100,(V34-U34)/V34*100)</f>
        <v>0.55589870290303001</v>
      </c>
      <c r="AC34" s="1" t="str">
        <f t="shared" ref="AC34:AC51" si="46">IF(AND(I34&lt;Z34/2,S34&gt;E34,E34&gt;(S34+V34)/2,V34&lt;B34,B34&lt;(S34+V34)/2),"YES","NO")</f>
        <v>NO</v>
      </c>
      <c r="AD34" s="1" t="str">
        <f t="shared" ref="AD34:AD51" si="47">IF(AND(I34&lt;Z34/2,V34&gt;B34,B34&gt;(S34+V34)/2,S34&lt;E34,E34&lt;(S34+V34)/2),"YES","NO")</f>
        <v>NO</v>
      </c>
      <c r="AE34" s="1" t="str">
        <f t="shared" ref="AE34:AE51" si="48">IF(AND(I34&gt;=2*Z34,E34&gt;S34,S34&gt;(B34+E34)/2,B34&lt;V34,V34&lt;(B34+E34)/2),"YES","NO")</f>
        <v>NO</v>
      </c>
      <c r="AF34" s="1" t="str">
        <f t="shared" ref="AF34:AF51" si="49">IF(AND(I34&gt;=2*Z34,E34&lt;S34,S34&lt;(B34+E34)/2,B34&gt;V34,V34&gt;(B34+E34)/2),"YES","NO")</f>
        <v>NO</v>
      </c>
      <c r="AG34" s="1" t="str">
        <f t="shared" ref="AG34:AG51" si="50">IF(AND(B34&lt;V34,E34&lt;S34,E34&gt;(S34+V34)/2,I34&gt;3,Z34&gt;3),"YES","NO")</f>
        <v>NO</v>
      </c>
      <c r="AH34" s="1" t="str">
        <f t="shared" ref="AH34:AH51" si="51">IF(AND(B34&gt;V34,E34&gt;S34,E34&lt;(S34+V34)/2,Z34&gt;3,I34&gt;3),"YES","NO")</f>
        <v>NO</v>
      </c>
      <c r="AI34">
        <v>79</v>
      </c>
      <c r="AJ34">
        <v>80.5</v>
      </c>
      <c r="AK34">
        <v>78.45</v>
      </c>
      <c r="AL34">
        <v>80.3</v>
      </c>
      <c r="AM34">
        <v>1.2999999999999969</v>
      </c>
      <c r="AN34">
        <v>1.6455696202531609</v>
      </c>
      <c r="AO34" s="1">
        <f t="shared" ref="AO34:AO51" si="52">(AL34-AI34)/AI34*100</f>
        <v>1.6455696202531609</v>
      </c>
      <c r="AP34" s="1">
        <f t="shared" ref="AP34:AP65" si="53">ABS(AO34)</f>
        <v>1.6455696202531609</v>
      </c>
      <c r="AQ34" s="1">
        <f t="shared" ref="AQ34:AQ51" si="54">IF(AO34&gt;=0,(AJ34-AL34)/AL34*100,(AJ34-AI34)/AI34*100)</f>
        <v>0.24906600249066357</v>
      </c>
      <c r="AR34" s="1">
        <f t="shared" ref="AR34:AR51" si="55">IF(AO34&gt;=0,(AI34-AK34)/AI34*100,(AL34-AK34)/AL34*100)</f>
        <v>0.696202531645566</v>
      </c>
      <c r="AS34" t="str">
        <f t="shared" ref="AS34:AS51" si="56">IF(AND(AO34&lt;0,AP34&gt;1.5,Y34&lt;0,Z34&gt;1.5,AL34&gt;S34,AL34&lt;E34,H34&gt;0,I34&gt;1.5),"YES","NO")</f>
        <v>NO</v>
      </c>
      <c r="AT34" t="str">
        <f t="shared" ref="AT34:AT51" si="57">IF(AND(AO34&gt;0,AP34&gt;1.5,Y34&gt;0,Z34&gt;1.5,AL34&lt;S34,AL34&gt;E34,H34&lt;0,I34&gt;1.5),"YES","NO")</f>
        <v>NO</v>
      </c>
      <c r="AU34" t="str">
        <f t="shared" ref="AU34:AU51" si="58">IF(AND(AO34&lt;0,S34&lt;AL34,V34&lt;AL34,B34&gt;V34,E34&gt;V34,H34&gt;0),"YES","NO")</f>
        <v>NO</v>
      </c>
      <c r="AV34" t="str">
        <f t="shared" ref="AV34:AV51" si="59">IF(AND(AO34&gt;0,S34&gt;AL34,V34&gt;AL34,B34&lt;V34,E34&lt;V34,H34&lt;0),"YES","NO")</f>
        <v>NO</v>
      </c>
      <c r="AW34" t="str">
        <f t="shared" ref="AW34:AW51" si="60">IF(AND(AO34&gt;0,AP34&gt;1,Y34&gt;0,Z34&gt;1,V34&gt;AL34,S34&gt;AI34,S34&lt;AL34,H34&gt;0,I34&gt;1,E34&gt;V34,B34&lt;V34,B34&gt;S34),"YES","NO")</f>
        <v>NO</v>
      </c>
      <c r="AX34" t="str">
        <f t="shared" ref="AX34:AX51" si="61">IF(AND(AO34&lt;0,AP34&gt;1,Y34&lt;0,Z34&gt;1,V34&lt;AL34,S34&lt;AI34,S34&gt;AL34,H34&lt;0,I34&gt;1,E34&lt;V34,B34&gt;V34,B34&lt;S34),"YES","NO")</f>
        <v>NO</v>
      </c>
    </row>
    <row r="35" spans="1:50" x14ac:dyDescent="0.25">
      <c r="A35" t="s">
        <v>83</v>
      </c>
      <c r="B35">
        <v>15900</v>
      </c>
      <c r="C35">
        <v>16410</v>
      </c>
      <c r="D35">
        <v>15850</v>
      </c>
      <c r="E35">
        <v>16252.55</v>
      </c>
      <c r="F35">
        <v>159.39999999999961</v>
      </c>
      <c r="G35">
        <v>0.99048352870631062</v>
      </c>
      <c r="H35" s="1">
        <f t="shared" si="31"/>
        <v>2.2172955974842723</v>
      </c>
      <c r="I35" s="1">
        <f t="shared" si="32"/>
        <v>2.2172955974842723</v>
      </c>
      <c r="J35" s="1">
        <f t="shared" si="33"/>
        <v>0.96877105438839284</v>
      </c>
      <c r="K35" s="1">
        <f t="shared" si="34"/>
        <v>0.31446540880503149</v>
      </c>
      <c r="L35" s="1" t="str">
        <f t="shared" si="35"/>
        <v>NO</v>
      </c>
      <c r="M35" t="str">
        <f t="shared" si="36"/>
        <v>NO</v>
      </c>
      <c r="N35" t="str">
        <f t="shared" si="37"/>
        <v>NO</v>
      </c>
      <c r="O35" s="1" t="str">
        <f t="shared" si="38"/>
        <v>NO</v>
      </c>
      <c r="P35" s="1" t="str">
        <f t="shared" si="39"/>
        <v>NO</v>
      </c>
      <c r="Q35" s="1" t="str">
        <f t="shared" si="40"/>
        <v>NO</v>
      </c>
      <c r="R35" s="1" t="str">
        <f t="shared" si="41"/>
        <v>NO</v>
      </c>
      <c r="S35">
        <v>15550</v>
      </c>
      <c r="T35">
        <v>16178</v>
      </c>
      <c r="U35">
        <v>15425.05</v>
      </c>
      <c r="V35">
        <v>16093.15</v>
      </c>
      <c r="W35">
        <v>662.89999999999964</v>
      </c>
      <c r="X35">
        <v>4.2961066735794926</v>
      </c>
      <c r="Y35" s="1">
        <f t="shared" si="42"/>
        <v>3.4929260450160746</v>
      </c>
      <c r="Z35" s="1">
        <f t="shared" si="43"/>
        <v>3.4929260450160746</v>
      </c>
      <c r="AA35" s="1">
        <f t="shared" si="44"/>
        <v>0.52724295740734639</v>
      </c>
      <c r="AB35" s="1">
        <f t="shared" si="45"/>
        <v>0.80353697749196606</v>
      </c>
      <c r="AC35" s="1" t="str">
        <f t="shared" si="46"/>
        <v>NO</v>
      </c>
      <c r="AD35" s="1" t="str">
        <f t="shared" si="47"/>
        <v>NO</v>
      </c>
      <c r="AE35" s="1" t="str">
        <f t="shared" si="48"/>
        <v>NO</v>
      </c>
      <c r="AF35" s="1" t="str">
        <f t="shared" si="49"/>
        <v>NO</v>
      </c>
      <c r="AG35" s="1" t="str">
        <f t="shared" si="50"/>
        <v>NO</v>
      </c>
      <c r="AH35" s="1" t="str">
        <f t="shared" si="51"/>
        <v>NO</v>
      </c>
      <c r="AI35">
        <v>15650</v>
      </c>
      <c r="AJ35">
        <v>15820.4</v>
      </c>
      <c r="AK35">
        <v>15375</v>
      </c>
      <c r="AL35">
        <v>15430.25</v>
      </c>
      <c r="AM35">
        <v>-172.5</v>
      </c>
      <c r="AN35">
        <v>-1.105574337857109</v>
      </c>
      <c r="AO35" s="1">
        <f t="shared" si="52"/>
        <v>-1.4041533546325879</v>
      </c>
      <c r="AP35" s="1">
        <f t="shared" si="53"/>
        <v>1.4041533546325879</v>
      </c>
      <c r="AQ35" s="1">
        <f t="shared" si="54"/>
        <v>1.0888178913737996</v>
      </c>
      <c r="AR35" s="1">
        <f t="shared" si="55"/>
        <v>0.35806289593493301</v>
      </c>
      <c r="AS35" t="str">
        <f t="shared" si="56"/>
        <v>NO</v>
      </c>
      <c r="AT35" t="str">
        <f t="shared" si="57"/>
        <v>NO</v>
      </c>
      <c r="AU35" t="str">
        <f t="shared" si="58"/>
        <v>NO</v>
      </c>
      <c r="AV35" t="str">
        <f t="shared" si="59"/>
        <v>NO</v>
      </c>
      <c r="AW35" t="str">
        <f t="shared" si="60"/>
        <v>NO</v>
      </c>
      <c r="AX35" t="str">
        <f t="shared" si="61"/>
        <v>NO</v>
      </c>
    </row>
    <row r="36" spans="1:50" x14ac:dyDescent="0.25">
      <c r="A36" t="s">
        <v>84</v>
      </c>
      <c r="B36">
        <v>69.5</v>
      </c>
      <c r="C36">
        <v>69.75</v>
      </c>
      <c r="D36">
        <v>67.25</v>
      </c>
      <c r="E36">
        <v>67.400000000000006</v>
      </c>
      <c r="F36">
        <v>-1.899999999999991</v>
      </c>
      <c r="G36">
        <v>-2.74170274170273</v>
      </c>
      <c r="H36" s="1">
        <f t="shared" si="31"/>
        <v>-3.0215827338129415</v>
      </c>
      <c r="I36" s="1">
        <f t="shared" si="32"/>
        <v>3.0215827338129415</v>
      </c>
      <c r="J36" s="1">
        <f t="shared" si="33"/>
        <v>0.35971223021582738</v>
      </c>
      <c r="K36" s="1">
        <f t="shared" si="34"/>
        <v>0.22255192878339122</v>
      </c>
      <c r="L36" s="1" t="str">
        <f t="shared" si="35"/>
        <v>NO</v>
      </c>
      <c r="M36" t="str">
        <f t="shared" si="36"/>
        <v>NO</v>
      </c>
      <c r="N36" t="str">
        <f t="shared" si="37"/>
        <v>NO</v>
      </c>
      <c r="O36" s="1" t="str">
        <f t="shared" si="38"/>
        <v>NO</v>
      </c>
      <c r="P36" s="1" t="str">
        <f t="shared" si="39"/>
        <v>NO</v>
      </c>
      <c r="Q36" s="1" t="str">
        <f t="shared" si="40"/>
        <v>NO</v>
      </c>
      <c r="R36" s="1" t="str">
        <f t="shared" si="41"/>
        <v>NO</v>
      </c>
      <c r="S36">
        <v>67.349999999999994</v>
      </c>
      <c r="T36">
        <v>70.45</v>
      </c>
      <c r="U36">
        <v>67.349999999999994</v>
      </c>
      <c r="V36">
        <v>69.3</v>
      </c>
      <c r="W36">
        <v>2.0499999999999972</v>
      </c>
      <c r="X36">
        <v>3.048327137546464</v>
      </c>
      <c r="Y36" s="1">
        <f t="shared" si="42"/>
        <v>2.8953229398663742</v>
      </c>
      <c r="Z36" s="1">
        <f t="shared" si="43"/>
        <v>2.8953229398663742</v>
      </c>
      <c r="AA36" s="1">
        <f t="shared" si="44"/>
        <v>1.6594516594516675</v>
      </c>
      <c r="AB36" s="1">
        <f t="shared" si="45"/>
        <v>0</v>
      </c>
      <c r="AC36" s="1" t="str">
        <f t="shared" si="46"/>
        <v>NO</v>
      </c>
      <c r="AD36" s="1" t="str">
        <f t="shared" si="47"/>
        <v>NO</v>
      </c>
      <c r="AE36" s="1" t="str">
        <f t="shared" si="48"/>
        <v>NO</v>
      </c>
      <c r="AF36" s="1" t="str">
        <f t="shared" si="49"/>
        <v>NO</v>
      </c>
      <c r="AG36" s="1" t="str">
        <f t="shared" si="50"/>
        <v>NO</v>
      </c>
      <c r="AH36" s="1" t="str">
        <f t="shared" si="51"/>
        <v>NO</v>
      </c>
      <c r="AI36">
        <v>66.650000000000006</v>
      </c>
      <c r="AJ36">
        <v>67.55</v>
      </c>
      <c r="AK36">
        <v>66</v>
      </c>
      <c r="AL36">
        <v>67.25</v>
      </c>
      <c r="AM36">
        <v>1.2000000000000031</v>
      </c>
      <c r="AN36">
        <v>1.816805450416356</v>
      </c>
      <c r="AO36" s="1">
        <f t="shared" si="52"/>
        <v>0.90022505626405747</v>
      </c>
      <c r="AP36" s="1">
        <f t="shared" si="53"/>
        <v>0.90022505626405747</v>
      </c>
      <c r="AQ36" s="1">
        <f t="shared" si="54"/>
        <v>0.44609665427508871</v>
      </c>
      <c r="AR36" s="1">
        <f t="shared" si="55"/>
        <v>0.97524381095274659</v>
      </c>
      <c r="AS36" t="str">
        <f t="shared" si="56"/>
        <v>NO</v>
      </c>
      <c r="AT36" t="str">
        <f t="shared" si="57"/>
        <v>NO</v>
      </c>
      <c r="AU36" t="str">
        <f t="shared" si="58"/>
        <v>NO</v>
      </c>
      <c r="AV36" t="str">
        <f t="shared" si="59"/>
        <v>NO</v>
      </c>
      <c r="AW36" t="str">
        <f t="shared" si="60"/>
        <v>NO</v>
      </c>
      <c r="AX36" t="str">
        <f t="shared" si="61"/>
        <v>NO</v>
      </c>
    </row>
    <row r="37" spans="1:50" x14ac:dyDescent="0.25">
      <c r="A37" t="s">
        <v>85</v>
      </c>
      <c r="B37">
        <v>160</v>
      </c>
      <c r="C37">
        <v>160.4</v>
      </c>
      <c r="D37">
        <v>156.9</v>
      </c>
      <c r="E37">
        <v>157.19999999999999</v>
      </c>
      <c r="F37">
        <v>-2.5500000000000109</v>
      </c>
      <c r="G37">
        <v>-1.5962441314554059</v>
      </c>
      <c r="H37" s="1">
        <f t="shared" si="31"/>
        <v>-1.7500000000000071</v>
      </c>
      <c r="I37" s="1">
        <f t="shared" si="32"/>
        <v>1.7500000000000071</v>
      </c>
      <c r="J37" s="1">
        <f t="shared" si="33"/>
        <v>0.25000000000000355</v>
      </c>
      <c r="K37" s="1">
        <f t="shared" si="34"/>
        <v>0.19083969465647771</v>
      </c>
      <c r="L37" s="1" t="str">
        <f t="shared" si="35"/>
        <v>NO</v>
      </c>
      <c r="M37" t="str">
        <f t="shared" si="36"/>
        <v>NO</v>
      </c>
      <c r="N37" t="str">
        <f t="shared" si="37"/>
        <v>NO</v>
      </c>
      <c r="O37" s="1" t="str">
        <f t="shared" si="38"/>
        <v>NO</v>
      </c>
      <c r="P37" s="1" t="str">
        <f t="shared" si="39"/>
        <v>NO</v>
      </c>
      <c r="Q37" s="1" t="str">
        <f t="shared" si="40"/>
        <v>NO</v>
      </c>
      <c r="R37" s="1" t="str">
        <f t="shared" si="41"/>
        <v>NO</v>
      </c>
      <c r="S37">
        <v>159.94999999999999</v>
      </c>
      <c r="T37">
        <v>162.4</v>
      </c>
      <c r="U37">
        <v>159.4</v>
      </c>
      <c r="V37">
        <v>159.75</v>
      </c>
      <c r="W37">
        <v>0.80000000000001137</v>
      </c>
      <c r="X37">
        <v>0.50330292544826138</v>
      </c>
      <c r="Y37" s="1">
        <f t="shared" si="42"/>
        <v>-0.12503907471084005</v>
      </c>
      <c r="Z37" s="1">
        <f t="shared" si="43"/>
        <v>0.12503907471084005</v>
      </c>
      <c r="AA37" s="1">
        <f t="shared" si="44"/>
        <v>1.5317286652078881</v>
      </c>
      <c r="AB37" s="1">
        <f t="shared" si="45"/>
        <v>0.21909233176838455</v>
      </c>
      <c r="AC37" s="1" t="str">
        <f t="shared" si="46"/>
        <v>NO</v>
      </c>
      <c r="AD37" s="1" t="str">
        <f t="shared" si="47"/>
        <v>NO</v>
      </c>
      <c r="AE37" s="1" t="str">
        <f t="shared" si="48"/>
        <v>NO</v>
      </c>
      <c r="AF37" s="1" t="str">
        <f t="shared" si="49"/>
        <v>NO</v>
      </c>
      <c r="AG37" s="1" t="str">
        <f t="shared" si="50"/>
        <v>NO</v>
      </c>
      <c r="AH37" s="1" t="str">
        <f t="shared" si="51"/>
        <v>NO</v>
      </c>
      <c r="AI37">
        <v>156.1</v>
      </c>
      <c r="AJ37">
        <v>161.19999999999999</v>
      </c>
      <c r="AK37">
        <v>155.35</v>
      </c>
      <c r="AL37">
        <v>158.94999999999999</v>
      </c>
      <c r="AM37">
        <v>3.1999999999999891</v>
      </c>
      <c r="AN37">
        <v>2.054574638844294</v>
      </c>
      <c r="AO37" s="1">
        <f t="shared" si="52"/>
        <v>1.8257527226137056</v>
      </c>
      <c r="AP37" s="1">
        <f t="shared" si="53"/>
        <v>1.8257527226137056</v>
      </c>
      <c r="AQ37" s="1">
        <f t="shared" si="54"/>
        <v>1.4155394778232149</v>
      </c>
      <c r="AR37" s="1">
        <f t="shared" si="55"/>
        <v>0.48046124279308139</v>
      </c>
      <c r="AS37" t="str">
        <f t="shared" si="56"/>
        <v>NO</v>
      </c>
      <c r="AT37" t="str">
        <f t="shared" si="57"/>
        <v>NO</v>
      </c>
      <c r="AU37" t="str">
        <f t="shared" si="58"/>
        <v>NO</v>
      </c>
      <c r="AV37" t="str">
        <f t="shared" si="59"/>
        <v>NO</v>
      </c>
      <c r="AW37" t="str">
        <f t="shared" si="60"/>
        <v>NO</v>
      </c>
      <c r="AX37" t="str">
        <f t="shared" si="61"/>
        <v>NO</v>
      </c>
    </row>
    <row r="38" spans="1:50" x14ac:dyDescent="0.25">
      <c r="A38" t="s">
        <v>86</v>
      </c>
      <c r="B38">
        <v>2179</v>
      </c>
      <c r="C38">
        <v>2193</v>
      </c>
      <c r="D38">
        <v>2152.25</v>
      </c>
      <c r="E38">
        <v>2155.9</v>
      </c>
      <c r="F38">
        <v>-20.299999999999731</v>
      </c>
      <c r="G38">
        <v>-0.93281867475414615</v>
      </c>
      <c r="H38" s="1">
        <f t="shared" si="31"/>
        <v>-1.0601193207893487</v>
      </c>
      <c r="I38" s="1">
        <f t="shared" si="32"/>
        <v>1.0601193207893487</v>
      </c>
      <c r="J38" s="1">
        <f t="shared" si="33"/>
        <v>0.64249655805415329</v>
      </c>
      <c r="K38" s="1">
        <f t="shared" si="34"/>
        <v>0.16930284336008583</v>
      </c>
      <c r="L38" s="1" t="str">
        <f t="shared" si="35"/>
        <v>NO</v>
      </c>
      <c r="M38" t="str">
        <f t="shared" si="36"/>
        <v>NO</v>
      </c>
      <c r="N38" t="str">
        <f t="shared" si="37"/>
        <v>NO</v>
      </c>
      <c r="O38" s="1" t="str">
        <f t="shared" si="38"/>
        <v>NO</v>
      </c>
      <c r="P38" s="1" t="str">
        <f t="shared" si="39"/>
        <v>NO</v>
      </c>
      <c r="Q38" s="1" t="str">
        <f t="shared" si="40"/>
        <v>NO</v>
      </c>
      <c r="R38" s="1" t="str">
        <f t="shared" si="41"/>
        <v>NO</v>
      </c>
      <c r="S38">
        <v>2190.0500000000002</v>
      </c>
      <c r="T38">
        <v>2228.6999999999998</v>
      </c>
      <c r="U38">
        <v>2155.15</v>
      </c>
      <c r="V38">
        <v>2176.1999999999998</v>
      </c>
      <c r="W38">
        <v>0.3999999999996362</v>
      </c>
      <c r="X38">
        <v>1.8384042650962228E-2</v>
      </c>
      <c r="Y38" s="1">
        <f t="shared" si="42"/>
        <v>-0.63240565283899286</v>
      </c>
      <c r="Z38" s="1">
        <f t="shared" si="43"/>
        <v>0.63240565283899286</v>
      </c>
      <c r="AA38" s="1">
        <f t="shared" si="44"/>
        <v>1.7647998904134443</v>
      </c>
      <c r="AB38" s="1">
        <f t="shared" si="45"/>
        <v>0.96728241889530964</v>
      </c>
      <c r="AC38" s="1" t="str">
        <f t="shared" si="46"/>
        <v>NO</v>
      </c>
      <c r="AD38" s="1" t="str">
        <f t="shared" si="47"/>
        <v>NO</v>
      </c>
      <c r="AE38" s="1" t="str">
        <f t="shared" si="48"/>
        <v>NO</v>
      </c>
      <c r="AF38" s="1" t="str">
        <f t="shared" si="49"/>
        <v>NO</v>
      </c>
      <c r="AG38" s="1" t="str">
        <f t="shared" si="50"/>
        <v>NO</v>
      </c>
      <c r="AH38" s="1" t="str">
        <f t="shared" si="51"/>
        <v>NO</v>
      </c>
      <c r="AI38">
        <v>2215</v>
      </c>
      <c r="AJ38">
        <v>2232.5</v>
      </c>
      <c r="AK38">
        <v>2172.65</v>
      </c>
      <c r="AL38">
        <v>2175.8000000000002</v>
      </c>
      <c r="AM38">
        <v>-30.699999999999822</v>
      </c>
      <c r="AN38">
        <v>-1.3913437570813421</v>
      </c>
      <c r="AO38" s="1">
        <f t="shared" si="52"/>
        <v>-1.769751693002249</v>
      </c>
      <c r="AP38" s="1">
        <f t="shared" si="53"/>
        <v>1.769751693002249</v>
      </c>
      <c r="AQ38" s="1">
        <f t="shared" si="54"/>
        <v>0.79006772009029347</v>
      </c>
      <c r="AR38" s="1">
        <f t="shared" si="55"/>
        <v>0.14477433587646338</v>
      </c>
      <c r="AS38" t="str">
        <f t="shared" si="56"/>
        <v>NO</v>
      </c>
      <c r="AT38" t="str">
        <f t="shared" si="57"/>
        <v>NO</v>
      </c>
      <c r="AU38" t="str">
        <f t="shared" si="58"/>
        <v>NO</v>
      </c>
      <c r="AV38" t="str">
        <f t="shared" si="59"/>
        <v>NO</v>
      </c>
      <c r="AW38" t="str">
        <f t="shared" si="60"/>
        <v>NO</v>
      </c>
      <c r="AX38" t="str">
        <f t="shared" si="61"/>
        <v>NO</v>
      </c>
    </row>
    <row r="39" spans="1:50" x14ac:dyDescent="0.25">
      <c r="A39" t="s">
        <v>87</v>
      </c>
      <c r="B39">
        <v>21197</v>
      </c>
      <c r="C39">
        <v>21550</v>
      </c>
      <c r="D39">
        <v>21100.1</v>
      </c>
      <c r="E39">
        <v>21184.799999999999</v>
      </c>
      <c r="F39">
        <v>82.549999999999272</v>
      </c>
      <c r="G39">
        <v>0.39119051285999962</v>
      </c>
      <c r="H39" s="1">
        <f t="shared" si="31"/>
        <v>-5.7555314431290874E-2</v>
      </c>
      <c r="I39" s="1">
        <f t="shared" si="32"/>
        <v>5.7555314431290874E-2</v>
      </c>
      <c r="J39" s="1">
        <f t="shared" si="33"/>
        <v>1.6653299995282353</v>
      </c>
      <c r="K39" s="1">
        <f t="shared" si="34"/>
        <v>0.39981496167063524</v>
      </c>
      <c r="L39" s="1" t="str">
        <f t="shared" si="35"/>
        <v>NO</v>
      </c>
      <c r="M39" t="str">
        <f t="shared" si="36"/>
        <v>NO</v>
      </c>
      <c r="N39" t="str">
        <f t="shared" si="37"/>
        <v>NO</v>
      </c>
      <c r="O39" s="1" t="str">
        <f t="shared" si="38"/>
        <v>NO</v>
      </c>
      <c r="P39" s="1" t="str">
        <f t="shared" si="39"/>
        <v>NO</v>
      </c>
      <c r="Q39" s="1" t="str">
        <f t="shared" si="40"/>
        <v>NO</v>
      </c>
      <c r="R39" s="1" t="str">
        <f t="shared" si="41"/>
        <v>NO</v>
      </c>
      <c r="S39">
        <v>21200</v>
      </c>
      <c r="T39">
        <v>21400</v>
      </c>
      <c r="U39">
        <v>21022.1</v>
      </c>
      <c r="V39">
        <v>21102.25</v>
      </c>
      <c r="W39">
        <v>-75.200000000000728</v>
      </c>
      <c r="X39">
        <v>-0.35509468798179539</v>
      </c>
      <c r="Y39" s="1">
        <f t="shared" si="42"/>
        <v>-0.46108490566037741</v>
      </c>
      <c r="Z39" s="1">
        <f t="shared" si="43"/>
        <v>0.46108490566037741</v>
      </c>
      <c r="AA39" s="1">
        <f t="shared" si="44"/>
        <v>0.94339622641509435</v>
      </c>
      <c r="AB39" s="1">
        <f t="shared" si="45"/>
        <v>0.37981731805850777</v>
      </c>
      <c r="AC39" s="1" t="str">
        <f t="shared" si="46"/>
        <v>NO</v>
      </c>
      <c r="AD39" s="1" t="str">
        <f t="shared" si="47"/>
        <v>NO</v>
      </c>
      <c r="AE39" s="1" t="str">
        <f t="shared" si="48"/>
        <v>NO</v>
      </c>
      <c r="AF39" s="1" t="str">
        <f t="shared" si="49"/>
        <v>NO</v>
      </c>
      <c r="AG39" s="1" t="str">
        <f t="shared" si="50"/>
        <v>NO</v>
      </c>
      <c r="AH39" s="1" t="str">
        <f t="shared" si="51"/>
        <v>NO</v>
      </c>
      <c r="AI39">
        <v>20780</v>
      </c>
      <c r="AJ39">
        <v>21324.55</v>
      </c>
      <c r="AK39">
        <v>20650</v>
      </c>
      <c r="AL39">
        <v>21177.45</v>
      </c>
      <c r="AM39">
        <v>535.20000000000073</v>
      </c>
      <c r="AN39">
        <v>2.5927406169385638</v>
      </c>
      <c r="AO39" s="1">
        <f t="shared" si="52"/>
        <v>1.9126564003849891</v>
      </c>
      <c r="AP39" s="1">
        <f t="shared" si="53"/>
        <v>1.9126564003849891</v>
      </c>
      <c r="AQ39" s="1">
        <f t="shared" si="54"/>
        <v>0.69460676332607818</v>
      </c>
      <c r="AR39" s="1">
        <f t="shared" si="55"/>
        <v>0.62560153994225209</v>
      </c>
      <c r="AS39" t="str">
        <f t="shared" si="56"/>
        <v>NO</v>
      </c>
      <c r="AT39" t="str">
        <f t="shared" si="57"/>
        <v>NO</v>
      </c>
      <c r="AU39" t="str">
        <f t="shared" si="58"/>
        <v>NO</v>
      </c>
      <c r="AV39" t="str">
        <f t="shared" si="59"/>
        <v>NO</v>
      </c>
      <c r="AW39" t="str">
        <f t="shared" si="60"/>
        <v>NO</v>
      </c>
      <c r="AX39" t="str">
        <f t="shared" si="61"/>
        <v>NO</v>
      </c>
    </row>
    <row r="40" spans="1:50" x14ac:dyDescent="0.25">
      <c r="A40" t="s">
        <v>88</v>
      </c>
      <c r="B40">
        <v>201</v>
      </c>
      <c r="C40">
        <v>204.35</v>
      </c>
      <c r="D40">
        <v>200.7</v>
      </c>
      <c r="E40">
        <v>203.05</v>
      </c>
      <c r="F40">
        <v>-0.94999999999998863</v>
      </c>
      <c r="G40">
        <v>-0.46568627450979838</v>
      </c>
      <c r="H40" s="1">
        <f t="shared" si="31"/>
        <v>1.0199004975124435</v>
      </c>
      <c r="I40" s="1">
        <f t="shared" si="32"/>
        <v>1.0199004975124435</v>
      </c>
      <c r="J40" s="1">
        <f t="shared" si="33"/>
        <v>0.64023639497659834</v>
      </c>
      <c r="K40" s="1">
        <f t="shared" si="34"/>
        <v>0.14925373134328923</v>
      </c>
      <c r="L40" s="1" t="str">
        <f t="shared" si="35"/>
        <v>NO</v>
      </c>
      <c r="M40" t="str">
        <f t="shared" si="36"/>
        <v>NO</v>
      </c>
      <c r="N40" t="str">
        <f t="shared" si="37"/>
        <v>NO</v>
      </c>
      <c r="O40" s="1" t="str">
        <f t="shared" si="38"/>
        <v>NO</v>
      </c>
      <c r="P40" s="1" t="str">
        <f t="shared" si="39"/>
        <v>NO</v>
      </c>
      <c r="Q40" s="1" t="str">
        <f t="shared" si="40"/>
        <v>NO</v>
      </c>
      <c r="R40" s="1" t="str">
        <f t="shared" si="41"/>
        <v>NO</v>
      </c>
      <c r="S40">
        <v>196.2</v>
      </c>
      <c r="T40">
        <v>204.6</v>
      </c>
      <c r="U40">
        <v>196.05</v>
      </c>
      <c r="V40">
        <v>204</v>
      </c>
      <c r="W40">
        <v>8.0500000000000114</v>
      </c>
      <c r="X40">
        <v>4.1081908650165921</v>
      </c>
      <c r="Y40" s="1">
        <f t="shared" si="42"/>
        <v>3.9755351681957247</v>
      </c>
      <c r="Z40" s="1">
        <f t="shared" si="43"/>
        <v>3.9755351681957247</v>
      </c>
      <c r="AA40" s="1">
        <f t="shared" si="44"/>
        <v>0.29411764705882076</v>
      </c>
      <c r="AB40" s="1">
        <f t="shared" si="45"/>
        <v>7.6452599388367612E-2</v>
      </c>
      <c r="AC40" s="1" t="str">
        <f t="shared" si="46"/>
        <v>NO</v>
      </c>
      <c r="AD40" s="1" t="str">
        <f t="shared" si="47"/>
        <v>NO</v>
      </c>
      <c r="AE40" s="1" t="str">
        <f t="shared" si="48"/>
        <v>NO</v>
      </c>
      <c r="AF40" s="1" t="str">
        <f t="shared" si="49"/>
        <v>NO</v>
      </c>
      <c r="AG40" s="1" t="str">
        <f t="shared" si="50"/>
        <v>NO</v>
      </c>
      <c r="AH40" s="1" t="str">
        <f t="shared" si="51"/>
        <v>NO</v>
      </c>
      <c r="AI40">
        <v>194</v>
      </c>
      <c r="AJ40">
        <v>196.75</v>
      </c>
      <c r="AK40">
        <v>191.6</v>
      </c>
      <c r="AL40">
        <v>195.95</v>
      </c>
      <c r="AM40">
        <v>3.0999999999999939</v>
      </c>
      <c r="AN40">
        <v>1.6074669432201161</v>
      </c>
      <c r="AO40" s="1">
        <f t="shared" si="52"/>
        <v>1.0051546391752519</v>
      </c>
      <c r="AP40" s="1">
        <f t="shared" si="53"/>
        <v>1.0051546391752519</v>
      </c>
      <c r="AQ40" s="1">
        <f t="shared" si="54"/>
        <v>0.4082674151569336</v>
      </c>
      <c r="AR40" s="1">
        <f t="shared" si="55"/>
        <v>1.2371134020618586</v>
      </c>
      <c r="AS40" t="str">
        <f t="shared" si="56"/>
        <v>NO</v>
      </c>
      <c r="AT40" t="str">
        <f t="shared" si="57"/>
        <v>NO</v>
      </c>
      <c r="AU40" t="str">
        <f t="shared" si="58"/>
        <v>NO</v>
      </c>
      <c r="AV40" t="str">
        <f t="shared" si="59"/>
        <v>NO</v>
      </c>
      <c r="AW40" t="str">
        <f t="shared" si="60"/>
        <v>NO</v>
      </c>
      <c r="AX40" t="str">
        <f t="shared" si="61"/>
        <v>NO</v>
      </c>
    </row>
    <row r="41" spans="1:50" x14ac:dyDescent="0.25">
      <c r="A41" t="s">
        <v>89</v>
      </c>
      <c r="B41">
        <v>484.95</v>
      </c>
      <c r="C41">
        <v>488.55</v>
      </c>
      <c r="D41">
        <v>480.4</v>
      </c>
      <c r="E41">
        <v>486.35</v>
      </c>
      <c r="F41">
        <v>2.700000000000045</v>
      </c>
      <c r="G41">
        <v>0.55825493642097501</v>
      </c>
      <c r="H41" s="1">
        <f t="shared" si="31"/>
        <v>0.28868955562429821</v>
      </c>
      <c r="I41" s="1">
        <f t="shared" si="32"/>
        <v>0.28868955562429821</v>
      </c>
      <c r="J41" s="1">
        <f t="shared" si="33"/>
        <v>0.45234913128405235</v>
      </c>
      <c r="K41" s="1">
        <f t="shared" si="34"/>
        <v>0.93824105577894867</v>
      </c>
      <c r="L41" s="1" t="str">
        <f t="shared" si="35"/>
        <v>NO</v>
      </c>
      <c r="M41" t="str">
        <f t="shared" si="36"/>
        <v>NO</v>
      </c>
      <c r="N41" t="str">
        <f t="shared" si="37"/>
        <v>NO</v>
      </c>
      <c r="O41" s="1" t="str">
        <f t="shared" si="38"/>
        <v>NO</v>
      </c>
      <c r="P41" s="1" t="str">
        <f t="shared" si="39"/>
        <v>NO</v>
      </c>
      <c r="Q41" s="1" t="str">
        <f t="shared" si="40"/>
        <v>NO</v>
      </c>
      <c r="R41" s="1" t="str">
        <f t="shared" si="41"/>
        <v>NO</v>
      </c>
      <c r="S41">
        <v>489.95</v>
      </c>
      <c r="T41">
        <v>490.9</v>
      </c>
      <c r="U41">
        <v>480.9</v>
      </c>
      <c r="V41">
        <v>483.65</v>
      </c>
      <c r="W41">
        <v>-3.25</v>
      </c>
      <c r="X41">
        <v>-0.66748819059355102</v>
      </c>
      <c r="Y41" s="1">
        <f t="shared" si="42"/>
        <v>-1.2858454944382103</v>
      </c>
      <c r="Z41" s="1">
        <f t="shared" si="43"/>
        <v>1.2858454944382103</v>
      </c>
      <c r="AA41" s="1">
        <f t="shared" si="44"/>
        <v>0.19389733646290205</v>
      </c>
      <c r="AB41" s="1">
        <f t="shared" si="45"/>
        <v>0.56859299079913161</v>
      </c>
      <c r="AC41" s="1" t="str">
        <f t="shared" si="46"/>
        <v>NO</v>
      </c>
      <c r="AD41" s="1" t="str">
        <f t="shared" si="47"/>
        <v>NO</v>
      </c>
      <c r="AE41" s="1" t="str">
        <f t="shared" si="48"/>
        <v>NO</v>
      </c>
      <c r="AF41" s="1" t="str">
        <f t="shared" si="49"/>
        <v>NO</v>
      </c>
      <c r="AG41" s="1" t="str">
        <f t="shared" si="50"/>
        <v>NO</v>
      </c>
      <c r="AH41" s="1" t="str">
        <f t="shared" si="51"/>
        <v>NO</v>
      </c>
      <c r="AI41">
        <v>491</v>
      </c>
      <c r="AJ41">
        <v>494.75</v>
      </c>
      <c r="AK41">
        <v>485.25</v>
      </c>
      <c r="AL41">
        <v>486.9</v>
      </c>
      <c r="AM41">
        <v>-3.4000000000000341</v>
      </c>
      <c r="AN41">
        <v>-0.69345298796655797</v>
      </c>
      <c r="AO41" s="1">
        <f t="shared" si="52"/>
        <v>-0.8350305498981716</v>
      </c>
      <c r="AP41" s="1">
        <f t="shared" si="53"/>
        <v>0.8350305498981716</v>
      </c>
      <c r="AQ41" s="1">
        <f t="shared" si="54"/>
        <v>0.76374745417515277</v>
      </c>
      <c r="AR41" s="1">
        <f t="shared" si="55"/>
        <v>0.33887861983979817</v>
      </c>
      <c r="AS41" t="str">
        <f t="shared" si="56"/>
        <v>NO</v>
      </c>
      <c r="AT41" t="str">
        <f t="shared" si="57"/>
        <v>NO</v>
      </c>
      <c r="AU41" t="str">
        <f t="shared" si="58"/>
        <v>NO</v>
      </c>
      <c r="AV41" t="str">
        <f t="shared" si="59"/>
        <v>NO</v>
      </c>
      <c r="AW41" t="str">
        <f t="shared" si="60"/>
        <v>NO</v>
      </c>
      <c r="AX41" t="str">
        <f t="shared" si="61"/>
        <v>NO</v>
      </c>
    </row>
    <row r="42" spans="1:50" x14ac:dyDescent="0.25">
      <c r="A42" t="s">
        <v>90</v>
      </c>
      <c r="B42">
        <v>2725</v>
      </c>
      <c r="C42">
        <v>2759.9</v>
      </c>
      <c r="D42">
        <v>2717.95</v>
      </c>
      <c r="E42">
        <v>2739</v>
      </c>
      <c r="F42">
        <v>27.449999999999822</v>
      </c>
      <c r="G42">
        <v>1.012336117718641</v>
      </c>
      <c r="H42" s="1">
        <f t="shared" si="31"/>
        <v>0.51376146788990829</v>
      </c>
      <c r="I42" s="1">
        <f t="shared" si="32"/>
        <v>0.51376146788990829</v>
      </c>
      <c r="J42" s="1">
        <f t="shared" si="33"/>
        <v>0.76305220883534464</v>
      </c>
      <c r="K42" s="1">
        <f t="shared" si="34"/>
        <v>0.25871559633028191</v>
      </c>
      <c r="L42" s="1" t="str">
        <f t="shared" si="35"/>
        <v>NO</v>
      </c>
      <c r="M42" t="str">
        <f t="shared" si="36"/>
        <v>NO</v>
      </c>
      <c r="N42" t="str">
        <f t="shared" si="37"/>
        <v>NO</v>
      </c>
      <c r="O42" s="1" t="str">
        <f t="shared" si="38"/>
        <v>NO</v>
      </c>
      <c r="P42" s="1" t="str">
        <f t="shared" si="39"/>
        <v>NO</v>
      </c>
      <c r="Q42" s="1" t="str">
        <f t="shared" si="40"/>
        <v>NO</v>
      </c>
      <c r="R42" s="1" t="str">
        <f t="shared" si="41"/>
        <v>NO</v>
      </c>
      <c r="S42">
        <v>2774</v>
      </c>
      <c r="T42">
        <v>2774</v>
      </c>
      <c r="U42">
        <v>2706.6</v>
      </c>
      <c r="V42">
        <v>2711.55</v>
      </c>
      <c r="W42">
        <v>-51.75</v>
      </c>
      <c r="X42">
        <v>-1.8727608294430571</v>
      </c>
      <c r="Y42" s="1">
        <f t="shared" si="42"/>
        <v>-2.2512617159336634</v>
      </c>
      <c r="Z42" s="1">
        <f t="shared" si="43"/>
        <v>2.2512617159336634</v>
      </c>
      <c r="AA42" s="1">
        <f t="shared" si="44"/>
        <v>0</v>
      </c>
      <c r="AB42" s="1">
        <f t="shared" si="45"/>
        <v>0.18255241467058592</v>
      </c>
      <c r="AC42" s="1" t="str">
        <f t="shared" si="46"/>
        <v>NO</v>
      </c>
      <c r="AD42" s="1" t="str">
        <f t="shared" si="47"/>
        <v>NO</v>
      </c>
      <c r="AE42" s="1" t="str">
        <f t="shared" si="48"/>
        <v>NO</v>
      </c>
      <c r="AF42" s="1" t="str">
        <f t="shared" si="49"/>
        <v>NO</v>
      </c>
      <c r="AG42" s="1" t="str">
        <f t="shared" si="50"/>
        <v>NO</v>
      </c>
      <c r="AH42" s="1" t="str">
        <f t="shared" si="51"/>
        <v>NO</v>
      </c>
      <c r="AI42">
        <v>2750.1</v>
      </c>
      <c r="AJ42">
        <v>2771.65</v>
      </c>
      <c r="AK42">
        <v>2731.3</v>
      </c>
      <c r="AL42">
        <v>2763.3</v>
      </c>
      <c r="AM42">
        <v>22.700000000000269</v>
      </c>
      <c r="AN42">
        <v>0.82828577683719884</v>
      </c>
      <c r="AO42" s="1">
        <f t="shared" si="52"/>
        <v>0.47998254608924307</v>
      </c>
      <c r="AP42" s="1">
        <f t="shared" si="53"/>
        <v>0.47998254608924307</v>
      </c>
      <c r="AQ42" s="1">
        <f t="shared" si="54"/>
        <v>0.30217493576520499</v>
      </c>
      <c r="AR42" s="1">
        <f t="shared" si="55"/>
        <v>0.68361150503617063</v>
      </c>
      <c r="AS42" t="str">
        <f t="shared" si="56"/>
        <v>NO</v>
      </c>
      <c r="AT42" t="str">
        <f t="shared" si="57"/>
        <v>NO</v>
      </c>
      <c r="AU42" t="str">
        <f t="shared" si="58"/>
        <v>NO</v>
      </c>
      <c r="AV42" t="str">
        <f t="shared" si="59"/>
        <v>NO</v>
      </c>
      <c r="AW42" t="str">
        <f t="shared" si="60"/>
        <v>NO</v>
      </c>
      <c r="AX42" t="str">
        <f t="shared" si="61"/>
        <v>NO</v>
      </c>
    </row>
    <row r="43" spans="1:50" x14ac:dyDescent="0.25">
      <c r="A43" t="s">
        <v>91</v>
      </c>
      <c r="B43">
        <v>128.1</v>
      </c>
      <c r="C43">
        <v>130.30000000000001</v>
      </c>
      <c r="D43">
        <v>126.35</v>
      </c>
      <c r="E43">
        <v>129.65</v>
      </c>
      <c r="F43">
        <v>1.4000000000000059</v>
      </c>
      <c r="G43">
        <v>1.091617933723201</v>
      </c>
      <c r="H43" s="1">
        <f t="shared" si="31"/>
        <v>1.2099921935987599</v>
      </c>
      <c r="I43" s="1">
        <f t="shared" si="32"/>
        <v>1.2099921935987599</v>
      </c>
      <c r="J43" s="1">
        <f t="shared" si="33"/>
        <v>0.50134978789047868</v>
      </c>
      <c r="K43" s="1">
        <f t="shared" si="34"/>
        <v>1.3661202185792352</v>
      </c>
      <c r="L43" s="1" t="str">
        <f t="shared" si="35"/>
        <v>NO</v>
      </c>
      <c r="M43" t="str">
        <f t="shared" si="36"/>
        <v>NO</v>
      </c>
      <c r="N43" t="str">
        <f t="shared" si="37"/>
        <v>NO</v>
      </c>
      <c r="O43" s="1" t="str">
        <f t="shared" si="38"/>
        <v>NO</v>
      </c>
      <c r="P43" s="1" t="str">
        <f t="shared" si="39"/>
        <v>NO</v>
      </c>
      <c r="Q43" s="1" t="str">
        <f t="shared" si="40"/>
        <v>NO</v>
      </c>
      <c r="R43" s="1" t="str">
        <f t="shared" si="41"/>
        <v>NO</v>
      </c>
      <c r="S43">
        <v>129.80000000000001</v>
      </c>
      <c r="T43">
        <v>130.4</v>
      </c>
      <c r="U43">
        <v>127.8</v>
      </c>
      <c r="V43">
        <v>128.25</v>
      </c>
      <c r="W43">
        <v>0.5</v>
      </c>
      <c r="X43">
        <v>0.39138943248532287</v>
      </c>
      <c r="Y43" s="1">
        <f t="shared" si="42"/>
        <v>-1.1941448382126434</v>
      </c>
      <c r="Z43" s="1">
        <f t="shared" si="43"/>
        <v>1.1941448382126434</v>
      </c>
      <c r="AA43" s="1">
        <f t="shared" si="44"/>
        <v>0.46224961479198329</v>
      </c>
      <c r="AB43" s="1">
        <f t="shared" si="45"/>
        <v>0.35087719298245834</v>
      </c>
      <c r="AC43" s="1" t="str">
        <f t="shared" si="46"/>
        <v>NO</v>
      </c>
      <c r="AD43" s="1" t="str">
        <f t="shared" si="47"/>
        <v>NO</v>
      </c>
      <c r="AE43" s="1" t="str">
        <f t="shared" si="48"/>
        <v>NO</v>
      </c>
      <c r="AF43" s="1" t="str">
        <f t="shared" si="49"/>
        <v>NO</v>
      </c>
      <c r="AG43" s="1" t="str">
        <f t="shared" si="50"/>
        <v>NO</v>
      </c>
      <c r="AH43" s="1" t="str">
        <f t="shared" si="51"/>
        <v>NO</v>
      </c>
      <c r="AI43">
        <v>129.4</v>
      </c>
      <c r="AJ43">
        <v>130.05000000000001</v>
      </c>
      <c r="AK43">
        <v>126</v>
      </c>
      <c r="AL43">
        <v>127.75</v>
      </c>
      <c r="AM43">
        <v>0.79999999999999716</v>
      </c>
      <c r="AN43">
        <v>0.63016935801496421</v>
      </c>
      <c r="AO43" s="1">
        <f t="shared" si="52"/>
        <v>-1.2751159196290616</v>
      </c>
      <c r="AP43" s="1">
        <f t="shared" si="53"/>
        <v>1.2751159196290616</v>
      </c>
      <c r="AQ43" s="1">
        <f t="shared" si="54"/>
        <v>0.50231839258114808</v>
      </c>
      <c r="AR43" s="1">
        <f t="shared" si="55"/>
        <v>1.3698630136986301</v>
      </c>
      <c r="AS43" t="str">
        <f t="shared" si="56"/>
        <v>NO</v>
      </c>
      <c r="AT43" t="str">
        <f t="shared" si="57"/>
        <v>NO</v>
      </c>
      <c r="AU43" t="str">
        <f t="shared" si="58"/>
        <v>NO</v>
      </c>
      <c r="AV43" t="str">
        <f t="shared" si="59"/>
        <v>NO</v>
      </c>
      <c r="AW43" t="str">
        <f t="shared" si="60"/>
        <v>NO</v>
      </c>
      <c r="AX43" t="str">
        <f t="shared" si="61"/>
        <v>NO</v>
      </c>
    </row>
    <row r="44" spans="1:50" x14ac:dyDescent="0.25">
      <c r="A44" t="s">
        <v>92</v>
      </c>
      <c r="B44">
        <v>392</v>
      </c>
      <c r="C44">
        <v>397.35</v>
      </c>
      <c r="D44">
        <v>389.6</v>
      </c>
      <c r="E44">
        <v>392.4</v>
      </c>
      <c r="F44">
        <v>-3.1000000000000232</v>
      </c>
      <c r="G44">
        <v>-0.78381795195955062</v>
      </c>
      <c r="H44" s="1">
        <f t="shared" si="31"/>
        <v>0.10204081632652481</v>
      </c>
      <c r="I44" s="1">
        <f t="shared" si="32"/>
        <v>0.10204081632652481</v>
      </c>
      <c r="J44" s="1">
        <f t="shared" si="33"/>
        <v>1.2614678899082685</v>
      </c>
      <c r="K44" s="1">
        <f t="shared" si="34"/>
        <v>0.6122448979591778</v>
      </c>
      <c r="L44" s="1" t="str">
        <f t="shared" si="35"/>
        <v>NO</v>
      </c>
      <c r="M44" t="str">
        <f t="shared" si="36"/>
        <v>NO</v>
      </c>
      <c r="N44" t="str">
        <f t="shared" si="37"/>
        <v>NO</v>
      </c>
      <c r="O44" s="1" t="str">
        <f t="shared" si="38"/>
        <v>NO</v>
      </c>
      <c r="P44" s="1" t="str">
        <f t="shared" si="39"/>
        <v>NO</v>
      </c>
      <c r="Q44" s="1" t="str">
        <f t="shared" si="40"/>
        <v>NO</v>
      </c>
      <c r="R44" s="1" t="str">
        <f t="shared" si="41"/>
        <v>NO</v>
      </c>
      <c r="S44">
        <v>397.6</v>
      </c>
      <c r="T44">
        <v>400</v>
      </c>
      <c r="U44">
        <v>391.8</v>
      </c>
      <c r="V44">
        <v>395.5</v>
      </c>
      <c r="W44">
        <v>1.649999999999977</v>
      </c>
      <c r="X44">
        <v>0.41894122127713013</v>
      </c>
      <c r="Y44" s="1">
        <f t="shared" si="42"/>
        <v>-0.52816901408451278</v>
      </c>
      <c r="Z44" s="1">
        <f t="shared" si="43"/>
        <v>0.52816901408451278</v>
      </c>
      <c r="AA44" s="1">
        <f t="shared" si="44"/>
        <v>0.60362173038228795</v>
      </c>
      <c r="AB44" s="1">
        <f t="shared" si="45"/>
        <v>0.93552465233880877</v>
      </c>
      <c r="AC44" s="1" t="str">
        <f t="shared" si="46"/>
        <v>NO</v>
      </c>
      <c r="AD44" s="1" t="str">
        <f t="shared" si="47"/>
        <v>NO</v>
      </c>
      <c r="AE44" s="1" t="str">
        <f t="shared" si="48"/>
        <v>NO</v>
      </c>
      <c r="AF44" s="1" t="str">
        <f t="shared" si="49"/>
        <v>NO</v>
      </c>
      <c r="AG44" s="1" t="str">
        <f t="shared" si="50"/>
        <v>NO</v>
      </c>
      <c r="AH44" s="1" t="str">
        <f t="shared" si="51"/>
        <v>NO</v>
      </c>
      <c r="AI44">
        <v>377.1</v>
      </c>
      <c r="AJ44">
        <v>395.9</v>
      </c>
      <c r="AK44">
        <v>375.2</v>
      </c>
      <c r="AL44">
        <v>393.85</v>
      </c>
      <c r="AM44">
        <v>19.950000000000049</v>
      </c>
      <c r="AN44">
        <v>5.3356512436480461</v>
      </c>
      <c r="AO44" s="1">
        <f t="shared" si="52"/>
        <v>4.4417926279501456</v>
      </c>
      <c r="AP44" s="1">
        <f t="shared" si="53"/>
        <v>4.4417926279501456</v>
      </c>
      <c r="AQ44" s="1">
        <f t="shared" si="54"/>
        <v>0.52050272946552101</v>
      </c>
      <c r="AR44" s="1">
        <f t="shared" si="55"/>
        <v>0.50384513391674202</v>
      </c>
      <c r="AS44" t="str">
        <f t="shared" si="56"/>
        <v>NO</v>
      </c>
      <c r="AT44" t="str">
        <f t="shared" si="57"/>
        <v>NO</v>
      </c>
      <c r="AU44" t="str">
        <f t="shared" si="58"/>
        <v>NO</v>
      </c>
      <c r="AV44" t="str">
        <f t="shared" si="59"/>
        <v>NO</v>
      </c>
      <c r="AW44" t="str">
        <f t="shared" si="60"/>
        <v>NO</v>
      </c>
      <c r="AX44" t="str">
        <f t="shared" si="61"/>
        <v>NO</v>
      </c>
    </row>
    <row r="45" spans="1:50" x14ac:dyDescent="0.25">
      <c r="A45" t="s">
        <v>93</v>
      </c>
      <c r="B45">
        <v>820.6</v>
      </c>
      <c r="C45">
        <v>852.9</v>
      </c>
      <c r="D45">
        <v>819.6</v>
      </c>
      <c r="E45">
        <v>849.85</v>
      </c>
      <c r="F45">
        <v>25.700000000000049</v>
      </c>
      <c r="G45">
        <v>3.118364375417102</v>
      </c>
      <c r="H45" s="1">
        <f t="shared" si="31"/>
        <v>3.5644650255910308</v>
      </c>
      <c r="I45" s="1">
        <f t="shared" si="32"/>
        <v>3.5644650255910308</v>
      </c>
      <c r="J45" s="1">
        <f t="shared" si="33"/>
        <v>0.35888686238747475</v>
      </c>
      <c r="K45" s="1">
        <f t="shared" si="34"/>
        <v>0.12186205215695832</v>
      </c>
      <c r="L45" s="1" t="str">
        <f t="shared" si="35"/>
        <v>NO</v>
      </c>
      <c r="M45" t="str">
        <f t="shared" si="36"/>
        <v>NO</v>
      </c>
      <c r="N45" t="str">
        <f t="shared" si="37"/>
        <v>NO</v>
      </c>
      <c r="O45" s="1" t="str">
        <f t="shared" si="38"/>
        <v>NO</v>
      </c>
      <c r="P45" s="1" t="str">
        <f t="shared" si="39"/>
        <v>NO</v>
      </c>
      <c r="Q45" s="1" t="str">
        <f t="shared" si="40"/>
        <v>NO</v>
      </c>
      <c r="R45" s="1" t="str">
        <f t="shared" si="41"/>
        <v>NO</v>
      </c>
      <c r="S45">
        <v>828</v>
      </c>
      <c r="T45">
        <v>836.6</v>
      </c>
      <c r="U45">
        <v>817.6</v>
      </c>
      <c r="V45">
        <v>824.15</v>
      </c>
      <c r="W45">
        <v>1.399999999999977</v>
      </c>
      <c r="X45">
        <v>0.17016104527498971</v>
      </c>
      <c r="Y45" s="1">
        <f t="shared" si="42"/>
        <v>-0.46497584541063075</v>
      </c>
      <c r="Z45" s="1">
        <f t="shared" si="43"/>
        <v>0.46497584541063075</v>
      </c>
      <c r="AA45" s="1">
        <f t="shared" si="44"/>
        <v>1.0386473429951719</v>
      </c>
      <c r="AB45" s="1">
        <f t="shared" si="45"/>
        <v>0.79475823575804827</v>
      </c>
      <c r="AC45" s="1" t="str">
        <f t="shared" si="46"/>
        <v>NO</v>
      </c>
      <c r="AD45" s="1" t="str">
        <f t="shared" si="47"/>
        <v>NO</v>
      </c>
      <c r="AE45" s="1" t="str">
        <f t="shared" si="48"/>
        <v>NO</v>
      </c>
      <c r="AF45" s="1" t="str">
        <f t="shared" si="49"/>
        <v>NO</v>
      </c>
      <c r="AG45" s="1" t="str">
        <f t="shared" si="50"/>
        <v>NO</v>
      </c>
      <c r="AH45" s="1" t="str">
        <f t="shared" si="51"/>
        <v>NO</v>
      </c>
      <c r="AI45">
        <v>813.2</v>
      </c>
      <c r="AJ45">
        <v>828.3</v>
      </c>
      <c r="AK45">
        <v>798.8</v>
      </c>
      <c r="AL45">
        <v>822.75</v>
      </c>
      <c r="AM45">
        <v>10.350000000000019</v>
      </c>
      <c r="AN45">
        <v>1.274002954209752</v>
      </c>
      <c r="AO45" s="1">
        <f t="shared" si="52"/>
        <v>1.1743728480078646</v>
      </c>
      <c r="AP45" s="1">
        <f t="shared" si="53"/>
        <v>1.1743728480078646</v>
      </c>
      <c r="AQ45" s="1">
        <f t="shared" si="54"/>
        <v>0.67456700091157151</v>
      </c>
      <c r="AR45" s="1">
        <f t="shared" si="55"/>
        <v>1.7707820954254907</v>
      </c>
      <c r="AS45" t="str">
        <f t="shared" si="56"/>
        <v>NO</v>
      </c>
      <c r="AT45" t="str">
        <f t="shared" si="57"/>
        <v>NO</v>
      </c>
      <c r="AU45" t="str">
        <f t="shared" si="58"/>
        <v>NO</v>
      </c>
      <c r="AV45" t="str">
        <f t="shared" si="59"/>
        <v>NO</v>
      </c>
      <c r="AW45" t="str">
        <f t="shared" si="60"/>
        <v>NO</v>
      </c>
      <c r="AX45" t="str">
        <f t="shared" si="61"/>
        <v>NO</v>
      </c>
    </row>
    <row r="46" spans="1:50" x14ac:dyDescent="0.25">
      <c r="A46" t="s">
        <v>94</v>
      </c>
      <c r="B46">
        <v>1230</v>
      </c>
      <c r="C46">
        <v>1245.55</v>
      </c>
      <c r="D46">
        <v>1217.0999999999999</v>
      </c>
      <c r="E46">
        <v>1233.5</v>
      </c>
      <c r="F46">
        <v>4.7000000000000446</v>
      </c>
      <c r="G46">
        <v>0.3824869791666704</v>
      </c>
      <c r="H46" s="1">
        <f t="shared" si="31"/>
        <v>0.28455284552845528</v>
      </c>
      <c r="I46" s="1">
        <f t="shared" si="32"/>
        <v>0.28455284552845528</v>
      </c>
      <c r="J46" s="1">
        <f t="shared" si="33"/>
        <v>0.97689501418726821</v>
      </c>
      <c r="K46" s="1">
        <f t="shared" si="34"/>
        <v>1.0487804878048854</v>
      </c>
      <c r="L46" s="1" t="str">
        <f t="shared" si="35"/>
        <v>NO</v>
      </c>
      <c r="M46" t="str">
        <f t="shared" si="36"/>
        <v>NO</v>
      </c>
      <c r="N46" t="str">
        <f t="shared" si="37"/>
        <v>NO</v>
      </c>
      <c r="O46" s="1" t="str">
        <f t="shared" si="38"/>
        <v>NO</v>
      </c>
      <c r="P46" s="1" t="str">
        <f t="shared" si="39"/>
        <v>NO</v>
      </c>
      <c r="Q46" s="1" t="str">
        <f t="shared" si="40"/>
        <v>NO</v>
      </c>
      <c r="R46" s="1" t="str">
        <f t="shared" si="41"/>
        <v>NO</v>
      </c>
      <c r="S46">
        <v>1225.0999999999999</v>
      </c>
      <c r="T46">
        <v>1234.5999999999999</v>
      </c>
      <c r="U46">
        <v>1213.0999999999999</v>
      </c>
      <c r="V46">
        <v>1228.8</v>
      </c>
      <c r="W46">
        <v>5.6499999999998636</v>
      </c>
      <c r="X46">
        <v>0.46192208641620919</v>
      </c>
      <c r="Y46" s="1">
        <f t="shared" si="42"/>
        <v>0.30201616194596731</v>
      </c>
      <c r="Z46" s="1">
        <f t="shared" si="43"/>
        <v>0.30201616194596731</v>
      </c>
      <c r="AA46" s="1">
        <f t="shared" si="44"/>
        <v>0.47200520833332965</v>
      </c>
      <c r="AB46" s="1">
        <f t="shared" si="45"/>
        <v>0.97951187658150363</v>
      </c>
      <c r="AC46" s="1" t="str">
        <f t="shared" si="46"/>
        <v>NO</v>
      </c>
      <c r="AD46" s="1" t="str">
        <f t="shared" si="47"/>
        <v>NO</v>
      </c>
      <c r="AE46" s="1" t="str">
        <f t="shared" si="48"/>
        <v>NO</v>
      </c>
      <c r="AF46" s="1" t="str">
        <f t="shared" si="49"/>
        <v>NO</v>
      </c>
      <c r="AG46" s="1" t="str">
        <f t="shared" si="50"/>
        <v>NO</v>
      </c>
      <c r="AH46" s="1" t="str">
        <f t="shared" si="51"/>
        <v>NO</v>
      </c>
      <c r="AI46">
        <v>1216.05</v>
      </c>
      <c r="AJ46">
        <v>1240.05</v>
      </c>
      <c r="AK46">
        <v>1216</v>
      </c>
      <c r="AL46">
        <v>1223.1500000000001</v>
      </c>
      <c r="AM46">
        <v>9.5500000000001819</v>
      </c>
      <c r="AN46">
        <v>0.78691496374424708</v>
      </c>
      <c r="AO46" s="1">
        <f t="shared" si="52"/>
        <v>0.58385757164591401</v>
      </c>
      <c r="AP46" s="1">
        <f t="shared" si="53"/>
        <v>0.58385757164591401</v>
      </c>
      <c r="AQ46" s="1">
        <f t="shared" si="54"/>
        <v>1.3816784531741702</v>
      </c>
      <c r="AR46" s="1">
        <f t="shared" si="55"/>
        <v>4.1116730397561382E-3</v>
      </c>
      <c r="AS46" t="str">
        <f t="shared" si="56"/>
        <v>NO</v>
      </c>
      <c r="AT46" t="str">
        <f t="shared" si="57"/>
        <v>NO</v>
      </c>
      <c r="AU46" t="str">
        <f t="shared" si="58"/>
        <v>NO</v>
      </c>
      <c r="AV46" t="str">
        <f t="shared" si="59"/>
        <v>NO</v>
      </c>
      <c r="AW46" t="str">
        <f t="shared" si="60"/>
        <v>NO</v>
      </c>
      <c r="AX46" t="str">
        <f t="shared" si="61"/>
        <v>NO</v>
      </c>
    </row>
    <row r="47" spans="1:50" x14ac:dyDescent="0.25">
      <c r="A47" t="s">
        <v>95</v>
      </c>
      <c r="B47">
        <v>464</v>
      </c>
      <c r="C47">
        <v>467.7</v>
      </c>
      <c r="D47">
        <v>453.95</v>
      </c>
      <c r="E47">
        <v>455.95</v>
      </c>
      <c r="F47">
        <v>-7.5</v>
      </c>
      <c r="G47">
        <v>-1.6182975509763731</v>
      </c>
      <c r="H47" s="1">
        <f t="shared" si="31"/>
        <v>-1.7349137931034506</v>
      </c>
      <c r="I47" s="1">
        <f t="shared" si="32"/>
        <v>1.7349137931034506</v>
      </c>
      <c r="J47" s="1">
        <f t="shared" si="33"/>
        <v>0.79741379310344584</v>
      </c>
      <c r="K47" s="1">
        <f t="shared" si="34"/>
        <v>0.43864458822239283</v>
      </c>
      <c r="L47" s="1" t="str">
        <f t="shared" si="35"/>
        <v>NO</v>
      </c>
      <c r="M47" t="str">
        <f t="shared" si="36"/>
        <v>NO</v>
      </c>
      <c r="N47" t="str">
        <f t="shared" si="37"/>
        <v>NO</v>
      </c>
      <c r="O47" s="1" t="str">
        <f t="shared" si="38"/>
        <v>NO</v>
      </c>
      <c r="P47" s="1" t="str">
        <f t="shared" si="39"/>
        <v>NO</v>
      </c>
      <c r="Q47" s="1" t="str">
        <f t="shared" si="40"/>
        <v>NO</v>
      </c>
      <c r="R47" s="1" t="str">
        <f t="shared" si="41"/>
        <v>NO</v>
      </c>
      <c r="S47">
        <v>474.8</v>
      </c>
      <c r="T47">
        <v>474.8</v>
      </c>
      <c r="U47">
        <v>447.5</v>
      </c>
      <c r="V47">
        <v>463.45</v>
      </c>
      <c r="W47">
        <v>-3.5</v>
      </c>
      <c r="X47">
        <v>-0.74954491915622656</v>
      </c>
      <c r="Y47" s="1">
        <f t="shared" si="42"/>
        <v>-2.3904802021904006</v>
      </c>
      <c r="Z47" s="1">
        <f t="shared" si="43"/>
        <v>2.3904802021904006</v>
      </c>
      <c r="AA47" s="1">
        <f t="shared" si="44"/>
        <v>0</v>
      </c>
      <c r="AB47" s="1">
        <f t="shared" si="45"/>
        <v>3.4415794584097505</v>
      </c>
      <c r="AC47" s="1" t="str">
        <f t="shared" si="46"/>
        <v>NO</v>
      </c>
      <c r="AD47" s="1" t="str">
        <f t="shared" si="47"/>
        <v>NO</v>
      </c>
      <c r="AE47" s="1" t="str">
        <f t="shared" si="48"/>
        <v>NO</v>
      </c>
      <c r="AF47" s="1" t="str">
        <f t="shared" si="49"/>
        <v>NO</v>
      </c>
      <c r="AG47" s="1" t="str">
        <f t="shared" si="50"/>
        <v>NO</v>
      </c>
      <c r="AH47" s="1" t="str">
        <f t="shared" si="51"/>
        <v>NO</v>
      </c>
      <c r="AI47">
        <v>490</v>
      </c>
      <c r="AJ47">
        <v>490</v>
      </c>
      <c r="AK47">
        <v>458.25</v>
      </c>
      <c r="AL47">
        <v>466.95</v>
      </c>
      <c r="AM47">
        <v>-39.600000000000023</v>
      </c>
      <c r="AN47">
        <v>-7.8175895765472374</v>
      </c>
      <c r="AO47" s="1">
        <f t="shared" si="52"/>
        <v>-4.7040816326530637</v>
      </c>
      <c r="AP47" s="1">
        <f t="shared" si="53"/>
        <v>4.7040816326530637</v>
      </c>
      <c r="AQ47" s="1">
        <f t="shared" si="54"/>
        <v>0</v>
      </c>
      <c r="AR47" s="1">
        <f t="shared" si="55"/>
        <v>1.8631545133311895</v>
      </c>
      <c r="AS47" t="str">
        <f t="shared" si="56"/>
        <v>NO</v>
      </c>
      <c r="AT47" t="str">
        <f t="shared" si="57"/>
        <v>NO</v>
      </c>
      <c r="AU47" t="str">
        <f t="shared" si="58"/>
        <v>NO</v>
      </c>
      <c r="AV47" t="str">
        <f t="shared" si="59"/>
        <v>NO</v>
      </c>
      <c r="AW47" t="str">
        <f t="shared" si="60"/>
        <v>NO</v>
      </c>
      <c r="AX47" t="str">
        <f t="shared" si="61"/>
        <v>YES</v>
      </c>
    </row>
    <row r="48" spans="1:50" x14ac:dyDescent="0.25">
      <c r="A48" t="s">
        <v>96</v>
      </c>
      <c r="B48">
        <v>4544.5</v>
      </c>
      <c r="C48">
        <v>4584.5</v>
      </c>
      <c r="D48">
        <v>4485</v>
      </c>
      <c r="E48">
        <v>4544.3500000000004</v>
      </c>
      <c r="F48">
        <v>29.75</v>
      </c>
      <c r="G48">
        <v>0.65897310946706233</v>
      </c>
      <c r="H48" s="1">
        <f t="shared" si="31"/>
        <v>-3.3006931455525626E-3</v>
      </c>
      <c r="I48" s="1">
        <f t="shared" si="32"/>
        <v>3.3006931455525626E-3</v>
      </c>
      <c r="J48" s="1">
        <f t="shared" si="33"/>
        <v>0.88018483881615139</v>
      </c>
      <c r="K48" s="1">
        <f t="shared" si="34"/>
        <v>1.3060173622190272</v>
      </c>
      <c r="L48" s="1" t="str">
        <f t="shared" si="35"/>
        <v>NO</v>
      </c>
      <c r="M48" t="str">
        <f t="shared" si="36"/>
        <v>NO</v>
      </c>
      <c r="N48" t="str">
        <f t="shared" si="37"/>
        <v>NO</v>
      </c>
      <c r="O48" s="1" t="str">
        <f t="shared" si="38"/>
        <v>NO</v>
      </c>
      <c r="P48" s="1" t="str">
        <f t="shared" si="39"/>
        <v>NO</v>
      </c>
      <c r="Q48" s="1" t="str">
        <f t="shared" si="40"/>
        <v>NO</v>
      </c>
      <c r="R48" s="1" t="str">
        <f t="shared" si="41"/>
        <v>NO</v>
      </c>
      <c r="S48">
        <v>4500</v>
      </c>
      <c r="T48">
        <v>4549</v>
      </c>
      <c r="U48">
        <v>4464.8500000000004</v>
      </c>
      <c r="V48">
        <v>4514.6000000000004</v>
      </c>
      <c r="W48">
        <v>32.5</v>
      </c>
      <c r="X48">
        <v>0.72510653488320198</v>
      </c>
      <c r="Y48" s="1">
        <f t="shared" si="42"/>
        <v>0.32444444444445253</v>
      </c>
      <c r="Z48" s="1">
        <f t="shared" si="43"/>
        <v>0.32444444444445253</v>
      </c>
      <c r="AA48" s="1">
        <f t="shared" si="44"/>
        <v>0.76197226775350269</v>
      </c>
      <c r="AB48" s="1">
        <f t="shared" si="45"/>
        <v>0.78111111111110298</v>
      </c>
      <c r="AC48" s="1" t="str">
        <f t="shared" si="46"/>
        <v>NO</v>
      </c>
      <c r="AD48" s="1" t="str">
        <f t="shared" si="47"/>
        <v>NO</v>
      </c>
      <c r="AE48" s="1" t="str">
        <f t="shared" si="48"/>
        <v>NO</v>
      </c>
      <c r="AF48" s="1" t="str">
        <f t="shared" si="49"/>
        <v>NO</v>
      </c>
      <c r="AG48" s="1" t="str">
        <f t="shared" si="50"/>
        <v>NO</v>
      </c>
      <c r="AH48" s="1" t="str">
        <f t="shared" si="51"/>
        <v>NO</v>
      </c>
      <c r="AI48">
        <v>4383.95</v>
      </c>
      <c r="AJ48">
        <v>4496</v>
      </c>
      <c r="AK48">
        <v>4380</v>
      </c>
      <c r="AL48">
        <v>4482.1000000000004</v>
      </c>
      <c r="AM48">
        <v>98.800000000000182</v>
      </c>
      <c r="AN48">
        <v>2.2540095361941961</v>
      </c>
      <c r="AO48" s="1">
        <f t="shared" si="52"/>
        <v>2.2388485270133223</v>
      </c>
      <c r="AP48" s="1">
        <f t="shared" si="53"/>
        <v>2.2388485270133223</v>
      </c>
      <c r="AQ48" s="1">
        <f t="shared" si="54"/>
        <v>0.31012248722696134</v>
      </c>
      <c r="AR48" s="1">
        <f t="shared" si="55"/>
        <v>9.0101392579746989E-2</v>
      </c>
      <c r="AS48" t="str">
        <f t="shared" si="56"/>
        <v>NO</v>
      </c>
      <c r="AT48" t="str">
        <f t="shared" si="57"/>
        <v>NO</v>
      </c>
      <c r="AU48" t="str">
        <f t="shared" si="58"/>
        <v>NO</v>
      </c>
      <c r="AV48" t="str">
        <f t="shared" si="59"/>
        <v>NO</v>
      </c>
      <c r="AW48" t="str">
        <f t="shared" si="60"/>
        <v>NO</v>
      </c>
      <c r="AX48" t="str">
        <f t="shared" si="61"/>
        <v>NO</v>
      </c>
    </row>
    <row r="49" spans="1:50" x14ac:dyDescent="0.25">
      <c r="A49" t="s">
        <v>97</v>
      </c>
      <c r="B49">
        <v>96.3</v>
      </c>
      <c r="C49">
        <v>100.05</v>
      </c>
      <c r="D49">
        <v>95.85</v>
      </c>
      <c r="E49">
        <v>99.25</v>
      </c>
      <c r="F49">
        <v>2.5</v>
      </c>
      <c r="G49">
        <v>2.5839793281653751</v>
      </c>
      <c r="H49" s="1">
        <f t="shared" si="31"/>
        <v>3.0633437175493281</v>
      </c>
      <c r="I49" s="1">
        <f t="shared" si="32"/>
        <v>3.0633437175493281</v>
      </c>
      <c r="J49" s="1">
        <f t="shared" si="33"/>
        <v>0.80604534005037509</v>
      </c>
      <c r="K49" s="1">
        <f t="shared" si="34"/>
        <v>0.46728971962617122</v>
      </c>
      <c r="L49" s="1" t="str">
        <f t="shared" si="35"/>
        <v>NO</v>
      </c>
      <c r="M49" t="str">
        <f t="shared" si="36"/>
        <v>NO</v>
      </c>
      <c r="N49" t="str">
        <f t="shared" si="37"/>
        <v>NO</v>
      </c>
      <c r="O49" s="1" t="str">
        <f t="shared" si="38"/>
        <v>NO</v>
      </c>
      <c r="P49" s="1" t="str">
        <f t="shared" si="39"/>
        <v>NO</v>
      </c>
      <c r="Q49" s="1" t="str">
        <f t="shared" si="40"/>
        <v>NO</v>
      </c>
      <c r="R49" s="1" t="str">
        <f t="shared" si="41"/>
        <v>NO</v>
      </c>
      <c r="S49">
        <v>95.45</v>
      </c>
      <c r="T49">
        <v>98.45</v>
      </c>
      <c r="U49">
        <v>92.75</v>
      </c>
      <c r="V49">
        <v>96.75</v>
      </c>
      <c r="W49">
        <v>1.8499999999999941</v>
      </c>
      <c r="X49">
        <v>1.949420442571121</v>
      </c>
      <c r="Y49" s="1">
        <f t="shared" si="42"/>
        <v>1.3619696176008351</v>
      </c>
      <c r="Z49" s="1">
        <f t="shared" si="43"/>
        <v>1.3619696176008351</v>
      </c>
      <c r="AA49" s="1">
        <f t="shared" si="44"/>
        <v>1.7571059431524576</v>
      </c>
      <c r="AB49" s="1">
        <f t="shared" si="45"/>
        <v>2.8287061288632822</v>
      </c>
      <c r="AC49" s="1" t="str">
        <f t="shared" si="46"/>
        <v>NO</v>
      </c>
      <c r="AD49" s="1" t="str">
        <f t="shared" si="47"/>
        <v>NO</v>
      </c>
      <c r="AE49" s="1" t="str">
        <f t="shared" si="48"/>
        <v>NO</v>
      </c>
      <c r="AF49" s="1" t="str">
        <f t="shared" si="49"/>
        <v>NO</v>
      </c>
      <c r="AG49" s="1" t="str">
        <f t="shared" si="50"/>
        <v>NO</v>
      </c>
      <c r="AH49" s="1" t="str">
        <f t="shared" si="51"/>
        <v>NO</v>
      </c>
      <c r="AI49">
        <v>96.25</v>
      </c>
      <c r="AJ49">
        <v>98</v>
      </c>
      <c r="AK49">
        <v>94.5</v>
      </c>
      <c r="AL49">
        <v>94.9</v>
      </c>
      <c r="AM49">
        <v>-4.9999999999997158E-2</v>
      </c>
      <c r="AN49">
        <v>-5.2659294365452497E-2</v>
      </c>
      <c r="AO49" s="1">
        <f t="shared" si="52"/>
        <v>-1.4025974025973966</v>
      </c>
      <c r="AP49" s="1">
        <f t="shared" si="53"/>
        <v>1.4025974025973966</v>
      </c>
      <c r="AQ49" s="1">
        <f t="shared" si="54"/>
        <v>1.8181818181818181</v>
      </c>
      <c r="AR49" s="1">
        <f t="shared" si="55"/>
        <v>0.42149631190727677</v>
      </c>
      <c r="AS49" t="str">
        <f t="shared" si="56"/>
        <v>NO</v>
      </c>
      <c r="AT49" t="str">
        <f t="shared" si="57"/>
        <v>NO</v>
      </c>
      <c r="AU49" t="str">
        <f t="shared" si="58"/>
        <v>NO</v>
      </c>
      <c r="AV49" t="str">
        <f t="shared" si="59"/>
        <v>NO</v>
      </c>
      <c r="AW49" t="str">
        <f t="shared" si="60"/>
        <v>NO</v>
      </c>
      <c r="AX49" t="str">
        <f t="shared" si="61"/>
        <v>NO</v>
      </c>
    </row>
    <row r="50" spans="1:50" x14ac:dyDescent="0.25">
      <c r="A50" t="s">
        <v>98</v>
      </c>
      <c r="B50">
        <v>344.75</v>
      </c>
      <c r="C50">
        <v>349.5</v>
      </c>
      <c r="D50">
        <v>341.85</v>
      </c>
      <c r="E50">
        <v>346.75</v>
      </c>
      <c r="F50">
        <v>3.5500000000000109</v>
      </c>
      <c r="G50">
        <v>1.0343822843822881</v>
      </c>
      <c r="H50" s="1">
        <f t="shared" si="31"/>
        <v>0.58013052936910803</v>
      </c>
      <c r="I50" s="1">
        <f t="shared" si="32"/>
        <v>0.58013052936910803</v>
      </c>
      <c r="J50" s="1">
        <f t="shared" si="33"/>
        <v>0.79307858687815425</v>
      </c>
      <c r="K50" s="1">
        <f t="shared" si="34"/>
        <v>0.84118926758519996</v>
      </c>
      <c r="L50" s="1" t="str">
        <f t="shared" si="35"/>
        <v>NO</v>
      </c>
      <c r="M50" t="str">
        <f t="shared" si="36"/>
        <v>NO</v>
      </c>
      <c r="N50" t="str">
        <f t="shared" si="37"/>
        <v>NO</v>
      </c>
      <c r="O50" s="1" t="str">
        <f t="shared" si="38"/>
        <v>NO</v>
      </c>
      <c r="P50" s="1" t="str">
        <f t="shared" si="39"/>
        <v>NO</v>
      </c>
      <c r="Q50" s="1" t="str">
        <f t="shared" si="40"/>
        <v>NO</v>
      </c>
      <c r="R50" s="1" t="str">
        <f t="shared" si="41"/>
        <v>NO</v>
      </c>
      <c r="S50">
        <v>342.45</v>
      </c>
      <c r="T50">
        <v>346.5</v>
      </c>
      <c r="U50">
        <v>338.65</v>
      </c>
      <c r="V50">
        <v>343.2</v>
      </c>
      <c r="W50">
        <v>3.5500000000000109</v>
      </c>
      <c r="X50">
        <v>1.0451935816281499</v>
      </c>
      <c r="Y50" s="1">
        <f t="shared" si="42"/>
        <v>0.2190100744634253</v>
      </c>
      <c r="Z50" s="1">
        <f t="shared" si="43"/>
        <v>0.2190100744634253</v>
      </c>
      <c r="AA50" s="1">
        <f t="shared" si="44"/>
        <v>0.96153846153846489</v>
      </c>
      <c r="AB50" s="1">
        <f t="shared" si="45"/>
        <v>1.1096510439480249</v>
      </c>
      <c r="AC50" s="1" t="str">
        <f t="shared" si="46"/>
        <v>NO</v>
      </c>
      <c r="AD50" s="1" t="str">
        <f t="shared" si="47"/>
        <v>NO</v>
      </c>
      <c r="AE50" s="1" t="str">
        <f t="shared" si="48"/>
        <v>NO</v>
      </c>
      <c r="AF50" s="1" t="str">
        <f t="shared" si="49"/>
        <v>NO</v>
      </c>
      <c r="AG50" s="1" t="str">
        <f t="shared" si="50"/>
        <v>NO</v>
      </c>
      <c r="AH50" s="1" t="str">
        <f t="shared" si="51"/>
        <v>NO</v>
      </c>
      <c r="AI50">
        <v>342.9</v>
      </c>
      <c r="AJ50">
        <v>348.1</v>
      </c>
      <c r="AK50">
        <v>338.6</v>
      </c>
      <c r="AL50">
        <v>339.65</v>
      </c>
      <c r="AM50">
        <v>-1.950000000000045</v>
      </c>
      <c r="AN50">
        <v>-0.57084309133490796</v>
      </c>
      <c r="AO50" s="1">
        <f t="shared" si="52"/>
        <v>-0.94779819189268011</v>
      </c>
      <c r="AP50" s="1">
        <f t="shared" si="53"/>
        <v>0.94779819189268011</v>
      </c>
      <c r="AQ50" s="1">
        <f t="shared" si="54"/>
        <v>1.5164771070283014</v>
      </c>
      <c r="AR50" s="1">
        <f t="shared" si="55"/>
        <v>0.30914176358014267</v>
      </c>
      <c r="AS50" t="str">
        <f t="shared" si="56"/>
        <v>NO</v>
      </c>
      <c r="AT50" t="str">
        <f t="shared" si="57"/>
        <v>NO</v>
      </c>
      <c r="AU50" t="str">
        <f t="shared" si="58"/>
        <v>NO</v>
      </c>
      <c r="AV50" t="str">
        <f t="shared" si="59"/>
        <v>NO</v>
      </c>
      <c r="AW50" t="str">
        <f t="shared" si="60"/>
        <v>NO</v>
      </c>
      <c r="AX50" t="str">
        <f t="shared" si="61"/>
        <v>NO</v>
      </c>
    </row>
    <row r="51" spans="1:50" x14ac:dyDescent="0.25">
      <c r="A51" t="s">
        <v>99</v>
      </c>
      <c r="B51">
        <v>174.2</v>
      </c>
      <c r="C51">
        <v>183.8</v>
      </c>
      <c r="D51">
        <v>173</v>
      </c>
      <c r="E51">
        <v>183</v>
      </c>
      <c r="F51">
        <v>8.8000000000000114</v>
      </c>
      <c r="G51">
        <v>5.0516647531572971</v>
      </c>
      <c r="H51" s="1">
        <f t="shared" si="31"/>
        <v>5.0516647531572971</v>
      </c>
      <c r="I51" s="1">
        <f t="shared" si="32"/>
        <v>5.0516647531572971</v>
      </c>
      <c r="J51" s="1">
        <f t="shared" si="33"/>
        <v>0.43715846994536145</v>
      </c>
      <c r="K51" s="1">
        <f t="shared" si="34"/>
        <v>0.68886337543053311</v>
      </c>
      <c r="L51" s="1" t="str">
        <f t="shared" si="35"/>
        <v>NO</v>
      </c>
      <c r="M51" t="str">
        <f t="shared" si="36"/>
        <v>NO</v>
      </c>
      <c r="N51" t="str">
        <f t="shared" si="37"/>
        <v>NO</v>
      </c>
      <c r="O51" s="1" t="str">
        <f t="shared" si="38"/>
        <v>NO</v>
      </c>
      <c r="P51" s="1" t="str">
        <f t="shared" si="39"/>
        <v>NO</v>
      </c>
      <c r="Q51" s="1" t="str">
        <f t="shared" si="40"/>
        <v>NO</v>
      </c>
      <c r="R51" s="1" t="str">
        <f t="shared" si="41"/>
        <v>NO</v>
      </c>
      <c r="S51">
        <v>176.7</v>
      </c>
      <c r="T51">
        <v>177.9</v>
      </c>
      <c r="U51">
        <v>173.5</v>
      </c>
      <c r="V51">
        <v>174.2</v>
      </c>
      <c r="W51">
        <v>-1.5</v>
      </c>
      <c r="X51">
        <v>-0.8537279453614115</v>
      </c>
      <c r="Y51" s="1">
        <f t="shared" si="42"/>
        <v>-1.4148273910582911</v>
      </c>
      <c r="Z51" s="1">
        <f t="shared" si="43"/>
        <v>1.4148273910582911</v>
      </c>
      <c r="AA51" s="1">
        <f t="shared" si="44"/>
        <v>0.67911714770798937</v>
      </c>
      <c r="AB51" s="1">
        <f t="shared" si="45"/>
        <v>0.40183696900114158</v>
      </c>
      <c r="AC51" s="1" t="str">
        <f t="shared" si="46"/>
        <v>NO</v>
      </c>
      <c r="AD51" s="1" t="str">
        <f t="shared" si="47"/>
        <v>NO</v>
      </c>
      <c r="AE51" s="1" t="str">
        <f t="shared" si="48"/>
        <v>NO</v>
      </c>
      <c r="AF51" s="1" t="str">
        <f t="shared" si="49"/>
        <v>NO</v>
      </c>
      <c r="AG51" s="1" t="str">
        <f t="shared" si="50"/>
        <v>NO</v>
      </c>
      <c r="AH51" s="1" t="str">
        <f t="shared" si="51"/>
        <v>NO</v>
      </c>
      <c r="AI51">
        <v>181.5</v>
      </c>
      <c r="AJ51">
        <v>182.95</v>
      </c>
      <c r="AK51">
        <v>173.5</v>
      </c>
      <c r="AL51">
        <v>175.7</v>
      </c>
      <c r="AM51">
        <v>-4.25</v>
      </c>
      <c r="AN51">
        <v>-2.361767157543762</v>
      </c>
      <c r="AO51" s="1">
        <f t="shared" si="52"/>
        <v>-3.1955922865013835</v>
      </c>
      <c r="AP51" s="1">
        <f t="shared" si="53"/>
        <v>3.1955922865013835</v>
      </c>
      <c r="AQ51" s="1">
        <f t="shared" si="54"/>
        <v>0.7988980716253381</v>
      </c>
      <c r="AR51" s="1">
        <f t="shared" si="55"/>
        <v>1.2521343198633972</v>
      </c>
      <c r="AS51" t="str">
        <f t="shared" si="56"/>
        <v>NO</v>
      </c>
      <c r="AT51" t="str">
        <f t="shared" si="57"/>
        <v>NO</v>
      </c>
      <c r="AU51" t="str">
        <f t="shared" si="58"/>
        <v>NO</v>
      </c>
      <c r="AV51" t="str">
        <f t="shared" si="59"/>
        <v>NO</v>
      </c>
      <c r="AW51" t="str">
        <f t="shared" si="60"/>
        <v>NO</v>
      </c>
      <c r="AX51" t="str">
        <f t="shared" si="61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Kalambe</dc:creator>
  <cp:lastModifiedBy>Ravindra Kalambe</cp:lastModifiedBy>
  <dcterms:created xsi:type="dcterms:W3CDTF">2020-06-28T21:26:14Z</dcterms:created>
  <dcterms:modified xsi:type="dcterms:W3CDTF">2020-10-20T13:42:32Z</dcterms:modified>
</cp:coreProperties>
</file>