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programbro\datascience\Adv.Excel\"/>
    </mc:Choice>
  </mc:AlternateContent>
  <xr:revisionPtr revIDLastSave="0" documentId="13_ncr:1_{1ED6848C-A617-4D7F-BEAF-1983060E4CA6}" xr6:coauthVersionLast="47" xr6:coauthVersionMax="47" xr10:uidLastSave="{00000000-0000-0000-0000-000000000000}"/>
  <bookViews>
    <workbookView xWindow="-110" yWindow="-110" windowWidth="19420" windowHeight="10300" firstSheet="2" activeTab="6" xr2:uid="{00000000-000D-0000-FFFF-FFFF00000000}"/>
  </bookViews>
  <sheets>
    <sheet name="salesprofit over years" sheetId="10" r:id="rId1"/>
    <sheet name="totalunitsold" sheetId="11" r:id="rId2"/>
    <sheet name="highband" sheetId="12" r:id="rId3"/>
    <sheet name="Total Profit" sheetId="13" r:id="rId4"/>
    <sheet name="piechart" sheetId="15" r:id="rId5"/>
    <sheet name="rawdata" sheetId="6" r:id="rId6"/>
    <sheet name="dashboard" sheetId="9" r:id="rId7"/>
  </sheets>
  <definedNames>
    <definedName name="_xlchart.v2.0" hidden="1">highband!$A$1:$A$6</definedName>
    <definedName name="_xlchart.v2.1" hidden="1">highband!$B$1:$B$6</definedName>
    <definedName name="_xlchart.v2.2" hidden="1">highband!$A$1:$A$6</definedName>
    <definedName name="_xlchart.v2.3" hidden="1">highband!$B$1:$B$6</definedName>
    <definedName name="_xlchart.v2.4" hidden="1">highband!$A$1:$A$6</definedName>
    <definedName name="_xlchart.v2.5" hidden="1">highband!$B$1:$B$6</definedName>
    <definedName name="_xlcn.WorksheetConnection_FinancialSample.xlsxfinancials1" hidden="1">financials[]</definedName>
    <definedName name="_xlcn.WorksheetConnection_rawdataAL1" hidden="1">rawdata!$A:$L</definedName>
    <definedName name="_xlcn.WorksheetConnection_rawdataBH1" hidden="1">rawdata!$B:$H</definedName>
    <definedName name="Slicer_Product">#N/A</definedName>
  </definedNames>
  <calcPr calcId="191029"/>
  <pivotCaches>
    <pivotCache cacheId="151" r:id="rId8"/>
    <pivotCache cacheId="177" r:id="rId9"/>
    <pivotCache cacheId="178" r:id="rId10"/>
    <pivotCache cacheId="179" r:id="rId11"/>
    <pivotCache cacheId="186" r:id="rId12"/>
  </pivotCaches>
  <extLst>
    <ext xmlns:x14="http://schemas.microsoft.com/office/spreadsheetml/2009/9/main" uri="{876F7934-8845-4945-9796-88D515C7AA90}">
      <x14:pivotCaches>
        <pivotCache cacheId="101"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Financial Sample.xlsx!financials"/>
          <x15:modelTable id="Range" name="Range" connection="WorksheetConnection_rawdata!$A:$L"/>
          <x15:modelTable id="Range 1" name="Range 1" connection="WorksheetConnection_rawdata!$B:$H"/>
        </x15:modelTables>
        <x15:extLst>
          <ext xmlns:x16="http://schemas.microsoft.com/office/spreadsheetml/2014/11/main" uri="{9835A34E-60A6-4A7C-AAB8-D5F71C897F49}">
            <x16:modelTimeGroupings>
              <x16:modelTimeGrouping tableName="financial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B6" i="12" l="1"/>
  <c r="B5" i="12"/>
  <c r="B4" i="12"/>
  <c r="B3" i="12"/>
  <c r="B2" i="12"/>
  <c r="B1" i="12"/>
  <c r="M4" i="9"/>
  <c r="K4" i="9"/>
  <c r="H4" i="9"/>
  <c r="F4" i="9"/>
  <c r="D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F62D3D-6456-426E-9BBA-779A85F276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537635-B926-48E9-AAAC-0947CFEC4D18}" name="WorksheetConnection_Financial Sample.xlsx!financials" type="102" refreshedVersion="8" minRefreshableVersion="5">
    <extLst>
      <ext xmlns:x15="http://schemas.microsoft.com/office/spreadsheetml/2010/11/main" uri="{DE250136-89BD-433C-8126-D09CA5730AF9}">
        <x15:connection id="financials" autoDelete="1">
          <x15:rangePr sourceName="_xlcn.WorksheetConnection_FinancialSample.xlsxfinancials1"/>
        </x15:connection>
      </ext>
    </extLst>
  </connection>
  <connection id="3" xr16:uid="{58ED6EA7-F207-421F-9262-DB565FC4E485}" name="WorksheetConnection_rawdata!$A:$L" type="102" refreshedVersion="8" minRefreshableVersion="5">
    <extLst>
      <ext xmlns:x15="http://schemas.microsoft.com/office/spreadsheetml/2010/11/main" uri="{DE250136-89BD-433C-8126-D09CA5730AF9}">
        <x15:connection id="Range" autoDelete="1">
          <x15:rangePr sourceName="_xlcn.WorksheetConnection_rawdataAL1"/>
        </x15:connection>
      </ext>
    </extLst>
  </connection>
  <connection id="4" xr16:uid="{E593F15E-1261-4F9B-AB77-E558F243EE98}" name="WorksheetConnection_rawdata!$B:$H" type="102" refreshedVersion="8" minRefreshableVersion="5">
    <extLst>
      <ext xmlns:x15="http://schemas.microsoft.com/office/spreadsheetml/2010/11/main" uri="{DE250136-89BD-433C-8126-D09CA5730AF9}">
        <x15:connection id="Range 1" autoDelete="1">
          <x15:rangePr sourceName="_xlcn.WorksheetConnection_rawdataBH1"/>
        </x15:connection>
      </ext>
    </extLst>
  </connection>
</connections>
</file>

<file path=xl/sharedStrings.xml><?xml version="1.0" encoding="utf-8"?>
<sst xmlns="http://schemas.openxmlformats.org/spreadsheetml/2006/main" count="4265" uniqueCount="58">
  <si>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</si>
  <si>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</si>
  <si>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</si>
  <si>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</si>
  <si>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</si>
  <si>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</si>
  <si>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</si>
  <si>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</si>
  <si>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</si>
  <si>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</si>
  <si>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</si>
  <si>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</si>
  <si>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</si>
  <si>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</si>
  <si>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</si>
  <si>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</si>
  <si>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</si>
  <si>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</si>
  <si>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</si>
  <si>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</si>
  <si>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</si>
  <si>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</si>
  <si>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</si>
  <si>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</si>
  <si>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</si>
  <si>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</si>
  <si>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</si>
  <si>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</si>
  <si>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</si>
  <si>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</si>
  <si>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</si>
  <si>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</si>
  <si>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</si>
  <si>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</si>
  <si>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</si>
  <si>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</si>
  <si>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</si>
  <si>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</si>
  <si>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</si>
  <si>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</si>
  <si>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</si>
  <si>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</si>
  <si>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</si>
  <si>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</si>
  <si>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</si>
  <si>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</si>
  <si>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</si>
  <si>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</si>
  <si>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</si>
  <si>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</si>
  <si>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FINANCIAL SALES ANALYSIS REPORT</t>
  </si>
  <si>
    <t>Sum of Sales</t>
  </si>
  <si>
    <t>Sum of Profit</t>
  </si>
  <si>
    <t>Row Labels</t>
  </si>
  <si>
    <t>Grand Total</t>
  </si>
  <si>
    <t>Column Labels</t>
  </si>
  <si>
    <t>Sum of Units Sold</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</si>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</sst>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5" x14ac:knownFonts="1">
    <font>
      <sz val="11"/>
      <color theme="1"/>
      <name val="Corbel"/>
      <family val="2"/>
      <scheme val="minor"/>
    </font>
    <font>
      <sz val="11"/>
      <color theme="1"/>
      <name val="Corbel"/>
      <family val="2"/>
      <scheme val="minor"/>
    </font>
    <font>
      <sz val="11"/>
      <color theme="1"/>
      <name val="Corbel"/>
      <scheme val="minor"/>
    </font>
    <font>
      <sz val="16"/>
      <color theme="8" tint="-0.249977111117893"/>
      <name val="Corbel"/>
      <family val="2"/>
      <scheme val="minor"/>
    </font>
    <font>
      <sz val="11"/>
      <color rgb="FF7030A0"/>
      <name val="Corbel"/>
      <family val="2"/>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1" fillId="0" borderId="0" applyFont="0" applyFill="0" applyBorder="0" applyAlignment="0" applyProtection="0"/>
  </cellStyleXfs>
  <cellXfs count="28">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2" borderId="0" xfId="0" applyFill="1"/>
    <xf numFmtId="0" fontId="0" fillId="2" borderId="0" xfId="0" applyFill="1" applyAlignment="1">
      <alignment horizontal="center"/>
    </xf>
    <xf numFmtId="0" fontId="0" fillId="2" borderId="0" xfId="0"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4" fillId="2" borderId="0" xfId="0" applyFont="1" applyFill="1" applyAlignme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orbel"/>
        <scheme val="minor"/>
      </font>
      <numFmt numFmtId="30" formatCode="@"/>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numFmt numFmtId="1" formatCode="0"/>
    </dxf>
    <dxf>
      <font>
        <b val="0"/>
        <i val="0"/>
        <strike val="0"/>
        <condense val="0"/>
        <extend val="0"/>
        <outline val="0"/>
        <shadow val="0"/>
        <u val="none"/>
        <vertAlign val="baseline"/>
        <sz val="11"/>
        <color theme="1"/>
        <name val="Corbel"/>
        <scheme val="minor"/>
      </font>
      <numFmt numFmtId="166" formatCode="m/d/yyyy"/>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
      <font>
        <b val="0"/>
        <i val="0"/>
        <strike val="0"/>
        <condense val="0"/>
        <extend val="0"/>
        <outline val="0"/>
        <shadow val="0"/>
        <u val="none"/>
        <vertAlign val="baseline"/>
        <sz val="11"/>
        <color theme="1"/>
        <name val="Corbe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Sample.xlsx]salesprofit over years!PivotTable1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and Profit over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'salesprofit over years'!$B$3</c:f>
              <c:strCache>
                <c:ptCount val="1"/>
                <c:pt idx="0">
                  <c:v>Sum of Sales</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'salesprofit over years'!$A$4:$A$6</c:f>
              <c:strCache>
                <c:ptCount val="2"/>
                <c:pt idx="0">
                  <c:v>2013</c:v>
                </c:pt>
                <c:pt idx="1">
                  <c:v>2014</c:v>
                </c:pt>
              </c:strCache>
            </c:strRef>
          </c:cat>
          <c:val>
            <c:numRef>
              <c:f>'salesprofit over years'!$B$4:$B$6</c:f>
              <c:numCache>
                <c:formatCode>General</c:formatCode>
                <c:ptCount val="2"/>
                <c:pt idx="0">
                  <c:v>26415255.510000009</c:v>
                </c:pt>
                <c:pt idx="1">
                  <c:v>92311094.749999985</c:v>
                </c:pt>
              </c:numCache>
            </c:numRef>
          </c:val>
          <c:extLst>
            <c:ext xmlns:c16="http://schemas.microsoft.com/office/drawing/2014/chart" uri="{C3380CC4-5D6E-409C-BE32-E72D297353CC}">
              <c16:uniqueId val="{00000000-BAD4-48D2-B002-23637924DCC7}"/>
            </c:ext>
          </c:extLst>
        </c:ser>
        <c:dLbls>
          <c:showLegendKey val="0"/>
          <c:showVal val="0"/>
          <c:showCatName val="0"/>
          <c:showSerName val="0"/>
          <c:showPercent val="0"/>
          <c:showBubbleSize val="0"/>
        </c:dLbls>
        <c:gapWidth val="150"/>
        <c:axId val="518822927"/>
        <c:axId val="518810927"/>
      </c:barChart>
      <c:lineChart>
        <c:grouping val="standard"/>
        <c:varyColors val="0"/>
        <c:ser>
          <c:idx val="1"/>
          <c:order val="1"/>
          <c:tx>
            <c:strRef>
              <c:f>'salesprofit over years'!$C$3</c:f>
              <c:strCache>
                <c:ptCount val="1"/>
                <c:pt idx="0">
                  <c:v>Sum of Profit</c:v>
                </c:pt>
              </c:strCache>
            </c:strRef>
          </c:tx>
          <c:spPr>
            <a:ln w="34925" cap="rnd">
              <a:solidFill>
                <a:schemeClr val="accent2"/>
              </a:solidFill>
              <a:round/>
            </a:ln>
            <a:effectLst>
              <a:outerShdw blurRad="88900" dist="27940" dir="5400000" algn="ctr" rotWithShape="0">
                <a:srgbClr val="000000">
                  <a:alpha val="63000"/>
                </a:srgbClr>
              </a:outerShdw>
            </a:effectLst>
          </c:spPr>
          <c:marker>
            <c:symbol val="none"/>
          </c:marker>
          <c:cat>
            <c:strRef>
              <c:f>'salesprofit over years'!$A$4:$A$6</c:f>
              <c:strCache>
                <c:ptCount val="2"/>
                <c:pt idx="0">
                  <c:v>2013</c:v>
                </c:pt>
                <c:pt idx="1">
                  <c:v>2014</c:v>
                </c:pt>
              </c:strCache>
            </c:strRef>
          </c:cat>
          <c:val>
            <c:numRef>
              <c:f>'salesprofit over years'!$C$4:$C$6</c:f>
              <c:numCache>
                <c:formatCode>General</c:formatCode>
                <c:ptCount val="2"/>
                <c:pt idx="0">
                  <c:v>3878464.5100000007</c:v>
                </c:pt>
                <c:pt idx="1">
                  <c:v>13015237.749999994</c:v>
                </c:pt>
              </c:numCache>
            </c:numRef>
          </c:val>
          <c:smooth val="0"/>
          <c:extLst>
            <c:ext xmlns:c16="http://schemas.microsoft.com/office/drawing/2014/chart" uri="{C3380CC4-5D6E-409C-BE32-E72D297353CC}">
              <c16:uniqueId val="{00000001-BAD4-48D2-B002-23637924DCC7}"/>
            </c:ext>
          </c:extLst>
        </c:ser>
        <c:dLbls>
          <c:showLegendKey val="0"/>
          <c:showVal val="0"/>
          <c:showCatName val="0"/>
          <c:showSerName val="0"/>
          <c:showPercent val="0"/>
          <c:showBubbleSize val="0"/>
        </c:dLbls>
        <c:marker val="1"/>
        <c:smooth val="0"/>
        <c:axId val="933347919"/>
        <c:axId val="933345519"/>
      </c:lineChart>
      <c:catAx>
        <c:axId val="9333479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345519"/>
        <c:crosses val="autoZero"/>
        <c:auto val="1"/>
        <c:lblAlgn val="ctr"/>
        <c:lblOffset val="100"/>
        <c:noMultiLvlLbl val="0"/>
      </c:catAx>
      <c:valAx>
        <c:axId val="9333455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347919"/>
        <c:crosses val="autoZero"/>
        <c:crossBetween val="between"/>
      </c:valAx>
      <c:valAx>
        <c:axId val="5188109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822927"/>
        <c:crosses val="max"/>
        <c:crossBetween val="between"/>
      </c:valAx>
      <c:catAx>
        <c:axId val="518822927"/>
        <c:scaling>
          <c:orientation val="minMax"/>
        </c:scaling>
        <c:delete val="1"/>
        <c:axPos val="b"/>
        <c:numFmt formatCode="General" sourceLinked="1"/>
        <c:majorTickMark val="out"/>
        <c:minorTickMark val="none"/>
        <c:tickLblPos val="nextTo"/>
        <c:crossAx val="51881092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Sample.xlsx]totalunitsold!PivotTable2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Unit Sold for each country per segment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9525">
              <a:solidFill>
                <a:schemeClr val="accent1"/>
              </a:solidFill>
              <a:round/>
            </a:ln>
            <a:effectLst>
              <a:outerShdw blurRad="88900" dist="2794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w="9525">
              <a:solidFill>
                <a:schemeClr val="accent2"/>
              </a:solidFill>
              <a:round/>
            </a:ln>
            <a:effectLst>
              <a:outerShdw blurRad="88900" dist="2794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w="9525">
              <a:solidFill>
                <a:schemeClr val="accent3"/>
              </a:solidFill>
              <a:round/>
            </a:ln>
            <a:effectLst>
              <a:outerShdw blurRad="88900" dist="2794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w="9525">
              <a:solidFill>
                <a:schemeClr val="accent4"/>
              </a:solidFill>
              <a:round/>
            </a:ln>
            <a:effectLst>
              <a:outerShdw blurRad="88900" dist="2794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w="9525">
              <a:solidFill>
                <a:schemeClr val="accent5"/>
              </a:solidFill>
              <a:round/>
            </a:ln>
            <a:effectLst>
              <a:outerShdw blurRad="88900" dist="2794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totalunitsold!$B$3:$B$4</c:f>
              <c:strCache>
                <c:ptCount val="1"/>
                <c:pt idx="0">
                  <c:v>Channel Partners</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totalunitsold!$B$5:$B$10</c:f>
              <c:numCache>
                <c:formatCode>General</c:formatCode>
                <c:ptCount val="5"/>
                <c:pt idx="0">
                  <c:v>44062</c:v>
                </c:pt>
                <c:pt idx="1">
                  <c:v>33503</c:v>
                </c:pt>
                <c:pt idx="2">
                  <c:v>29689</c:v>
                </c:pt>
                <c:pt idx="3">
                  <c:v>21163</c:v>
                </c:pt>
                <c:pt idx="4">
                  <c:v>32846.5</c:v>
                </c:pt>
              </c:numCache>
            </c:numRef>
          </c:val>
          <c:extLst>
            <c:ext xmlns:c16="http://schemas.microsoft.com/office/drawing/2014/chart" uri="{C3380CC4-5D6E-409C-BE32-E72D297353CC}">
              <c16:uniqueId val="{00000000-4988-44EA-93B9-26DF86FD41AD}"/>
            </c:ext>
          </c:extLst>
        </c:ser>
        <c:ser>
          <c:idx val="1"/>
          <c:order val="1"/>
          <c:tx>
            <c:strRef>
              <c:f>totalunitsold!$C$3:$C$4</c:f>
              <c:strCache>
                <c:ptCount val="1"/>
                <c:pt idx="0">
                  <c:v>Enterprise</c:v>
                </c:pt>
              </c:strCache>
            </c:strRef>
          </c:tx>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totalunitsold!$C$5:$C$10</c:f>
              <c:numCache>
                <c:formatCode>General</c:formatCode>
                <c:ptCount val="5"/>
                <c:pt idx="0">
                  <c:v>34075</c:v>
                </c:pt>
                <c:pt idx="1">
                  <c:v>33222</c:v>
                </c:pt>
                <c:pt idx="2">
                  <c:v>34902.5</c:v>
                </c:pt>
                <c:pt idx="3">
                  <c:v>28638</c:v>
                </c:pt>
                <c:pt idx="4">
                  <c:v>37714.5</c:v>
                </c:pt>
              </c:numCache>
            </c:numRef>
          </c:val>
          <c:extLst>
            <c:ext xmlns:c16="http://schemas.microsoft.com/office/drawing/2014/chart" uri="{C3380CC4-5D6E-409C-BE32-E72D297353CC}">
              <c16:uniqueId val="{00000001-4988-44EA-93B9-26DF86FD41AD}"/>
            </c:ext>
          </c:extLst>
        </c:ser>
        <c:ser>
          <c:idx val="2"/>
          <c:order val="2"/>
          <c:tx>
            <c:strRef>
              <c:f>totalunitsold!$D$3:$D$4</c:f>
              <c:strCache>
                <c:ptCount val="1"/>
                <c:pt idx="0">
                  <c:v>Government</c:v>
                </c:pt>
              </c:strCache>
            </c:strRef>
          </c:tx>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totalunitsold!$D$5:$D$10</c:f>
              <c:numCache>
                <c:formatCode>General</c:formatCode>
                <c:ptCount val="5"/>
                <c:pt idx="0">
                  <c:v>98412</c:v>
                </c:pt>
                <c:pt idx="1">
                  <c:v>104724.5</c:v>
                </c:pt>
                <c:pt idx="2">
                  <c:v>89080</c:v>
                </c:pt>
                <c:pt idx="3">
                  <c:v>91750</c:v>
                </c:pt>
                <c:pt idx="4">
                  <c:v>86707</c:v>
                </c:pt>
              </c:numCache>
            </c:numRef>
          </c:val>
          <c:extLst>
            <c:ext xmlns:c16="http://schemas.microsoft.com/office/drawing/2014/chart" uri="{C3380CC4-5D6E-409C-BE32-E72D297353CC}">
              <c16:uniqueId val="{00000002-4988-44EA-93B9-26DF86FD41AD}"/>
            </c:ext>
          </c:extLst>
        </c:ser>
        <c:ser>
          <c:idx val="3"/>
          <c:order val="3"/>
          <c:tx>
            <c:strRef>
              <c:f>totalunitsold!$E$3:$E$4</c:f>
              <c:strCache>
                <c:ptCount val="1"/>
                <c:pt idx="0">
                  <c:v>Midmarket</c:v>
                </c:pt>
              </c:strCache>
            </c:strRef>
          </c:tx>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totalunitsold!$E$5:$E$10</c:f>
              <c:numCache>
                <c:formatCode>General</c:formatCode>
                <c:ptCount val="5"/>
                <c:pt idx="0">
                  <c:v>37772.5</c:v>
                </c:pt>
                <c:pt idx="1">
                  <c:v>42926</c:v>
                </c:pt>
                <c:pt idx="2">
                  <c:v>21599</c:v>
                </c:pt>
                <c:pt idx="3">
                  <c:v>36059</c:v>
                </c:pt>
                <c:pt idx="4">
                  <c:v>33821.5</c:v>
                </c:pt>
              </c:numCache>
            </c:numRef>
          </c:val>
          <c:extLst>
            <c:ext xmlns:c16="http://schemas.microsoft.com/office/drawing/2014/chart" uri="{C3380CC4-5D6E-409C-BE32-E72D297353CC}">
              <c16:uniqueId val="{00000003-4988-44EA-93B9-26DF86FD41AD}"/>
            </c:ext>
          </c:extLst>
        </c:ser>
        <c:ser>
          <c:idx val="4"/>
          <c:order val="4"/>
          <c:tx>
            <c:strRef>
              <c:f>totalunitsold!$F$3:$F$4</c:f>
              <c:strCache>
                <c:ptCount val="1"/>
                <c:pt idx="0">
                  <c:v>Small Business</c:v>
                </c:pt>
              </c:strCache>
            </c:strRef>
          </c:tx>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totalunitsold!$F$5:$F$10</c:f>
              <c:numCache>
                <c:formatCode>General</c:formatCode>
                <c:ptCount val="5"/>
                <c:pt idx="0">
                  <c:v>33107</c:v>
                </c:pt>
                <c:pt idx="1">
                  <c:v>26555.5</c:v>
                </c:pt>
                <c:pt idx="2">
                  <c:v>26223.5</c:v>
                </c:pt>
                <c:pt idx="3">
                  <c:v>25715</c:v>
                </c:pt>
                <c:pt idx="4">
                  <c:v>41538</c:v>
                </c:pt>
              </c:numCache>
            </c:numRef>
          </c:val>
          <c:extLst>
            <c:ext xmlns:c16="http://schemas.microsoft.com/office/drawing/2014/chart" uri="{C3380CC4-5D6E-409C-BE32-E72D297353CC}">
              <c16:uniqueId val="{00000004-4988-44EA-93B9-26DF86FD41AD}"/>
            </c:ext>
          </c:extLst>
        </c:ser>
        <c:dLbls>
          <c:showLegendKey val="0"/>
          <c:showVal val="0"/>
          <c:showCatName val="0"/>
          <c:showSerName val="0"/>
          <c:showPercent val="0"/>
          <c:showBubbleSize val="0"/>
        </c:dLbls>
        <c:gapWidth val="100"/>
        <c:overlap val="-24"/>
        <c:axId val="933374799"/>
        <c:axId val="933390639"/>
      </c:barChart>
      <c:catAx>
        <c:axId val="933374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390639"/>
        <c:crosses val="autoZero"/>
        <c:auto val="1"/>
        <c:lblAlgn val="ctr"/>
        <c:lblOffset val="100"/>
        <c:noMultiLvlLbl val="0"/>
      </c:catAx>
      <c:valAx>
        <c:axId val="933390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37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Sample.xlsx]Total Profit!PivotTable7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C000"/>
          </a:solidFill>
          <a:ln>
            <a:noFill/>
          </a:ln>
          <a:effectLst>
            <a:outerShdw blurRad="88900" dist="2794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'Total Profit'!$B$3</c:f>
              <c:strCache>
                <c:ptCount val="1"/>
                <c:pt idx="0">
                  <c:v>Total</c:v>
                </c:pt>
              </c:strCache>
            </c:strRef>
          </c:tx>
          <c:spPr>
            <a:solidFill>
              <a:srgbClr val="FFC000"/>
            </a:solidFill>
          </c:spPr>
          <c:invertIfNegative val="1"/>
          <c:dPt>
            <c:idx val="0"/>
            <c:invertIfNegative val="1"/>
            <c:bubble3D val="0"/>
            <c:spPr>
              <a:solidFill>
                <a:srgbClr val="FFC000"/>
              </a:solidFill>
              <a:ln>
                <a:noFill/>
              </a:ln>
              <a:effectLst>
                <a:outerShdw blurRad="88900" dist="27940" dir="5400000" algn="ctr" rotWithShape="0">
                  <a:srgbClr val="000000">
                    <a:alpha val="63000"/>
                  </a:srgbClr>
                </a:outerShdw>
              </a:effectLst>
            </c:spPr>
          </c:dPt>
          <c:dPt>
            <c:idx val="1"/>
            <c:invertIfNegative val="1"/>
            <c:bubble3D val="0"/>
            <c:spPr>
              <a:solidFill>
                <a:srgbClr val="FFC000"/>
              </a:solidFill>
              <a:ln>
                <a:noFill/>
              </a:ln>
              <a:effectLst>
                <a:outerShdw blurRad="88900" dist="27940" dir="5400000" algn="ctr" rotWithShape="0">
                  <a:srgbClr val="000000">
                    <a:alpha val="63000"/>
                  </a:srgbClr>
                </a:outerShdw>
              </a:effectLst>
            </c:spPr>
          </c:dPt>
          <c:dPt>
            <c:idx val="2"/>
            <c:invertIfNegative val="1"/>
            <c:bubble3D val="0"/>
            <c:spPr>
              <a:solidFill>
                <a:srgbClr val="FFC000"/>
              </a:solidFill>
              <a:ln>
                <a:noFill/>
              </a:ln>
              <a:effectLst>
                <a:outerShdw blurRad="88900" dist="27940" dir="5400000" algn="ctr" rotWithShape="0">
                  <a:srgbClr val="000000">
                    <a:alpha val="63000"/>
                  </a:srgbClr>
                </a:outerShdw>
              </a:effectLst>
            </c:spPr>
          </c:dPt>
          <c:dPt>
            <c:idx val="3"/>
            <c:invertIfNegative val="1"/>
            <c:bubble3D val="0"/>
            <c:spPr>
              <a:solidFill>
                <a:srgbClr val="FFC000"/>
              </a:solidFill>
              <a:ln>
                <a:noFill/>
              </a:ln>
              <a:effectLst>
                <a:outerShdw blurRad="88900" dist="27940" dir="5400000" algn="ctr" rotWithShape="0">
                  <a:srgbClr val="000000">
                    <a:alpha val="63000"/>
                  </a:srgbClr>
                </a:outerShdw>
              </a:effectLst>
            </c:spPr>
          </c:dPt>
          <c:dPt>
            <c:idx val="4"/>
            <c:invertIfNegative val="1"/>
            <c:bubble3D val="0"/>
            <c:spPr>
              <a:solidFill>
                <a:srgbClr val="FFC000"/>
              </a:solidFill>
              <a:ln>
                <a:noFill/>
              </a:ln>
              <a:effectLst>
                <a:outerShdw blurRad="88900" dist="27940" dir="5400000" algn="ctr" rotWithShape="0">
                  <a:srgbClr val="000000">
                    <a:alpha val="63000"/>
                  </a:srgbClr>
                </a:outerShdw>
              </a:effectLst>
            </c:spPr>
          </c:dPt>
          <c:cat>
            <c:strRef>
              <c:f>'Total Profit'!$A$4:$A$9</c:f>
              <c:strCache>
                <c:ptCount val="5"/>
                <c:pt idx="0">
                  <c:v>Channel Partners</c:v>
                </c:pt>
                <c:pt idx="1">
                  <c:v>Enterprise</c:v>
                </c:pt>
                <c:pt idx="2">
                  <c:v>Government</c:v>
                </c:pt>
                <c:pt idx="3">
                  <c:v>Midmarket</c:v>
                </c:pt>
                <c:pt idx="4">
                  <c:v>Small Business</c:v>
                </c:pt>
              </c:strCache>
            </c:strRef>
          </c:cat>
          <c:val>
            <c:numRef>
              <c:f>'Total Profit'!$B$4:$B$9</c:f>
              <c:numCache>
                <c:formatCode>General</c:formatCode>
                <c:ptCount val="5"/>
                <c:pt idx="0">
                  <c:v>1316803.1400000001</c:v>
                </c:pt>
                <c:pt idx="1">
                  <c:v>-614545.625</c:v>
                </c:pt>
                <c:pt idx="2">
                  <c:v>11388173.169999985</c:v>
                </c:pt>
                <c:pt idx="3">
                  <c:v>660103.07499999984</c:v>
                </c:pt>
                <c:pt idx="4">
                  <c:v>4143168.5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4CF-4945-8245-A0D1BE80D994}"/>
            </c:ext>
          </c:extLst>
        </c:ser>
        <c:dLbls>
          <c:showLegendKey val="0"/>
          <c:showVal val="0"/>
          <c:showCatName val="0"/>
          <c:showSerName val="0"/>
          <c:showPercent val="0"/>
          <c:showBubbleSize val="0"/>
        </c:dLbls>
        <c:gapWidth val="115"/>
        <c:overlap val="-20"/>
        <c:axId val="542634671"/>
        <c:axId val="542655311"/>
      </c:barChart>
      <c:catAx>
        <c:axId val="5426346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655311"/>
        <c:crosses val="autoZero"/>
        <c:auto val="1"/>
        <c:lblAlgn val="ctr"/>
        <c:lblOffset val="100"/>
        <c:noMultiLvlLbl val="0"/>
      </c:catAx>
      <c:valAx>
        <c:axId val="5426553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63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Sample.xlsx]piechart!PivotTable8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piechart!$B$3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3"/>
            <c:bubble3D val="0"/>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Pt>
            <c:idx val="4"/>
            <c:bubble3D val="0"/>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a:noFill/>
              </a:ln>
              <a:effectLst>
                <a:outerShdw blurRad="88900" dist="2794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piechart!$A$4:$A$9</c:f>
              <c:strCache>
                <c:ptCount val="5"/>
                <c:pt idx="0">
                  <c:v>Canada</c:v>
                </c:pt>
                <c:pt idx="1">
                  <c:v>France</c:v>
                </c:pt>
                <c:pt idx="2">
                  <c:v>Germany</c:v>
                </c:pt>
                <c:pt idx="3">
                  <c:v>Mexico</c:v>
                </c:pt>
                <c:pt idx="4">
                  <c:v>United States of America</c:v>
                </c:pt>
              </c:strCache>
            </c:strRef>
          </c:cat>
          <c:val>
            <c:numRef>
              <c:f>piechart!$B$4:$B$9</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484C-45A0-A24C-AC8A0AFCAA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Sample.xlsx]salesprofit over years!PivotTable1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and Profit over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'salesprofit over years'!$B$3</c:f>
              <c:strCache>
                <c:ptCount val="1"/>
                <c:pt idx="0">
                  <c:v>Sum of Sales</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'salesprofit over years'!$A$4:$A$6</c:f>
              <c:strCache>
                <c:ptCount val="2"/>
                <c:pt idx="0">
                  <c:v>2013</c:v>
                </c:pt>
                <c:pt idx="1">
                  <c:v>2014</c:v>
                </c:pt>
              </c:strCache>
            </c:strRef>
          </c:cat>
          <c:val>
            <c:numRef>
              <c:f>'salesprofit over years'!$B$4:$B$6</c:f>
              <c:numCache>
                <c:formatCode>General</c:formatCode>
                <c:ptCount val="2"/>
                <c:pt idx="0">
                  <c:v>26415255.510000009</c:v>
                </c:pt>
                <c:pt idx="1">
                  <c:v>92311094.749999985</c:v>
                </c:pt>
              </c:numCache>
            </c:numRef>
          </c:val>
          <c:extLst>
            <c:ext xmlns:c16="http://schemas.microsoft.com/office/drawing/2014/chart" uri="{C3380CC4-5D6E-409C-BE32-E72D297353CC}">
              <c16:uniqueId val="{00000000-702C-4F2F-BD07-57431240DDAD}"/>
            </c:ext>
          </c:extLst>
        </c:ser>
        <c:dLbls>
          <c:showLegendKey val="0"/>
          <c:showVal val="0"/>
          <c:showCatName val="0"/>
          <c:showSerName val="0"/>
          <c:showPercent val="0"/>
          <c:showBubbleSize val="0"/>
        </c:dLbls>
        <c:gapWidth val="150"/>
        <c:axId val="933347919"/>
        <c:axId val="933345519"/>
      </c:barChart>
      <c:lineChart>
        <c:grouping val="standard"/>
        <c:varyColors val="0"/>
        <c:ser>
          <c:idx val="1"/>
          <c:order val="1"/>
          <c:tx>
            <c:strRef>
              <c:f>'salesprofit over years'!$C$3</c:f>
              <c:strCache>
                <c:ptCount val="1"/>
                <c:pt idx="0">
                  <c:v>Sum of Profit</c:v>
                </c:pt>
              </c:strCache>
            </c:strRef>
          </c:tx>
          <c:spPr>
            <a:ln w="34925" cap="rnd">
              <a:solidFill>
                <a:schemeClr val="accent2"/>
              </a:solidFill>
              <a:round/>
            </a:ln>
            <a:effectLst>
              <a:outerShdw blurRad="88900" dist="27940" dir="5400000" algn="ctr" rotWithShape="0">
                <a:srgbClr val="000000">
                  <a:alpha val="63000"/>
                </a:srgbClr>
              </a:outerShdw>
            </a:effectLst>
          </c:spPr>
          <c:marker>
            <c:symbol val="none"/>
          </c:marker>
          <c:cat>
            <c:strRef>
              <c:f>'salesprofit over years'!$A$4:$A$6</c:f>
              <c:strCache>
                <c:ptCount val="2"/>
                <c:pt idx="0">
                  <c:v>2013</c:v>
                </c:pt>
                <c:pt idx="1">
                  <c:v>2014</c:v>
                </c:pt>
              </c:strCache>
            </c:strRef>
          </c:cat>
          <c:val>
            <c:numRef>
              <c:f>'salesprofit over years'!$C$4:$C$6</c:f>
              <c:numCache>
                <c:formatCode>General</c:formatCode>
                <c:ptCount val="2"/>
                <c:pt idx="0">
                  <c:v>3878464.5100000007</c:v>
                </c:pt>
                <c:pt idx="1">
                  <c:v>13015237.749999994</c:v>
                </c:pt>
              </c:numCache>
            </c:numRef>
          </c:val>
          <c:smooth val="0"/>
          <c:extLst>
            <c:ext xmlns:c16="http://schemas.microsoft.com/office/drawing/2014/chart" uri="{C3380CC4-5D6E-409C-BE32-E72D297353CC}">
              <c16:uniqueId val="{00000001-702C-4F2F-BD07-57431240DDAD}"/>
            </c:ext>
          </c:extLst>
        </c:ser>
        <c:dLbls>
          <c:showLegendKey val="0"/>
          <c:showVal val="0"/>
          <c:showCatName val="0"/>
          <c:showSerName val="0"/>
          <c:showPercent val="0"/>
          <c:showBubbleSize val="0"/>
        </c:dLbls>
        <c:marker val="1"/>
        <c:smooth val="0"/>
        <c:axId val="933347919"/>
        <c:axId val="933345519"/>
      </c:lineChart>
      <c:catAx>
        <c:axId val="9333479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345519"/>
        <c:crosses val="autoZero"/>
        <c:auto val="1"/>
        <c:lblAlgn val="ctr"/>
        <c:lblOffset val="100"/>
        <c:noMultiLvlLbl val="0"/>
      </c:catAx>
      <c:valAx>
        <c:axId val="9333455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34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Sample.xlsx]totalunitsold!PivotTable2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Unit Sold for each country per segment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totalunitsold!$B$3:$B$4</c:f>
              <c:strCache>
                <c:ptCount val="1"/>
                <c:pt idx="0">
                  <c:v>Channel Partners</c:v>
                </c:pt>
              </c:strCache>
            </c:strRef>
          </c:tx>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totalunitsold!$B$5:$B$10</c:f>
              <c:numCache>
                <c:formatCode>General</c:formatCode>
                <c:ptCount val="5"/>
                <c:pt idx="0">
                  <c:v>44062</c:v>
                </c:pt>
                <c:pt idx="1">
                  <c:v>33503</c:v>
                </c:pt>
                <c:pt idx="2">
                  <c:v>29689</c:v>
                </c:pt>
                <c:pt idx="3">
                  <c:v>21163</c:v>
                </c:pt>
                <c:pt idx="4">
                  <c:v>32846.5</c:v>
                </c:pt>
              </c:numCache>
            </c:numRef>
          </c:val>
          <c:extLst>
            <c:ext xmlns:c16="http://schemas.microsoft.com/office/drawing/2014/chart" uri="{C3380CC4-5D6E-409C-BE32-E72D297353CC}">
              <c16:uniqueId val="{00000000-DD35-42FE-A582-FE563F1C8DB7}"/>
            </c:ext>
          </c:extLst>
        </c:ser>
        <c:ser>
          <c:idx val="1"/>
          <c:order val="1"/>
          <c:tx>
            <c:strRef>
              <c:f>totalunitsold!$C$3:$C$4</c:f>
              <c:strCache>
                <c:ptCount val="1"/>
                <c:pt idx="0">
                  <c:v>Enterprise</c:v>
                </c:pt>
              </c:strCache>
            </c:strRef>
          </c:tx>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totalunitsold!$C$5:$C$10</c:f>
              <c:numCache>
                <c:formatCode>General</c:formatCode>
                <c:ptCount val="5"/>
                <c:pt idx="0">
                  <c:v>34075</c:v>
                </c:pt>
                <c:pt idx="1">
                  <c:v>33222</c:v>
                </c:pt>
                <c:pt idx="2">
                  <c:v>34902.5</c:v>
                </c:pt>
                <c:pt idx="3">
                  <c:v>28638</c:v>
                </c:pt>
                <c:pt idx="4">
                  <c:v>37714.5</c:v>
                </c:pt>
              </c:numCache>
            </c:numRef>
          </c:val>
          <c:extLst>
            <c:ext xmlns:c16="http://schemas.microsoft.com/office/drawing/2014/chart" uri="{C3380CC4-5D6E-409C-BE32-E72D297353CC}">
              <c16:uniqueId val="{00000001-DD35-42FE-A582-FE563F1C8DB7}"/>
            </c:ext>
          </c:extLst>
        </c:ser>
        <c:ser>
          <c:idx val="2"/>
          <c:order val="2"/>
          <c:tx>
            <c:strRef>
              <c:f>totalunitsold!$D$3:$D$4</c:f>
              <c:strCache>
                <c:ptCount val="1"/>
                <c:pt idx="0">
                  <c:v>Government</c:v>
                </c:pt>
              </c:strCache>
            </c:strRef>
          </c:tx>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totalunitsold!$D$5:$D$10</c:f>
              <c:numCache>
                <c:formatCode>General</c:formatCode>
                <c:ptCount val="5"/>
                <c:pt idx="0">
                  <c:v>98412</c:v>
                </c:pt>
                <c:pt idx="1">
                  <c:v>104724.5</c:v>
                </c:pt>
                <c:pt idx="2">
                  <c:v>89080</c:v>
                </c:pt>
                <c:pt idx="3">
                  <c:v>91750</c:v>
                </c:pt>
                <c:pt idx="4">
                  <c:v>86707</c:v>
                </c:pt>
              </c:numCache>
            </c:numRef>
          </c:val>
          <c:extLst>
            <c:ext xmlns:c16="http://schemas.microsoft.com/office/drawing/2014/chart" uri="{C3380CC4-5D6E-409C-BE32-E72D297353CC}">
              <c16:uniqueId val="{00000002-DD35-42FE-A582-FE563F1C8DB7}"/>
            </c:ext>
          </c:extLst>
        </c:ser>
        <c:ser>
          <c:idx val="3"/>
          <c:order val="3"/>
          <c:tx>
            <c:strRef>
              <c:f>totalunitsold!$E$3:$E$4</c:f>
              <c:strCache>
                <c:ptCount val="1"/>
                <c:pt idx="0">
                  <c:v>Midmarket</c:v>
                </c:pt>
              </c:strCache>
            </c:strRef>
          </c:tx>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totalunitsold!$E$5:$E$10</c:f>
              <c:numCache>
                <c:formatCode>General</c:formatCode>
                <c:ptCount val="5"/>
                <c:pt idx="0">
                  <c:v>37772.5</c:v>
                </c:pt>
                <c:pt idx="1">
                  <c:v>42926</c:v>
                </c:pt>
                <c:pt idx="2">
                  <c:v>21599</c:v>
                </c:pt>
                <c:pt idx="3">
                  <c:v>36059</c:v>
                </c:pt>
                <c:pt idx="4">
                  <c:v>33821.5</c:v>
                </c:pt>
              </c:numCache>
            </c:numRef>
          </c:val>
          <c:extLst>
            <c:ext xmlns:c16="http://schemas.microsoft.com/office/drawing/2014/chart" uri="{C3380CC4-5D6E-409C-BE32-E72D297353CC}">
              <c16:uniqueId val="{00000003-DD35-42FE-A582-FE563F1C8DB7}"/>
            </c:ext>
          </c:extLst>
        </c:ser>
        <c:ser>
          <c:idx val="4"/>
          <c:order val="4"/>
          <c:tx>
            <c:strRef>
              <c:f>totalunitsold!$F$3:$F$4</c:f>
              <c:strCache>
                <c:ptCount val="1"/>
                <c:pt idx="0">
                  <c:v>Small Business</c:v>
                </c:pt>
              </c:strCache>
            </c:strRef>
          </c:tx>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a:noFill/>
            </a:ln>
            <a:effectLst>
              <a:outerShdw blurRad="88900" dist="27940" dir="5400000" algn="ctr" rotWithShape="0">
                <a:srgbClr val="000000">
                  <a:alpha val="63000"/>
                </a:srgbClr>
              </a:outerShdw>
            </a:effectLst>
          </c:spPr>
          <c:invertIfNegative val="0"/>
          <c:cat>
            <c:strRef>
              <c:f>totalunitsold!$A$5:$A$10</c:f>
              <c:strCache>
                <c:ptCount val="5"/>
                <c:pt idx="0">
                  <c:v>Canada</c:v>
                </c:pt>
                <c:pt idx="1">
                  <c:v>France</c:v>
                </c:pt>
                <c:pt idx="2">
                  <c:v>Germany</c:v>
                </c:pt>
                <c:pt idx="3">
                  <c:v>Mexico</c:v>
                </c:pt>
                <c:pt idx="4">
                  <c:v>United States of America</c:v>
                </c:pt>
              </c:strCache>
            </c:strRef>
          </c:cat>
          <c:val>
            <c:numRef>
              <c:f>totalunitsold!$F$5:$F$10</c:f>
              <c:numCache>
                <c:formatCode>General</c:formatCode>
                <c:ptCount val="5"/>
                <c:pt idx="0">
                  <c:v>33107</c:v>
                </c:pt>
                <c:pt idx="1">
                  <c:v>26555.5</c:v>
                </c:pt>
                <c:pt idx="2">
                  <c:v>26223.5</c:v>
                </c:pt>
                <c:pt idx="3">
                  <c:v>25715</c:v>
                </c:pt>
                <c:pt idx="4">
                  <c:v>41538</c:v>
                </c:pt>
              </c:numCache>
            </c:numRef>
          </c:val>
          <c:extLst>
            <c:ext xmlns:c16="http://schemas.microsoft.com/office/drawing/2014/chart" uri="{C3380CC4-5D6E-409C-BE32-E72D297353CC}">
              <c16:uniqueId val="{00000004-DD35-42FE-A582-FE563F1C8DB7}"/>
            </c:ext>
          </c:extLst>
        </c:ser>
        <c:dLbls>
          <c:showLegendKey val="0"/>
          <c:showVal val="0"/>
          <c:showCatName val="0"/>
          <c:showSerName val="0"/>
          <c:showPercent val="0"/>
          <c:showBubbleSize val="0"/>
        </c:dLbls>
        <c:gapWidth val="100"/>
        <c:overlap val="-24"/>
        <c:axId val="933374799"/>
        <c:axId val="933390639"/>
      </c:barChart>
      <c:catAx>
        <c:axId val="933374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390639"/>
        <c:crosses val="autoZero"/>
        <c:auto val="1"/>
        <c:lblAlgn val="ctr"/>
        <c:lblOffset val="100"/>
        <c:noMultiLvlLbl val="0"/>
      </c:catAx>
      <c:valAx>
        <c:axId val="933390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374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Sample.xlsx]Total Profit!PivotTable7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C000"/>
          </a:solidFill>
          <a:ln>
            <a:noFill/>
          </a:ln>
          <a:effectLst>
            <a:outerShdw blurRad="57150" dist="19050" dir="5400000" algn="ctr" rotWithShape="0">
              <a:srgbClr val="000000">
                <a:alpha val="63000"/>
              </a:srgbClr>
            </a:outerShdw>
          </a:effectLst>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c:spPr>
      </c:pivotFmt>
      <c:pivotFmt>
        <c:idx val="3"/>
        <c:spPr>
          <a:solidFill>
            <a:srgbClr val="FFC000"/>
          </a:solidFill>
          <a:ln>
            <a:noFill/>
          </a:ln>
          <a:effectLst>
            <a:outerShdw blurRad="57150" dist="19050" dir="5400000" algn="ctr" rotWithShape="0">
              <a:srgbClr val="000000">
                <a:alpha val="63000"/>
              </a:srgbClr>
            </a:outerShdw>
          </a:effectLst>
        </c:spPr>
      </c:pivotFmt>
      <c:pivotFmt>
        <c:idx val="4"/>
        <c:spPr>
          <a:solidFill>
            <a:srgbClr val="FFC000"/>
          </a:solidFill>
          <a:ln>
            <a:noFill/>
          </a:ln>
          <a:effectLst>
            <a:outerShdw blurRad="57150" dist="19050" dir="5400000" algn="ctr" rotWithShape="0">
              <a:srgbClr val="000000">
                <a:alpha val="63000"/>
              </a:srgbClr>
            </a:outerShdw>
          </a:effectLst>
        </c:spPr>
      </c:pivotFmt>
      <c:pivotFmt>
        <c:idx val="5"/>
        <c:spPr>
          <a:solidFill>
            <a:srgbClr val="FFC000"/>
          </a:solidFill>
          <a:ln>
            <a:noFill/>
          </a:ln>
          <a:effectLst>
            <a:outerShdw blurRad="57150" dist="19050" dir="5400000" algn="ctr" rotWithShape="0">
              <a:srgbClr val="000000">
                <a:alpha val="63000"/>
              </a:srgbClr>
            </a:outerShdw>
          </a:effectLst>
        </c:spPr>
      </c:pivotFmt>
      <c:pivotFmt>
        <c:idx val="6"/>
        <c:spPr>
          <a:solidFill>
            <a:srgbClr val="FFC000"/>
          </a:solidFill>
          <a:ln>
            <a:noFill/>
          </a:ln>
          <a:effectLst>
            <a:outerShdw blurRad="57150" dist="19050" dir="5400000" algn="ctr" rotWithShape="0">
              <a:srgbClr val="000000">
                <a:alpha val="63000"/>
              </a:srgbClr>
            </a:outerShdw>
          </a:effectLst>
        </c:spPr>
      </c:pivotFmt>
      <c:pivotFmt>
        <c:idx val="7"/>
        <c:spPr>
          <a:solidFill>
            <a:srgbClr val="FFC000"/>
          </a:soli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a:outerShdw blurRad="88900" dist="27940" dir="5400000" algn="ctr" rotWithShape="0">
              <a:srgbClr val="000000">
                <a:alpha val="63000"/>
              </a:srgbClr>
            </a:outerShdw>
          </a:effectLst>
        </c:spPr>
      </c:pivotFmt>
      <c:pivotFmt>
        <c:idx val="9"/>
        <c:spPr>
          <a:solidFill>
            <a:srgbClr val="FFC000"/>
          </a:solidFill>
          <a:ln>
            <a:noFill/>
          </a:ln>
          <a:effectLst>
            <a:outerShdw blurRad="88900" dist="27940" dir="5400000" algn="ctr" rotWithShape="0">
              <a:srgbClr val="000000">
                <a:alpha val="63000"/>
              </a:srgbClr>
            </a:outerShdw>
          </a:effectLst>
        </c:spPr>
      </c:pivotFmt>
      <c:pivotFmt>
        <c:idx val="10"/>
        <c:spPr>
          <a:solidFill>
            <a:srgbClr val="FFC000"/>
          </a:solidFill>
          <a:ln>
            <a:noFill/>
          </a:ln>
          <a:effectLst>
            <a:outerShdw blurRad="88900" dist="27940" dir="5400000" algn="ctr" rotWithShape="0">
              <a:srgbClr val="000000">
                <a:alpha val="63000"/>
              </a:srgbClr>
            </a:outerShdw>
          </a:effectLst>
        </c:spPr>
      </c:pivotFmt>
      <c:pivotFmt>
        <c:idx val="11"/>
        <c:spPr>
          <a:solidFill>
            <a:srgbClr val="FFC000"/>
          </a:solidFill>
          <a:ln>
            <a:noFill/>
          </a:ln>
          <a:effectLst>
            <a:outerShdw blurRad="88900" dist="27940" dir="5400000" algn="ctr" rotWithShape="0">
              <a:srgbClr val="000000">
                <a:alpha val="63000"/>
              </a:srgbClr>
            </a:outerShdw>
          </a:effectLst>
        </c:spPr>
      </c:pivotFmt>
      <c:pivotFmt>
        <c:idx val="12"/>
        <c:spPr>
          <a:solidFill>
            <a:srgbClr val="FFC000"/>
          </a:solidFill>
          <a:ln>
            <a:noFill/>
          </a:ln>
          <a:effectLst>
            <a:outerShdw blurRad="88900" dist="27940" dir="5400000" algn="ctr" rotWithShape="0">
              <a:srgbClr val="000000">
                <a:alpha val="63000"/>
              </a:srgbClr>
            </a:outerShdw>
          </a:effectLst>
        </c:spPr>
      </c:pivotFmt>
    </c:pivotFmts>
    <c:plotArea>
      <c:layout/>
      <c:barChart>
        <c:barDir val="bar"/>
        <c:grouping val="clustered"/>
        <c:varyColors val="1"/>
        <c:ser>
          <c:idx val="0"/>
          <c:order val="0"/>
          <c:tx>
            <c:strRef>
              <c:f>'Total Profit'!$B$3</c:f>
              <c:strCache>
                <c:ptCount val="1"/>
                <c:pt idx="0">
                  <c:v>Total</c:v>
                </c:pt>
              </c:strCache>
            </c:strRef>
          </c:tx>
          <c:spPr>
            <a:solidFill>
              <a:srgbClr val="FFC000"/>
            </a:solidFill>
          </c:spPr>
          <c:invertIfNegative val="1"/>
          <c:dPt>
            <c:idx val="0"/>
            <c:invertIfNegative val="1"/>
            <c:bubble3D val="0"/>
            <c:spPr>
              <a:solidFill>
                <a:srgbClr val="FFC000"/>
              </a:soli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1-6E44-4593-98E7-901E7F329A54}"/>
              </c:ext>
            </c:extLst>
          </c:dPt>
          <c:dPt>
            <c:idx val="1"/>
            <c:invertIfNegative val="1"/>
            <c:bubble3D val="0"/>
            <c:spPr>
              <a:solidFill>
                <a:srgbClr val="FFC000"/>
              </a:soli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3-6E44-4593-98E7-901E7F329A54}"/>
              </c:ext>
            </c:extLst>
          </c:dPt>
          <c:dPt>
            <c:idx val="2"/>
            <c:invertIfNegative val="1"/>
            <c:bubble3D val="0"/>
            <c:spPr>
              <a:solidFill>
                <a:srgbClr val="FFC000"/>
              </a:soli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5-6E44-4593-98E7-901E7F329A54}"/>
              </c:ext>
            </c:extLst>
          </c:dPt>
          <c:dPt>
            <c:idx val="3"/>
            <c:invertIfNegative val="1"/>
            <c:bubble3D val="0"/>
            <c:spPr>
              <a:solidFill>
                <a:srgbClr val="FFC000"/>
              </a:soli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7-6E44-4593-98E7-901E7F329A54}"/>
              </c:ext>
            </c:extLst>
          </c:dPt>
          <c:dPt>
            <c:idx val="4"/>
            <c:invertIfNegative val="1"/>
            <c:bubble3D val="0"/>
            <c:spPr>
              <a:solidFill>
                <a:srgbClr val="FFC000"/>
              </a:soli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9-6E44-4593-98E7-901E7F329A54}"/>
              </c:ext>
            </c:extLst>
          </c:dPt>
          <c:cat>
            <c:strRef>
              <c:f>'Total Profit'!$A$4:$A$9</c:f>
              <c:strCache>
                <c:ptCount val="5"/>
                <c:pt idx="0">
                  <c:v>Channel Partners</c:v>
                </c:pt>
                <c:pt idx="1">
                  <c:v>Enterprise</c:v>
                </c:pt>
                <c:pt idx="2">
                  <c:v>Government</c:v>
                </c:pt>
                <c:pt idx="3">
                  <c:v>Midmarket</c:v>
                </c:pt>
                <c:pt idx="4">
                  <c:v>Small Business</c:v>
                </c:pt>
              </c:strCache>
            </c:strRef>
          </c:cat>
          <c:val>
            <c:numRef>
              <c:f>'Total Profit'!$B$4:$B$9</c:f>
              <c:numCache>
                <c:formatCode>General</c:formatCode>
                <c:ptCount val="5"/>
                <c:pt idx="0">
                  <c:v>1316803.1400000001</c:v>
                </c:pt>
                <c:pt idx="1">
                  <c:v>-614545.625</c:v>
                </c:pt>
                <c:pt idx="2">
                  <c:v>11388173.169999985</c:v>
                </c:pt>
                <c:pt idx="3">
                  <c:v>660103.07499999984</c:v>
                </c:pt>
                <c:pt idx="4">
                  <c:v>4143168.5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A-6E44-4593-98E7-901E7F329A54}"/>
            </c:ext>
          </c:extLst>
        </c:ser>
        <c:dLbls>
          <c:showLegendKey val="0"/>
          <c:showVal val="0"/>
          <c:showCatName val="0"/>
          <c:showSerName val="0"/>
          <c:showPercent val="0"/>
          <c:showBubbleSize val="0"/>
        </c:dLbls>
        <c:gapWidth val="115"/>
        <c:overlap val="-20"/>
        <c:axId val="542634671"/>
        <c:axId val="542655311"/>
      </c:barChart>
      <c:catAx>
        <c:axId val="5426346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655311"/>
        <c:crosses val="autoZero"/>
        <c:auto val="1"/>
        <c:lblAlgn val="ctr"/>
        <c:lblOffset val="100"/>
        <c:noMultiLvlLbl val="0"/>
      </c:catAx>
      <c:valAx>
        <c:axId val="54265531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63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Sample.xlsx]piechart!PivotTable8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9"/>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1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11"/>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
        <c:idx val="12"/>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pivotFmt>
    </c:pivotFmts>
    <c:plotArea>
      <c:layout/>
      <c:pieChart>
        <c:varyColors val="1"/>
        <c:ser>
          <c:idx val="0"/>
          <c:order val="0"/>
          <c:tx>
            <c:strRef>
              <c:f>piechart!$B$3</c:f>
              <c:strCache>
                <c:ptCount val="1"/>
                <c:pt idx="0">
                  <c:v>Total</c:v>
                </c:pt>
              </c:strCache>
            </c:strRef>
          </c:tx>
          <c:dPt>
            <c:idx val="0"/>
            <c:bubble3D val="0"/>
            <c:spPr>
              <a:gradFill rotWithShape="1">
                <a:gsLst>
                  <a:gs pos="0">
                    <a:schemeClr val="accent1">
                      <a:tint val="85000"/>
                      <a:shade val="98000"/>
                      <a:satMod val="110000"/>
                      <a:lumMod val="103000"/>
                    </a:schemeClr>
                  </a:gs>
                  <a:gs pos="50000">
                    <a:schemeClr val="accent1">
                      <a:shade val="85000"/>
                      <a:satMod val="105000"/>
                      <a:lumMod val="100000"/>
                    </a:schemeClr>
                  </a:gs>
                  <a:gs pos="100000">
                    <a:schemeClr val="accent1">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1-7F3C-4B3F-80F9-9F72178535BB}"/>
              </c:ext>
            </c:extLst>
          </c:dPt>
          <c:dPt>
            <c:idx val="1"/>
            <c:bubble3D val="0"/>
            <c:spPr>
              <a:gradFill rotWithShape="1">
                <a:gsLst>
                  <a:gs pos="0">
                    <a:schemeClr val="accent2">
                      <a:tint val="85000"/>
                      <a:shade val="98000"/>
                      <a:satMod val="110000"/>
                      <a:lumMod val="103000"/>
                    </a:schemeClr>
                  </a:gs>
                  <a:gs pos="50000">
                    <a:schemeClr val="accent2">
                      <a:shade val="85000"/>
                      <a:satMod val="105000"/>
                      <a:lumMod val="100000"/>
                    </a:schemeClr>
                  </a:gs>
                  <a:gs pos="100000">
                    <a:schemeClr val="accent2">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3-7F3C-4B3F-80F9-9F72178535BB}"/>
              </c:ext>
            </c:extLst>
          </c:dPt>
          <c:dPt>
            <c:idx val="2"/>
            <c:bubble3D val="0"/>
            <c:spPr>
              <a:gradFill rotWithShape="1">
                <a:gsLst>
                  <a:gs pos="0">
                    <a:schemeClr val="accent3">
                      <a:tint val="85000"/>
                      <a:shade val="98000"/>
                      <a:satMod val="110000"/>
                      <a:lumMod val="103000"/>
                    </a:schemeClr>
                  </a:gs>
                  <a:gs pos="50000">
                    <a:schemeClr val="accent3">
                      <a:shade val="85000"/>
                      <a:satMod val="105000"/>
                      <a:lumMod val="100000"/>
                    </a:schemeClr>
                  </a:gs>
                  <a:gs pos="100000">
                    <a:schemeClr val="accent3">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5-7F3C-4B3F-80F9-9F72178535BB}"/>
              </c:ext>
            </c:extLst>
          </c:dPt>
          <c:dPt>
            <c:idx val="3"/>
            <c:bubble3D val="0"/>
            <c:spPr>
              <a:gradFill rotWithShape="1">
                <a:gsLst>
                  <a:gs pos="0">
                    <a:schemeClr val="accent4">
                      <a:tint val="85000"/>
                      <a:shade val="98000"/>
                      <a:satMod val="110000"/>
                      <a:lumMod val="103000"/>
                    </a:schemeClr>
                  </a:gs>
                  <a:gs pos="50000">
                    <a:schemeClr val="accent4">
                      <a:shade val="85000"/>
                      <a:satMod val="105000"/>
                      <a:lumMod val="100000"/>
                    </a:schemeClr>
                  </a:gs>
                  <a:gs pos="100000">
                    <a:schemeClr val="accent4">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7-7F3C-4B3F-80F9-9F72178535BB}"/>
              </c:ext>
            </c:extLst>
          </c:dPt>
          <c:dPt>
            <c:idx val="4"/>
            <c:bubble3D val="0"/>
            <c:spPr>
              <a:gradFill rotWithShape="1">
                <a:gsLst>
                  <a:gs pos="0">
                    <a:schemeClr val="accent5">
                      <a:tint val="85000"/>
                      <a:shade val="98000"/>
                      <a:satMod val="110000"/>
                      <a:lumMod val="103000"/>
                    </a:schemeClr>
                  </a:gs>
                  <a:gs pos="50000">
                    <a:schemeClr val="accent5">
                      <a:shade val="85000"/>
                      <a:satMod val="105000"/>
                      <a:lumMod val="100000"/>
                    </a:schemeClr>
                  </a:gs>
                  <a:gs pos="100000">
                    <a:schemeClr val="accent5">
                      <a:shade val="60000"/>
                      <a:satMod val="120000"/>
                      <a:lumMod val="100000"/>
                    </a:schemeClr>
                  </a:gs>
                </a:gsLst>
                <a:lin ang="5400000" scaled="0"/>
              </a:gradFill>
              <a:ln>
                <a:noFill/>
              </a:ln>
              <a:effectLst>
                <a:outerShdw blurRad="88900" dist="27940" dir="5400000" algn="ctr" rotWithShape="0">
                  <a:srgbClr val="000000">
                    <a:alpha val="63000"/>
                  </a:srgbClr>
                </a:outerShdw>
              </a:effectLst>
            </c:spPr>
            <c:extLst>
              <c:ext xmlns:c16="http://schemas.microsoft.com/office/drawing/2014/chart" uri="{C3380CC4-5D6E-409C-BE32-E72D297353CC}">
                <c16:uniqueId val="{00000009-7F3C-4B3F-80F9-9F72178535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piechart!$A$4:$A$9</c:f>
              <c:strCache>
                <c:ptCount val="5"/>
                <c:pt idx="0">
                  <c:v>Canada</c:v>
                </c:pt>
                <c:pt idx="1">
                  <c:v>France</c:v>
                </c:pt>
                <c:pt idx="2">
                  <c:v>Germany</c:v>
                </c:pt>
                <c:pt idx="3">
                  <c:v>Mexico</c:v>
                </c:pt>
                <c:pt idx="4">
                  <c:v>United States of America</c:v>
                </c:pt>
              </c:strCache>
            </c:strRef>
          </c:cat>
          <c:val>
            <c:numRef>
              <c:f>piechart!$B$4:$B$9</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A-7F3C-4B3F-80F9-9F72178535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No of High Bands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No of High Bands</a:t>
          </a:r>
        </a:p>
      </cx:txPr>
    </cx:title>
    <cx:plotArea>
      <cx:plotAreaRegion>
        <cx:series layoutId="funnel" uniqueId="{66F29A0D-87FF-49B2-A096-5A795F6C3280}">
          <cx:dataLabels>
            <cx:visibility seriesName="0" categoryName="0" value="1"/>
          </cx:dataLabels>
          <cx:dataId val="0"/>
        </cx:series>
      </cx:plotAreaRegion>
      <cx:axis id="1">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No of High Bands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No of High Bands</a:t>
          </a:r>
        </a:p>
      </cx:txPr>
    </cx:title>
    <cx:plotArea>
      <cx:plotAreaRegion>
        <cx:series layoutId="funnel" uniqueId="{66F29A0D-87FF-49B2-A096-5A795F6C3280}">
          <cx:dataLabels>
            <cx:visibility seriesName="0" categoryName="0" value="1"/>
          </cx:dataLabels>
          <cx:dataId val="0"/>
        </cx:series>
      </cx:plotAreaRegion>
      <cx:axis id="0">
        <cx:catScaling gapWidth="0.5"/>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482600</xdr:colOff>
      <xdr:row>1</xdr:row>
      <xdr:rowOff>161925</xdr:rowOff>
    </xdr:from>
    <xdr:to>
      <xdr:col>9</xdr:col>
      <xdr:colOff>273050</xdr:colOff>
      <xdr:row>16</xdr:row>
      <xdr:rowOff>142875</xdr:rowOff>
    </xdr:to>
    <xdr:graphicFrame macro="">
      <xdr:nvGraphicFramePr>
        <xdr:cNvPr id="2" name="Chart 1">
          <a:extLst>
            <a:ext uri="{FF2B5EF4-FFF2-40B4-BE49-F238E27FC236}">
              <a16:creationId xmlns:a16="http://schemas.microsoft.com/office/drawing/2014/main" id="{2B63FD0A-BF0D-BA44-7457-FC198A540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215900</xdr:colOff>
      <xdr:row>10</xdr:row>
      <xdr:rowOff>41275</xdr:rowOff>
    </xdr:from>
    <xdr:to>
      <xdr:col>10</xdr:col>
      <xdr:colOff>590550</xdr:colOff>
      <xdr:row>25</xdr:row>
      <xdr:rowOff>22225</xdr:rowOff>
    </xdr:to>
    <xdr:graphicFrame macro="">
      <xdr:nvGraphicFramePr>
        <xdr:cNvPr id="2" name="Chart 1">
          <a:extLst>
            <a:ext uri="{FF2B5EF4-FFF2-40B4-BE49-F238E27FC236}">
              <a16:creationId xmlns:a16="http://schemas.microsoft.com/office/drawing/2014/main" id="{4C719669-F2F7-1E4D-C756-7BCF5E384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647700</xdr:colOff>
      <xdr:row>10</xdr:row>
      <xdr:rowOff>139700</xdr:rowOff>
    </xdr:from>
    <xdr:to>
      <xdr:col>3</xdr:col>
      <xdr:colOff>590550</xdr:colOff>
      <xdr:row>24</xdr:row>
      <xdr:rowOff>85725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E2CB8F5C-BE29-6363-ADBC-269D7C78501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86000" y="1981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149225</xdr:colOff>
      <xdr:row>0</xdr:row>
      <xdr:rowOff>123825</xdr:rowOff>
    </xdr:from>
    <xdr:to>
      <xdr:col>11</xdr:col>
      <xdr:colOff>9525</xdr:colOff>
      <xdr:row>15</xdr:row>
      <xdr:rowOff>104775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55398AEB-E470-5F7F-742F-1FCF5387D2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71725" y="1238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88900</xdr:colOff>
      <xdr:row>1</xdr:row>
      <xdr:rowOff>9525</xdr:rowOff>
    </xdr:from>
    <xdr:to>
      <xdr:col>9</xdr:col>
      <xdr:colOff>393700</xdr:colOff>
      <xdr:row>15</xdr:row>
      <xdr:rowOff>174625</xdr:rowOff>
    </xdr:to>
    <xdr:graphicFrame macro="">
      <xdr:nvGraphicFramePr>
        <xdr:cNvPr id="2" name="Chart 1">
          <a:extLst>
            <a:ext uri="{FF2B5EF4-FFF2-40B4-BE49-F238E27FC236}">
              <a16:creationId xmlns:a16="http://schemas.microsoft.com/office/drawing/2014/main" id="{2667C0F9-3587-06EF-CD78-FCD8DF37D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63500</xdr:colOff>
      <xdr:row>2</xdr:row>
      <xdr:rowOff>34925</xdr:rowOff>
    </xdr:from>
    <xdr:to>
      <xdr:col>10</xdr:col>
      <xdr:colOff>368300</xdr:colOff>
      <xdr:row>17</xdr:row>
      <xdr:rowOff>15875</xdr:rowOff>
    </xdr:to>
    <xdr:graphicFrame macro="">
      <xdr:nvGraphicFramePr>
        <xdr:cNvPr id="2" name="Chart 1">
          <a:extLst>
            <a:ext uri="{FF2B5EF4-FFF2-40B4-BE49-F238E27FC236}">
              <a16:creationId xmlns:a16="http://schemas.microsoft.com/office/drawing/2014/main" id="{169396AA-52E2-B6EA-33E1-CC5145048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5</xdr:row>
      <xdr:rowOff>0</xdr:rowOff>
    </xdr:from>
    <xdr:to>
      <xdr:col>5</xdr:col>
      <xdr:colOff>234950</xdr:colOff>
      <xdr:row>16</xdr:row>
      <xdr:rowOff>63500</xdr:rowOff>
    </xdr:to>
    <xdr:graphicFrame macro="">
      <xdr:nvGraphicFramePr>
        <xdr:cNvPr id="3" name="Chart 2">
          <a:extLst>
            <a:ext uri="{FF2B5EF4-FFF2-40B4-BE49-F238E27FC236}">
              <a16:creationId xmlns:a16="http://schemas.microsoft.com/office/drawing/2014/main" id="{1852E08C-AAB8-4434-9C3F-1FCDC6CC8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18</xdr:row>
      <xdr:rowOff>36511</xdr:rowOff>
    </xdr:from>
    <xdr:to>
      <xdr:col>15</xdr:col>
      <xdr:colOff>500062</xdr:colOff>
      <xdr:row>33</xdr:row>
      <xdr:rowOff>95249</xdr:rowOff>
    </xdr:to>
    <xdr:graphicFrame macro="">
      <xdr:nvGraphicFramePr>
        <xdr:cNvPr id="4" name="Chart 3">
          <a:extLst>
            <a:ext uri="{FF2B5EF4-FFF2-40B4-BE49-F238E27FC236}">
              <a16:creationId xmlns:a16="http://schemas.microsoft.com/office/drawing/2014/main" id="{C131A40C-3261-4153-8035-9112B4D0C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563562</xdr:colOff>
      <xdr:row>3</xdr:row>
      <xdr:rowOff>23814</xdr:rowOff>
    </xdr:from>
    <xdr:to>
      <xdr:col>17</xdr:col>
      <xdr:colOff>415924</xdr:colOff>
      <xdr:row>16</xdr:row>
      <xdr:rowOff>174626</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862B7E5B-5AF8-4C00-A247-F144154A9A3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025062" y="65881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293688</xdr:colOff>
      <xdr:row>18</xdr:row>
      <xdr:rowOff>7938</xdr:rowOff>
    </xdr:from>
    <xdr:to>
      <xdr:col>7</xdr:col>
      <xdr:colOff>373063</xdr:colOff>
      <xdr:row>33</xdr:row>
      <xdr:rowOff>12701</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F892268A-2A36-4748-8EF6-663D1A1018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3688" y="3381376"/>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79374</xdr:colOff>
      <xdr:row>17</xdr:row>
      <xdr:rowOff>174625</xdr:rowOff>
    </xdr:from>
    <xdr:to>
      <xdr:col>23</xdr:col>
      <xdr:colOff>420686</xdr:colOff>
      <xdr:row>32</xdr:row>
      <xdr:rowOff>179387</xdr:rowOff>
    </xdr:to>
    <xdr:graphicFrame macro="">
      <xdr:nvGraphicFramePr>
        <xdr:cNvPr id="7" name="Chart 6">
          <a:extLst>
            <a:ext uri="{FF2B5EF4-FFF2-40B4-BE49-F238E27FC236}">
              <a16:creationId xmlns:a16="http://schemas.microsoft.com/office/drawing/2014/main" id="{1D0675B7-5CFB-469F-970A-A846C6E8C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404812</xdr:colOff>
      <xdr:row>4</xdr:row>
      <xdr:rowOff>111125</xdr:rowOff>
    </xdr:from>
    <xdr:to>
      <xdr:col>13</xdr:col>
      <xdr:colOff>55562</xdr:colOff>
      <xdr:row>16</xdr:row>
      <xdr:rowOff>134937</xdr:rowOff>
    </xdr:to>
    <xdr:graphicFrame macro="">
      <xdr:nvGraphicFramePr>
        <xdr:cNvPr id="8" name="Chart 7">
          <a:extLst>
            <a:ext uri="{FF2B5EF4-FFF2-40B4-BE49-F238E27FC236}">
              <a16:creationId xmlns:a16="http://schemas.microsoft.com/office/drawing/2014/main" id="{1E4C5F3A-FF84-4282-BA80-F1C7FA4AE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i Zope" refreshedDate="45067.703055787038" createdVersion="8" refreshedVersion="8" minRefreshableVersion="3" recordCount="5" xr:uid="{2B786506-A6E6-4A4F-9851-9E246AB885AA}">
  <cacheSource type="worksheet">
    <worksheetSource ref="A1:B6" sheet="highband"/>
  </cacheSource>
  <cacheFields count="2">
    <cacheField name="Amarilla" numFmtId="0">
      <sharedItems/>
    </cacheField>
    <cacheField name="38" numFmtId="0">
      <sharedItems containsSemiMixedTypes="0" containsString="0" containsNumber="1" containsInteger="1" minValue="29" maxValue="6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i Zope" refreshedDate="45067.684956944446" backgroundQuery="1" createdVersion="8" refreshedVersion="8" minRefreshableVersion="3" recordCount="0" supportSubquery="1" supportAdvancedDrill="1" xr:uid="{DC80FA0D-B636-4F3B-837A-9DD342EE9AAF}">
  <cacheSource type="external" connectionId="1"/>
  <cacheFields count="7">
    <cacheField name="[Measures].[Sum of Sales]" caption="Sum of Sales" numFmtId="0" hierarchy="43" level="32767"/>
    <cacheField name="[Measures].[Sum of Profit]" caption="Sum of Profit" numFmtId="0" hierarchy="44" level="32767"/>
    <cacheField name="[financials].[Date (Year)].[Date (Year)]" caption="Date (Year)" numFmtId="0" hierarchy="16" level="1">
      <sharedItems count="2">
        <s v="2013"/>
        <s v="2014"/>
      </sharedItems>
    </cacheField>
    <cacheField name="[financials].[Date (Month)].[Date (Month)]" caption="Date (Month)" numFmtId="0" hierarchy="18" level="1">
      <sharedItems containsNonDate="0" count="4">
        <s v="Sep"/>
        <s v="Oct"/>
        <s v="Nov"/>
        <s v="Dec"/>
      </sharedItems>
    </cacheField>
    <cacheField name="[financials].[Date (Quarter)].[Date (Quarter)]" caption="Date (Quarter)" numFmtId="0" hierarchy="17" level="1">
      <sharedItems containsNonDate="0" count="2">
        <s v="Qtr3"/>
        <s v="Qtr4"/>
      </sharedItems>
    </cacheField>
    <cacheField name="[financials].[Year].[Year]" caption="Year" numFmtId="0" hierarchy="15" level="1">
      <sharedItems containsSemiMixedTypes="0" containsNonDate="0" containsString="0"/>
    </cacheField>
    <cacheField name="[financials].[Product].[Product]" caption="Product" numFmtId="0" hierarchy="2" level="1">
      <sharedItems containsSemiMixedTypes="0" containsNonDate="0" containsString="0"/>
    </cacheField>
  </cacheFields>
  <cacheHierarchies count="4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2" memberValueDatatype="130" unbalanced="0">
      <fieldsUsage count="2">
        <fieldUsage x="-1"/>
        <fieldUsage x="6"/>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2" memberValueDatatype="130" unbalanced="0">
      <fieldsUsage count="2">
        <fieldUsage x="-1"/>
        <fieldUsage x="5"/>
      </fieldsUsage>
    </cacheHierarchy>
    <cacheHierarchy uniqueName="[financials].[Date (Year)]" caption="Date (Year)" attribute="1" defaultMemberUniqueName="[financials].[Date (Year)].[All]" allUniqueName="[financials].[Date (Year)].[All]" dimensionUniqueName="[financials]" displayFolder="" count="2" memberValueDatatype="130" unbalanced="0">
      <fieldsUsage count="2">
        <fieldUsage x="-1"/>
        <fieldUsage x="2"/>
      </fieldsUsage>
    </cacheHierarchy>
    <cacheHierarchy uniqueName="[financials].[Date (Quarter)]" caption="Date (Quarter)" attribute="1" defaultMemberUniqueName="[financials].[Date (Quarter)].[All]" allUniqueName="[financials].[Date (Quarter)].[All]" dimensionUniqueName="[financials]" displayFolder="" count="2" memberValueDatatype="130" unbalanced="0">
      <fieldsUsage count="2">
        <fieldUsage x="-1"/>
        <fieldUsage x="4"/>
      </fieldsUsage>
    </cacheHierarchy>
    <cacheHierarchy uniqueName="[financials].[Date (Month)]" caption="Date (Month)" attribute="1" defaultMemberUniqueName="[financials].[Date (Month)].[All]" allUniqueName="[financials].[Date (Month)].[All]" dimensionUniqueName="[financials]" displayFolder="" count="2" memberValueDatatype="130" unbalanced="0">
      <fieldsUsage count="2">
        <fieldUsage x="-1"/>
        <fieldUsage x="3"/>
      </fieldsUsage>
    </cacheHierarchy>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Discount Band]" caption="Discount Band" attribute="1" defaultMemberUniqueName="[Range].[Discount Band].[All]" allUniqueName="[Range].[Discount Band].[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5" unbalanced="0"/>
    <cacheHierarchy uniqueName="[Range].[Manufacturing Price]" caption="Manufacturing Price" attribute="1" defaultMemberUniqueName="[Range].[Manufacturing Price].[All]" allUniqueName="[Range].[Manufacturing Price].[All]" dimensionUniqueName="[Range]" displayFolder="" count="0" memberValueDatatype="20" unbalanced="0"/>
    <cacheHierarchy uniqueName="[Range].[Sale Price]" caption="Sale Price" attribute="1" defaultMemberUniqueName="[Range].[Sale Price].[All]" allUniqueName="[Range].[Sale Price].[All]" dimensionUniqueName="[Range]" displayFolder="" count="0" memberValueDatatype="20" unbalanced="0"/>
    <cacheHierarchy uniqueName="[Range].[Gross Sales]" caption="Gross Sales" attribute="1" defaultMemberUniqueName="[Range].[Gross Sales].[All]" allUniqueName="[Range].[Gross Sales].[All]" dimensionUniqueName="[Range]" displayFolder="" count="0" memberValueDatatype="5" unbalanced="0"/>
    <cacheHierarchy uniqueName="[Range].[Discounts]" caption="Discounts" attribute="1" defaultMemberUniqueName="[Range].[Discounts].[All]" allUniqueName="[Range].[Discounts].[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Product]" caption="Product" attribute="1" defaultMemberUniqueName="[Range 1].[Product].[All]" allUniqueName="[Range 1].[Product].[All]" dimensionUniqueName="[Range 1]" displayFolder="" count="0" memberValueDatatype="130" unbalanced="0"/>
    <cacheHierarchy uniqueName="[Range 1].[Discount Band]" caption="Discount Band" attribute="1" defaultMemberUniqueName="[Range 1].[Discount Band].[All]" allUniqueName="[Range 1].[Discount Band].[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5" unbalanced="0"/>
    <cacheHierarchy uniqueName="[Range 1].[Manufacturing Price]" caption="Manufacturing Price" attribute="1" defaultMemberUniqueName="[Range 1].[Manufacturing Price].[All]" allUniqueName="[Range 1].[Manufacturing Price].[All]" dimensionUniqueName="[Range 1]" displayFolder="" count="0" memberValueDatatype="20" unbalanced="0"/>
    <cacheHierarchy uniqueName="[Range 1].[Sale Price]" caption="Sale Price" attribute="1" defaultMemberUniqueName="[Range 1].[Sale Price].[All]" allUniqueName="[Range 1].[Sale Price].[All]" dimensionUniqueName="[Range 1]" displayFolder="" count="0" memberValueDatatype="20" unbalanced="0"/>
    <cacheHierarchy uniqueName="[Range 1].[Gross Sales]" caption="Gross Sales" attribute="1" defaultMemberUniqueName="[Range 1].[Gross Sales].[All]" allUniqueName="[Range 1].[Gross Sales].[All]" dimensionUniqueName="[Range 1]" displayFolder="" count="0" memberValueDatatype="5"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financia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Sum of Profit 2]" caption="Sum of Profit 2" measure="1" displayFolder="" measureGroup="Range" count="0" hidden="1">
      <extLst>
        <ext xmlns:x15="http://schemas.microsoft.com/office/spreadsheetml/2010/11/main" uri="{B97F6D7D-B522-45F9-BDA1-12C45D357490}">
          <x15:cacheHierarchy aggregatedColumn="30"/>
        </ext>
      </extLst>
    </cacheHierarchy>
    <cacheHierarchy uniqueName="[Measures].[Sum of Gross Sales]" caption="Sum of Gross Sales" measure="1" displayFolder="" measureGroup="Range 1" count="0" hidden="1">
      <extLst>
        <ext xmlns:x15="http://schemas.microsoft.com/office/spreadsheetml/2010/11/main" uri="{B97F6D7D-B522-45F9-BDA1-12C45D357490}">
          <x15:cacheHierarchy aggregatedColumn="37"/>
        </ext>
      </extLst>
    </cacheHierarchy>
  </cacheHierarchies>
  <kpis count="0"/>
  <dimensions count="4">
    <dimension name="financials" uniqueName="[financials]" caption="financials"/>
    <dimension measure="1" name="Measures" uniqueName="[Measures]" caption="Measures"/>
    <dimension name="Range" uniqueName="[Range]" caption="Range"/>
    <dimension name="Range 1" uniqueName="[Range 1]" caption="Range 1"/>
  </dimensions>
  <measureGroups count="3">
    <measureGroup name="financials" caption="financials"/>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i Zope" refreshedDate="45067.684957407408" backgroundQuery="1" createdVersion="8" refreshedVersion="8" minRefreshableVersion="3" recordCount="0" supportSubquery="1" supportAdvancedDrill="1" xr:uid="{5A866DF7-C63D-400F-813A-5BFF7B4D0836}">
  <cacheSource type="external" connectionId="1"/>
  <cacheFields count="4">
    <cacheField name="[financials].[Country].[Country]" caption="Country" numFmtId="0" hierarchy="1" level="1">
      <sharedItems count="5">
        <s v="Canada"/>
        <s v="France"/>
        <s v="Germany"/>
        <s v="Mexico"/>
        <s v="United States of America"/>
      </sharedItems>
    </cacheField>
    <cacheField name="[financials].[Segment].[Segment]" caption="Segment" numFmtId="0" level="1">
      <sharedItems count="5">
        <s v="Channel Partners"/>
        <s v="Enterprise"/>
        <s v="Government"/>
        <s v="Midmarket"/>
        <s v="Small Business"/>
      </sharedItems>
    </cacheField>
    <cacheField name="[Measures].[Sum of Units Sold]" caption="Sum of Units Sold" numFmtId="0" hierarchy="45" level="32767"/>
    <cacheField name="[financials].[Product].[Product]" caption="Product" numFmtId="0" hierarchy="2" level="1">
      <sharedItems containsSemiMixedTypes="0" containsNonDate="0" containsString="0"/>
    </cacheField>
  </cacheFields>
  <cacheHierarchies count="49">
    <cacheHierarchy uniqueName="[financials].[Segment]" caption="Segment" attribute="1" defaultMemberUniqueName="[financials].[Segment].[All]" allUniqueName="[financials].[Segment].[All]" dimensionUniqueName="[financials]" displayFolder="" count="2" memberValueDatatype="130" unbalanced="0">
      <fieldsUsage count="2">
        <fieldUsage x="-1"/>
        <fieldUsage x="1"/>
      </fieldsUsage>
    </cacheHierarchy>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3"/>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financials].[Date (Year)]" caption="Date (Year)" attribute="1" defaultMemberUniqueName="[financials].[Date (Year)].[All]" allUniqueName="[financials].[Date (Year)].[All]" dimensionUniqueName="[financials]" displayFolder="" count="0" memberValueDatatype="130" unbalanced="0"/>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Discount Band]" caption="Discount Band" attribute="1" defaultMemberUniqueName="[Range].[Discount Band].[All]" allUniqueName="[Range].[Discount Band].[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5" unbalanced="0"/>
    <cacheHierarchy uniqueName="[Range].[Manufacturing Price]" caption="Manufacturing Price" attribute="1" defaultMemberUniqueName="[Range].[Manufacturing Price].[All]" allUniqueName="[Range].[Manufacturing Price].[All]" dimensionUniqueName="[Range]" displayFolder="" count="0" memberValueDatatype="20" unbalanced="0"/>
    <cacheHierarchy uniqueName="[Range].[Sale Price]" caption="Sale Price" attribute="1" defaultMemberUniqueName="[Range].[Sale Price].[All]" allUniqueName="[Range].[Sale Price].[All]" dimensionUniqueName="[Range]" displayFolder="" count="0" memberValueDatatype="20" unbalanced="0"/>
    <cacheHierarchy uniqueName="[Range].[Gross Sales]" caption="Gross Sales" attribute="1" defaultMemberUniqueName="[Range].[Gross Sales].[All]" allUniqueName="[Range].[Gross Sales].[All]" dimensionUniqueName="[Range]" displayFolder="" count="0" memberValueDatatype="5" unbalanced="0"/>
    <cacheHierarchy uniqueName="[Range].[Discounts]" caption="Discounts" attribute="1" defaultMemberUniqueName="[Range].[Discounts].[All]" allUniqueName="[Range].[Discounts].[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Product]" caption="Product" attribute="1" defaultMemberUniqueName="[Range 1].[Product].[All]" allUniqueName="[Range 1].[Product].[All]" dimensionUniqueName="[Range 1]" displayFolder="" count="0" memberValueDatatype="130" unbalanced="0"/>
    <cacheHierarchy uniqueName="[Range 1].[Discount Band]" caption="Discount Band" attribute="1" defaultMemberUniqueName="[Range 1].[Discount Band].[All]" allUniqueName="[Range 1].[Discount Band].[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5" unbalanced="0"/>
    <cacheHierarchy uniqueName="[Range 1].[Manufacturing Price]" caption="Manufacturing Price" attribute="1" defaultMemberUniqueName="[Range 1].[Manufacturing Price].[All]" allUniqueName="[Range 1].[Manufacturing Price].[All]" dimensionUniqueName="[Range 1]" displayFolder="" count="0" memberValueDatatype="20" unbalanced="0"/>
    <cacheHierarchy uniqueName="[Range 1].[Sale Price]" caption="Sale Price" attribute="1" defaultMemberUniqueName="[Range 1].[Sale Price].[All]" allUniqueName="[Range 1].[Sale Price].[All]" dimensionUniqueName="[Range 1]" displayFolder="" count="0" memberValueDatatype="20" unbalanced="0"/>
    <cacheHierarchy uniqueName="[Range 1].[Gross Sales]" caption="Gross Sales" attribute="1" defaultMemberUniqueName="[Range 1].[Gross Sales].[All]" allUniqueName="[Range 1].[Gross Sales].[All]" dimensionUniqueName="[Range 1]" displayFolder="" count="0" memberValueDatatype="5"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Sum of Profit 2]" caption="Sum of Profit 2" measure="1" displayFolder="" measureGroup="Range" count="0" hidden="1">
      <extLst>
        <ext xmlns:x15="http://schemas.microsoft.com/office/spreadsheetml/2010/11/main" uri="{B97F6D7D-B522-45F9-BDA1-12C45D357490}">
          <x15:cacheHierarchy aggregatedColumn="30"/>
        </ext>
      </extLst>
    </cacheHierarchy>
    <cacheHierarchy uniqueName="[Measures].[Sum of Gross Sales]" caption="Sum of Gross Sales" measure="1" displayFolder="" measureGroup="Range 1" count="0" hidden="1">
      <extLst>
        <ext xmlns:x15="http://schemas.microsoft.com/office/spreadsheetml/2010/11/main" uri="{B97F6D7D-B522-45F9-BDA1-12C45D357490}">
          <x15:cacheHierarchy aggregatedColumn="37"/>
        </ext>
      </extLst>
    </cacheHierarchy>
  </cacheHierarchies>
  <kpis count="0"/>
  <dimensions count="4">
    <dimension name="financials" uniqueName="[financials]" caption="financials"/>
    <dimension measure="1" name="Measures" uniqueName="[Measures]" caption="Measures"/>
    <dimension name="Range" uniqueName="[Range]" caption="Range"/>
    <dimension name="Range 1" uniqueName="[Range 1]" caption="Range 1"/>
  </dimensions>
  <measureGroups count="3">
    <measureGroup name="financials" caption="financials"/>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i Zope" refreshedDate="45067.709130787036" backgroundQuery="1" createdVersion="8" refreshedVersion="8" minRefreshableVersion="3" recordCount="0" supportSubquery="1" supportAdvancedDrill="1" xr:uid="{B98238D9-0AC4-4646-8B29-D3FD185ABC18}">
  <cacheSource type="external" connectionId="1"/>
  <cacheFields count="2">
    <cacheField name="[Range].[Segment].[Segment]" caption="Segment" numFmtId="0" hierarchy="19" level="1">
      <sharedItems count="5">
        <s v="Channel Partners"/>
        <s v="Enterprise"/>
        <s v="Government"/>
        <s v="Midmarket"/>
        <s v="Small Business"/>
      </sharedItems>
    </cacheField>
    <cacheField name="[Measures].[Sum of Profit 2]" caption="Sum of Profit 2" numFmtId="0" hierarchy="47" level="32767"/>
  </cacheFields>
  <cacheHierarchies count="4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financials].[Date (Year)]" caption="Date (Year)" attribute="1" defaultMemberUniqueName="[financials].[Date (Year)].[All]" allUniqueName="[financials].[Date (Year)].[All]" dimensionUniqueName="[financials]" displayFolder="" count="0" memberValueDatatype="130" unbalanced="0"/>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0"/>
      </fieldsUsage>
    </cacheHierarchy>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Discount Band]" caption="Discount Band" attribute="1" defaultMemberUniqueName="[Range].[Discount Band].[All]" allUniqueName="[Range].[Discount Band].[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5" unbalanced="0"/>
    <cacheHierarchy uniqueName="[Range].[Manufacturing Price]" caption="Manufacturing Price" attribute="1" defaultMemberUniqueName="[Range].[Manufacturing Price].[All]" allUniqueName="[Range].[Manufacturing Price].[All]" dimensionUniqueName="[Range]" displayFolder="" count="0" memberValueDatatype="20" unbalanced="0"/>
    <cacheHierarchy uniqueName="[Range].[Sale Price]" caption="Sale Price" attribute="1" defaultMemberUniqueName="[Range].[Sale Price].[All]" allUniqueName="[Range].[Sale Price].[All]" dimensionUniqueName="[Range]" displayFolder="" count="0" memberValueDatatype="20" unbalanced="0"/>
    <cacheHierarchy uniqueName="[Range].[Gross Sales]" caption="Gross Sales" attribute="1" defaultMemberUniqueName="[Range].[Gross Sales].[All]" allUniqueName="[Range].[Gross Sales].[All]" dimensionUniqueName="[Range]" displayFolder="" count="0" memberValueDatatype="5" unbalanced="0"/>
    <cacheHierarchy uniqueName="[Range].[Discounts]" caption="Discounts" attribute="1" defaultMemberUniqueName="[Range].[Discounts].[All]" allUniqueName="[Range].[Discounts].[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Product]" caption="Product" attribute="1" defaultMemberUniqueName="[Range 1].[Product].[All]" allUniqueName="[Range 1].[Product].[All]" dimensionUniqueName="[Range 1]" displayFolder="" count="0" memberValueDatatype="130" unbalanced="0"/>
    <cacheHierarchy uniqueName="[Range 1].[Discount Band]" caption="Discount Band" attribute="1" defaultMemberUniqueName="[Range 1].[Discount Band].[All]" allUniqueName="[Range 1].[Discount Band].[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5" unbalanced="0"/>
    <cacheHierarchy uniqueName="[Range 1].[Manufacturing Price]" caption="Manufacturing Price" attribute="1" defaultMemberUniqueName="[Range 1].[Manufacturing Price].[All]" allUniqueName="[Range 1].[Manufacturing Price].[All]" dimensionUniqueName="[Range 1]" displayFolder="" count="0" memberValueDatatype="20" unbalanced="0"/>
    <cacheHierarchy uniqueName="[Range 1].[Sale Price]" caption="Sale Price" attribute="1" defaultMemberUniqueName="[Range 1].[Sale Price].[All]" allUniqueName="[Range 1].[Sale Price].[All]" dimensionUniqueName="[Range 1]" displayFolder="" count="0" memberValueDatatype="20" unbalanced="0"/>
    <cacheHierarchy uniqueName="[Range 1].[Gross Sales]" caption="Gross Sales" attribute="1" defaultMemberUniqueName="[Range 1].[Gross Sales].[All]" allUniqueName="[Range 1].[Gross Sales].[All]" dimensionUniqueName="[Range 1]" displayFolder="" count="0" memberValueDatatype="5"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Sum of Profit 2]" caption="Sum of Profit 2" measure="1" displayFolder="" measureGroup="Range"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Gross Sales]" caption="Sum of Gross Sales" measure="1" displayFolder="" measureGroup="Range 1" count="0" hidden="1">
      <extLst>
        <ext xmlns:x15="http://schemas.microsoft.com/office/spreadsheetml/2010/11/main" uri="{B97F6D7D-B522-45F9-BDA1-12C45D357490}">
          <x15:cacheHierarchy aggregatedColumn="37"/>
        </ext>
      </extLst>
    </cacheHierarchy>
  </cacheHierarchies>
  <kpis count="0"/>
  <dimensions count="4">
    <dimension name="financials" uniqueName="[financials]" caption="financials"/>
    <dimension measure="1" name="Measures" uniqueName="[Measures]" caption="Measures"/>
    <dimension name="Range" uniqueName="[Range]" caption="Range"/>
    <dimension name="Range 1" uniqueName="[Range 1]" caption="Range 1"/>
  </dimensions>
  <measureGroups count="3">
    <measureGroup name="financials" caption="financials"/>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i Zope" refreshedDate="45067.718234490741" backgroundQuery="1" createdVersion="8" refreshedVersion="8" minRefreshableVersion="3" recordCount="0" supportSubquery="1" supportAdvancedDrill="1" xr:uid="{AD8407D7-5CE6-4B1A-AE80-F313716E08D7}">
  <cacheSource type="external" connectionId="1"/>
  <cacheFields count="2">
    <cacheField name="[Range 1].[Country].[Country]" caption="Country" numFmtId="0" hierarchy="31" level="1">
      <sharedItems count="5">
        <s v="Canada"/>
        <s v="France"/>
        <s v="Germany"/>
        <s v="Mexico"/>
        <s v="United States of America"/>
      </sharedItems>
    </cacheField>
    <cacheField name="[Measures].[Sum of Gross Sales]" caption="Sum of Gross Sales" numFmtId="0" hierarchy="48" level="32767"/>
  </cacheFields>
  <cacheHierarchies count="49">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financials].[Date (Year)]" caption="Date (Year)" attribute="1" defaultMemberUniqueName="[financials].[Date (Year)].[All]" allUniqueName="[financials].[Date (Year)].[All]" dimensionUniqueName="[financials]" displayFolder="" count="0" memberValueDatatype="130" unbalanced="0"/>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Discount Band]" caption="Discount Band" attribute="1" defaultMemberUniqueName="[Range].[Discount Band].[All]" allUniqueName="[Range].[Discount Band].[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5" unbalanced="0"/>
    <cacheHierarchy uniqueName="[Range].[Manufacturing Price]" caption="Manufacturing Price" attribute="1" defaultMemberUniqueName="[Range].[Manufacturing Price].[All]" allUniqueName="[Range].[Manufacturing Price].[All]" dimensionUniqueName="[Range]" displayFolder="" count="0" memberValueDatatype="20" unbalanced="0"/>
    <cacheHierarchy uniqueName="[Range].[Sale Price]" caption="Sale Price" attribute="1" defaultMemberUniqueName="[Range].[Sale Price].[All]" allUniqueName="[Range].[Sale Price].[All]" dimensionUniqueName="[Range]" displayFolder="" count="0" memberValueDatatype="20" unbalanced="0"/>
    <cacheHierarchy uniqueName="[Range].[Gross Sales]" caption="Gross Sales" attribute="1" defaultMemberUniqueName="[Range].[Gross Sales].[All]" allUniqueName="[Range].[Gross Sales].[All]" dimensionUniqueName="[Range]" displayFolder="" count="0" memberValueDatatype="5" unbalanced="0"/>
    <cacheHierarchy uniqueName="[Range].[Discounts]" caption="Discounts" attribute="1" defaultMemberUniqueName="[Range].[Discounts].[All]" allUniqueName="[Range].[Discounts].[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Country]" caption="Country" attribute="1" defaultMemberUniqueName="[Range 1].[Country].[All]" allUniqueName="[Range 1].[Country].[All]" dimensionUniqueName="[Range 1]" displayFolder="" count="2" memberValueDatatype="130" unbalanced="0">
      <fieldsUsage count="2">
        <fieldUsage x="-1"/>
        <fieldUsage x="0"/>
      </fieldsUsage>
    </cacheHierarchy>
    <cacheHierarchy uniqueName="[Range 1].[Product]" caption="Product" attribute="1" defaultMemberUniqueName="[Range 1].[Product].[All]" allUniqueName="[Range 1].[Product].[All]" dimensionUniqueName="[Range 1]" displayFolder="" count="0" memberValueDatatype="130" unbalanced="0"/>
    <cacheHierarchy uniqueName="[Range 1].[Discount Band]" caption="Discount Band" attribute="1" defaultMemberUniqueName="[Range 1].[Discount Band].[All]" allUniqueName="[Range 1].[Discount Band].[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5" unbalanced="0"/>
    <cacheHierarchy uniqueName="[Range 1].[Manufacturing Price]" caption="Manufacturing Price" attribute="1" defaultMemberUniqueName="[Range 1].[Manufacturing Price].[All]" allUniqueName="[Range 1].[Manufacturing Price].[All]" dimensionUniqueName="[Range 1]" displayFolder="" count="0" memberValueDatatype="20" unbalanced="0"/>
    <cacheHierarchy uniqueName="[Range 1].[Sale Price]" caption="Sale Price" attribute="1" defaultMemberUniqueName="[Range 1].[Sale Price].[All]" allUniqueName="[Range 1].[Sale Price].[All]" dimensionUniqueName="[Range 1]" displayFolder="" count="0" memberValueDatatype="20" unbalanced="0"/>
    <cacheHierarchy uniqueName="[Range 1].[Gross Sales]" caption="Gross Sales" attribute="1" defaultMemberUniqueName="[Range 1].[Gross Sales].[All]" allUniqueName="[Range 1].[Gross Sales].[All]" dimensionUniqueName="[Range 1]" displayFolder="" count="0" memberValueDatatype="5"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Sum of Profit 2]" caption="Sum of Profit 2" measure="1" displayFolder="" measureGroup="Range" count="0" hidden="1">
      <extLst>
        <ext xmlns:x15="http://schemas.microsoft.com/office/spreadsheetml/2010/11/main" uri="{B97F6D7D-B522-45F9-BDA1-12C45D357490}">
          <x15:cacheHierarchy aggregatedColumn="30"/>
        </ext>
      </extLst>
    </cacheHierarchy>
    <cacheHierarchy uniqueName="[Measures].[Sum of Gross Sales]" caption="Sum of Gross Sales" measure="1" displayFolder="" measureGroup="Range 1" count="0" oneField="1" hidden="1">
      <fieldsUsage count="1">
        <fieldUsage x="1"/>
      </fieldsUsage>
      <extLst>
        <ext xmlns:x15="http://schemas.microsoft.com/office/spreadsheetml/2010/11/main" uri="{B97F6D7D-B522-45F9-BDA1-12C45D357490}">
          <x15:cacheHierarchy aggregatedColumn="37"/>
        </ext>
      </extLst>
    </cacheHierarchy>
  </cacheHierarchies>
  <kpis count="0"/>
  <dimensions count="4">
    <dimension name="financials" uniqueName="[financials]" caption="financials"/>
    <dimension measure="1" name="Measures" uniqueName="[Measures]" caption="Measures"/>
    <dimension name="Range" uniqueName="[Range]" caption="Range"/>
    <dimension name="Range 1" uniqueName="[Range 1]" caption="Range 1"/>
  </dimensions>
  <measureGroups count="3">
    <measureGroup name="financials" caption="financials"/>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rshani Zope" refreshedDate="45067.683958217596" backgroundQuery="1" createdVersion="3" refreshedVersion="8" minRefreshableVersion="3" recordCount="0" supportSubquery="1" supportAdvancedDrill="1" xr:uid="{1EA52101-2298-478D-8F49-DD43150AEB84}">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130" unbalanced="0"/>
    <cacheHierarchy uniqueName="[financials].[Date (Year)]" caption="Date (Year)" attribute="1" defaultMemberUniqueName="[financials].[Date (Year)].[All]" allUniqueName="[financials].[Date (Year)].[All]" dimensionUniqueName="[financials]" displayFolder="" count="0" memberValueDatatype="130" unbalanced="0"/>
    <cacheHierarchy uniqueName="[financials].[Date (Quarter)]" caption="Date (Quarter)" attribute="1" defaultMemberUniqueName="[financials].[Date (Quarter)].[All]" allUniqueName="[financials].[Date (Quarter)].[All]" dimensionUniqueName="[financials]" displayFolder="" count="0" memberValueDatatype="130" unbalanced="0"/>
    <cacheHierarchy uniqueName="[financials].[Date (Month)]" caption="Date (Month)" attribute="1" defaultMemberUniqueName="[financials].[Date (Month)].[All]" allUniqueName="[financials].[Date (Month)].[All]" dimensionUniqueName="[financials]"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Discount Band]" caption="Discount Band" attribute="1" defaultMemberUniqueName="[Range].[Discount Band].[All]" allUniqueName="[Range].[Discount Band].[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5" unbalanced="0"/>
    <cacheHierarchy uniqueName="[Range].[Manufacturing Price]" caption="Manufacturing Price" attribute="1" defaultMemberUniqueName="[Range].[Manufacturing Price].[All]" allUniqueName="[Range].[Manufacturing Price].[All]" dimensionUniqueName="[Range]" displayFolder="" count="0" memberValueDatatype="20" unbalanced="0"/>
    <cacheHierarchy uniqueName="[Range].[Sale Price]" caption="Sale Price" attribute="1" defaultMemberUniqueName="[Range].[Sale Price].[All]" allUniqueName="[Range].[Sale Price].[All]" dimensionUniqueName="[Range]" displayFolder="" count="0" memberValueDatatype="20" unbalanced="0"/>
    <cacheHierarchy uniqueName="[Range].[Gross Sales]" caption="Gross Sales" attribute="1" defaultMemberUniqueName="[Range].[Gross Sales].[All]" allUniqueName="[Range].[Gross Sales].[All]" dimensionUniqueName="[Range]" displayFolder="" count="0" memberValueDatatype="5" unbalanced="0"/>
    <cacheHierarchy uniqueName="[Range].[Discounts]" caption="Discounts" attribute="1" defaultMemberUniqueName="[Range].[Discounts].[All]" allUniqueName="[Range].[Discounts].[All]" dimensionUniqueName="[Range]" displayFolder="" count="0" memberValueDatatype="5" unbalanced="0"/>
    <cacheHierarchy uniqueName="[Range].[Sales]" caption="Sales" attribute="1" defaultMemberUniqueName="[Range].[Sales].[All]" allUniqueName="[Range].[Sales].[All]" dimensionUniqueName="[Range]" displayFolder="" count="0" memberValueDatatype="5" unbalanced="0"/>
    <cacheHierarchy uniqueName="[Range].[COGS]" caption="COGS" attribute="1" defaultMemberUniqueName="[Range].[COGS].[All]" allUniqueName="[Range].[COG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 1].[Country]" caption="Country" attribute="1" defaultMemberUniqueName="[Range 1].[Country].[All]" allUniqueName="[Range 1].[Country].[All]" dimensionUniqueName="[Range 1]" displayFolder="" count="0" memberValueDatatype="130" unbalanced="0"/>
    <cacheHierarchy uniqueName="[Range 1].[Product]" caption="Product" attribute="1" defaultMemberUniqueName="[Range 1].[Product].[All]" allUniqueName="[Range 1].[Product].[All]" dimensionUniqueName="[Range 1]" displayFolder="" count="0" memberValueDatatype="130" unbalanced="0"/>
    <cacheHierarchy uniqueName="[Range 1].[Discount Band]" caption="Discount Band" attribute="1" defaultMemberUniqueName="[Range 1].[Discount Band].[All]" allUniqueName="[Range 1].[Discount Band].[All]" dimensionUniqueName="[Range 1]" displayFolder="" count="0" memberValueDatatype="130" unbalanced="0"/>
    <cacheHierarchy uniqueName="[Range 1].[Units Sold]" caption="Units Sold" attribute="1" defaultMemberUniqueName="[Range 1].[Units Sold].[All]" allUniqueName="[Range 1].[Units Sold].[All]" dimensionUniqueName="[Range 1]" displayFolder="" count="0" memberValueDatatype="5" unbalanced="0"/>
    <cacheHierarchy uniqueName="[Range 1].[Manufacturing Price]" caption="Manufacturing Price" attribute="1" defaultMemberUniqueName="[Range 1].[Manufacturing Price].[All]" allUniqueName="[Range 1].[Manufacturing Price].[All]" dimensionUniqueName="[Range 1]" displayFolder="" count="0" memberValueDatatype="20" unbalanced="0"/>
    <cacheHierarchy uniqueName="[Range 1].[Sale Price]" caption="Sale Price" attribute="1" defaultMemberUniqueName="[Range 1].[Sale Price].[All]" allUniqueName="[Range 1].[Sale Price].[All]" dimensionUniqueName="[Range 1]" displayFolder="" count="0" memberValueDatatype="20" unbalanced="0"/>
    <cacheHierarchy uniqueName="[Range 1].[Gross Sales]" caption="Gross Sales" attribute="1" defaultMemberUniqueName="[Range 1].[Gross Sales].[All]" allUniqueName="[Range 1].[Gross Sales].[All]" dimensionUniqueName="[Range 1]" displayFolder="" count="0" memberValueDatatype="5" unbalanced="0"/>
    <cacheHierarchy uniqueName="[financials].[Date (Month Index)]" caption="Date (Month Index)" attribute="1" defaultMemberUniqueName="[financials].[Date (Month Index)].[All]" allUniqueName="[financials].[Date (Month Index)].[All]" dimensionUniqueName="[financials]" displayFolder="" count="0" memberValueDatatype="20" unbalanced="0" hidden="1"/>
    <cacheHierarchy uniqueName="[Measures].[__XL_Count financials]" caption="__XL_Count financials" measure="1" displayFolder="" measureGroup="financials"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financials" count="0" hidden="1">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y uniqueName="[Measures].[Sum of Profit 2]" caption="Sum of Profit 2" measure="1" displayFolder="" measureGroup="Range" count="0" hidden="1">
      <extLst>
        <ext xmlns:x15="http://schemas.microsoft.com/office/spreadsheetml/2010/11/main" uri="{B97F6D7D-B522-45F9-BDA1-12C45D357490}">
          <x15:cacheHierarchy aggregatedColumn="30"/>
        </ext>
      </extLst>
    </cacheHierarchy>
  </cacheHierarchies>
  <kpis count="0"/>
  <dimensions count="4">
    <dimension name="financials" uniqueName="[financials]" caption="financials"/>
    <dimension measure="1" name="Measures" uniqueName="[Measures]" caption="Measures"/>
    <dimension name="Range" uniqueName="[Range]" caption="Range"/>
    <dimension name="Range 1" uniqueName="[Range 1]" caption="Range 1"/>
  </dimensions>
  <measureGroups count="3">
    <measureGroup name="financials" caption="financials"/>
    <measureGroup name="Range" caption="Range"/>
    <measureGroup name="Range 1" caption="Range 1"/>
  </measureGroups>
  <maps count="3">
    <map measureGroup="0" dimension="0"/>
    <map measureGroup="1" dimension="2"/>
    <map measureGroup="2" dimension="3"/>
  </maps>
  <extLst>
    <ext xmlns:x14="http://schemas.microsoft.com/office/spreadsheetml/2009/9/main" uri="{725AE2AE-9491-48be-B2B4-4EB974FC3084}">
      <x14:pivotCacheDefinition slicerData="1" pivotCacheId="74109689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Carretera"/>
    <n v="33"/>
  </r>
  <r>
    <s v="Montana"/>
    <n v="29"/>
  </r>
  <r>
    <s v="Paseo"/>
    <n v="68"/>
  </r>
  <r>
    <s v="Velo"/>
    <n v="38"/>
  </r>
  <r>
    <s v="VTT"/>
    <n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355D1C-57E9-4882-9648-35DB435F898D}" name="PivotTable1" cacheId="1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C6"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2">
        <item x="0" e="0"/>
        <item x="1"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2">
        <item x="0" e="0"/>
        <item x="1" e="0"/>
      </items>
    </pivotField>
    <pivotField axis="axisRow" allDrilled="1" subtotalTop="0" showAll="0" dataSourceSort="1" defaultSubtotal="0" defaultAttributeDrillState="1"/>
    <pivotField allDrilled="1" subtotalTop="0" showAll="0" dataSourceSort="1" defaultSubtotal="0" defaultAttributeDrillState="1"/>
  </pivotFields>
  <rowFields count="4">
    <field x="2"/>
    <field x="3"/>
    <field x="4"/>
    <field x="5"/>
  </rowFields>
  <rowItems count="3">
    <i>
      <x/>
    </i>
    <i>
      <x v="1"/>
    </i>
    <i t="grand">
      <x/>
    </i>
  </rowItems>
  <colFields count="1">
    <field x="-2"/>
  </colFields>
  <colItems count="2">
    <i>
      <x/>
    </i>
    <i i="1">
      <x v="1"/>
    </i>
  </colItems>
  <dataFields count="2">
    <dataField name="Sum of Sales" fld="0" baseField="0" baseItem="0"/>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34" series="1">
      <pivotArea type="data" outline="0" fieldPosition="0">
        <references count="1">
          <reference field="4294967294" count="1" selected="0">
            <x v="0"/>
          </reference>
        </references>
      </pivotArea>
    </chartFormat>
    <chartFormat chart="4" format="35" series="1">
      <pivotArea type="data" outline="0" fieldPosition="0">
        <references count="1">
          <reference field="4294967294" count="1" selected="0">
            <x v="1"/>
          </reference>
        </references>
      </pivotArea>
    </chartFormat>
  </chartFormats>
  <pivotHierarchies count="4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6"/>
    <rowHierarchyUsage hierarchyUsage="18"/>
    <rowHierarchyUsage hierarchyUsage="17"/>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C30B2-9824-4F7C-8402-896B9FEBCE5C}" name="PivotTable2" cacheId="1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G10"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Units Sold" fld="2"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Hierarchies count="4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 Sample.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C28F85-1BF9-4AA1-8EB9-A98C6255DE83}" name="PivotTable4"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3:H3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42B6B8-09C1-40EF-BB4C-2F10D5216D73}" name="PivotTable7"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fit" fld="1" baseField="0" baseItem="0"/>
  </dataFields>
  <conditionalFormats count="1">
    <conditionalFormat type="all" priority="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data!$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DFE665-37D1-471F-96BA-49C87BA7A336}" name="PivotTable8" cacheId="1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2">
    <pivotField axis="axisRow" allDrilled="1" subtotalTop="0" showAll="0" dataSourceSort="1" defaultSubtotal="0" defaultAttributeDrillState="1">
      <items count="5">
        <item s="1" x="0"/>
        <item s="1" x="1"/>
        <item s="1" x="2"/>
        <item s="1" x="3"/>
        <item s="1" x="4"/>
      </items>
    </pivotField>
    <pivotField dataField="1" subtotalTop="0" showAll="0" defaultSubtotal="0"/>
  </pivotFields>
  <rowFields count="1">
    <field x="0"/>
  </rowFields>
  <rowItems count="6">
    <i>
      <x/>
    </i>
    <i>
      <x v="1"/>
    </i>
    <i>
      <x v="2"/>
    </i>
    <i>
      <x v="3"/>
    </i>
    <i>
      <x v="4"/>
    </i>
    <i t="grand">
      <x/>
    </i>
  </rowItems>
  <colItems count="1">
    <i/>
  </colItems>
  <dataFields count="1">
    <dataField name="Sum of Gross Sales" fld="1"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data!$B:$H">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09CBA-3598-44E3-808E-12AA9F18F104}" sourceName="[financials].[Product]">
  <pivotTables>
    <pivotTable tabId="11" name="PivotTable2"/>
    <pivotTable tabId="10" name="PivotTable1"/>
  </pivotTables>
  <data>
    <olap pivotCacheId="741096890">
      <levels count="2">
        <level uniqueName="[financials].[Product].[(All)]" sourceCaption="(All)" count="0"/>
        <level uniqueName="[financials].[Product].[Product]" sourceCaption="Product" count="6">
          <ranges>
            <range startItem="0">
              <i n="[financials].[Product].&amp;[Amarilla]" c="Amarilla"/>
              <i n="[financials].[Product].&amp;[Carretera]" c="Carretera"/>
              <i n="[financials].[Product].&amp;[Montana]" c="Montana"/>
              <i n="[financials].[Product].&amp;[Paseo]" c="Paseo"/>
              <i n="[financials].[Product].&amp;[Velo]" c="Velo"/>
              <i n="[financials].[Product].&amp;[VTT]" c="VTT"/>
            </range>
          </ranges>
        </level>
      </levels>
      <selections count="1">
        <selection n="[financial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64038AA-E33E-436F-AFD2-F42D9F8FCBAD}" cache="Slicer_Product" caption="Produc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5E8042D8-D190-4568-99FE-6762DC845778}" cache="Slicer_Product" caption="Produ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7" dataDxfId="16"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5" dataCellStyle="Currency"/>
    <tableColumn id="19" xr3:uid="{00000000-0010-0000-0000-000013000000}" name="Discount Band" dataDxfId="14" dataCellStyle="Currency"/>
    <tableColumn id="6" xr3:uid="{00000000-0010-0000-0000-000006000000}" name="Units Sold"/>
    <tableColumn id="7" xr3:uid="{00000000-0010-0000-0000-000007000000}" name="Manufacturing Price" dataDxfId="13" dataCellStyle="Currency"/>
    <tableColumn id="8" xr3:uid="{00000000-0010-0000-0000-000008000000}" name="Sale Price" dataDxfId="12" dataCellStyle="Currency"/>
    <tableColumn id="9" xr3:uid="{00000000-0010-0000-0000-000009000000}" name="Gross Sales" dataDxfId="11" dataCellStyle="Currency"/>
    <tableColumn id="10" xr3:uid="{00000000-0010-0000-0000-00000A000000}" name="Discounts" dataDxfId="10" dataCellStyle="Currency"/>
    <tableColumn id="11" xr3:uid="{00000000-0010-0000-0000-00000B000000}" name=" Sales" dataDxfId="9" dataCellStyle="Currency"/>
    <tableColumn id="12" xr3:uid="{00000000-0010-0000-0000-00000C000000}" name="COGS" dataDxfId="8" dataCellStyle="Currency"/>
    <tableColumn id="13" xr3:uid="{00000000-0010-0000-0000-00000D000000}" name="Profit" dataDxfId="7" dataCellStyle="Currency"/>
    <tableColumn id="4" xr3:uid="{00000000-0010-0000-0000-000004000000}" name="Date" dataDxfId="6" dataCellStyle="Currency"/>
    <tableColumn id="17" xr3:uid="{00000000-0010-0000-0000-000011000000}" name="Month Number" dataDxfId="5" dataCellStyle="Currency"/>
    <tableColumn id="18" xr3:uid="{00000000-0010-0000-0000-000012000000}" name="Month Name" dataDxfId="4" dataCellStyle="Currency"/>
    <tableColumn id="20" xr3:uid="{00000000-0010-0000-0000-000014000000}" name="Year" dataDxfId="3"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8902-2476-4779-B5FD-F9EEFDC661AE}">
  <dimension ref="A3:C6"/>
  <sheetViews>
    <sheetView workbookViewId="0">
      <selection activeCell="J10" sqref="J10"/>
    </sheetView>
  </sheetViews>
  <sheetFormatPr defaultRowHeight="14.5" x14ac:dyDescent="0.35"/>
  <cols>
    <col min="1" max="1" width="12.33203125" customWidth="1"/>
    <col min="2" max="4" width="11.75" customWidth="1"/>
    <col min="5" max="9" width="10.83203125" bestFit="1" customWidth="1"/>
    <col min="10" max="10" width="14.75" bestFit="1" customWidth="1"/>
    <col min="11" max="11" width="15.25" bestFit="1" customWidth="1"/>
    <col min="12" max="12" width="10.33203125" bestFit="1" customWidth="1"/>
    <col min="13" max="13" width="10.83203125" bestFit="1" customWidth="1"/>
    <col min="14" max="14" width="10.33203125" bestFit="1" customWidth="1"/>
    <col min="15" max="15" width="10.83203125" bestFit="1" customWidth="1"/>
    <col min="16" max="16" width="10.33203125" bestFit="1" customWidth="1"/>
    <col min="17" max="21" width="10.83203125" bestFit="1" customWidth="1"/>
    <col min="22" max="22" width="10.33203125" bestFit="1" customWidth="1"/>
    <col min="23" max="25" width="10.83203125" bestFit="1" customWidth="1"/>
    <col min="26" max="26" width="14.75" bestFit="1" customWidth="1"/>
    <col min="27" max="27" width="15.25" bestFit="1" customWidth="1"/>
    <col min="28" max="29" width="10.83203125" bestFit="1" customWidth="1"/>
    <col min="30" max="30" width="10.33203125" bestFit="1" customWidth="1"/>
    <col min="31" max="31" width="10.83203125" bestFit="1" customWidth="1"/>
    <col min="32" max="32" width="10.33203125" bestFit="1" customWidth="1"/>
    <col min="33" max="33" width="10.83203125" bestFit="1" customWidth="1"/>
    <col min="34" max="34" width="14.75" bestFit="1" customWidth="1"/>
    <col min="35" max="35" width="15.25" bestFit="1" customWidth="1"/>
  </cols>
  <sheetData>
    <row r="3" spans="1:3" x14ac:dyDescent="0.35">
      <c r="A3" s="26" t="s">
        <v>53</v>
      </c>
      <c r="B3" t="s">
        <v>51</v>
      </c>
      <c r="C3" t="s">
        <v>52</v>
      </c>
    </row>
    <row r="4" spans="1:3" x14ac:dyDescent="0.35">
      <c r="A4" s="27" t="s">
        <v>14</v>
      </c>
      <c r="B4" s="25">
        <v>26415255.510000009</v>
      </c>
      <c r="C4" s="25">
        <v>3878464.5100000007</v>
      </c>
    </row>
    <row r="5" spans="1:3" x14ac:dyDescent="0.35">
      <c r="A5" s="27" t="s">
        <v>15</v>
      </c>
      <c r="B5" s="25">
        <v>92311094.749999985</v>
      </c>
      <c r="C5" s="25">
        <v>13015237.749999994</v>
      </c>
    </row>
    <row r="6" spans="1:3" x14ac:dyDescent="0.35">
      <c r="A6" s="27" t="s">
        <v>54</v>
      </c>
      <c r="B6" s="25">
        <v>118726350.25999992</v>
      </c>
      <c r="C6" s="25">
        <v>16893702.260000009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4625F-B85D-44BA-9C54-B9E55EB83151}">
  <dimension ref="A3:G10"/>
  <sheetViews>
    <sheetView workbookViewId="0">
      <selection activeCell="O17" sqref="O17"/>
    </sheetView>
  </sheetViews>
  <sheetFormatPr defaultRowHeight="14.5" x14ac:dyDescent="0.35"/>
  <cols>
    <col min="1" max="1" width="21.5" customWidth="1"/>
    <col min="2" max="2" width="15.33203125" customWidth="1"/>
    <col min="3" max="3" width="9.4140625" customWidth="1"/>
    <col min="4" max="4" width="11.33203125" customWidth="1"/>
    <col min="5" max="5" width="10.1640625" customWidth="1"/>
    <col min="6" max="6" width="12.9140625" customWidth="1"/>
    <col min="7" max="7" width="10.6640625" customWidth="1"/>
  </cols>
  <sheetData>
    <row r="3" spans="1:7" x14ac:dyDescent="0.35">
      <c r="A3" s="26" t="s">
        <v>56</v>
      </c>
      <c r="B3" s="26" t="s">
        <v>55</v>
      </c>
    </row>
    <row r="4" spans="1:7" x14ac:dyDescent="0.35">
      <c r="A4" s="26" t="s">
        <v>53</v>
      </c>
      <c r="B4" t="s">
        <v>11</v>
      </c>
      <c r="C4" t="s">
        <v>9</v>
      </c>
      <c r="D4" t="s">
        <v>10</v>
      </c>
      <c r="E4" t="s">
        <v>8</v>
      </c>
      <c r="F4" t="s">
        <v>7</v>
      </c>
      <c r="G4" t="s">
        <v>54</v>
      </c>
    </row>
    <row r="5" spans="1:7" x14ac:dyDescent="0.35">
      <c r="A5" s="27" t="s">
        <v>16</v>
      </c>
      <c r="B5" s="25">
        <v>44062</v>
      </c>
      <c r="C5" s="25">
        <v>34075</v>
      </c>
      <c r="D5" s="25">
        <v>98412</v>
      </c>
      <c r="E5" s="25">
        <v>37772.5</v>
      </c>
      <c r="F5" s="25">
        <v>33107</v>
      </c>
      <c r="G5" s="25">
        <v>247428.5</v>
      </c>
    </row>
    <row r="6" spans="1:7" x14ac:dyDescent="0.35">
      <c r="A6" s="27" t="s">
        <v>18</v>
      </c>
      <c r="B6" s="25">
        <v>33503</v>
      </c>
      <c r="C6" s="25">
        <v>33222</v>
      </c>
      <c r="D6" s="25">
        <v>104724.5</v>
      </c>
      <c r="E6" s="25">
        <v>42926</v>
      </c>
      <c r="F6" s="25">
        <v>26555.5</v>
      </c>
      <c r="G6" s="25">
        <v>240931</v>
      </c>
    </row>
    <row r="7" spans="1:7" x14ac:dyDescent="0.35">
      <c r="A7" s="27" t="s">
        <v>19</v>
      </c>
      <c r="B7" s="25">
        <v>29689</v>
      </c>
      <c r="C7" s="25">
        <v>34902.5</v>
      </c>
      <c r="D7" s="25">
        <v>89080</v>
      </c>
      <c r="E7" s="25">
        <v>21599</v>
      </c>
      <c r="F7" s="25">
        <v>26223.5</v>
      </c>
      <c r="G7" s="25">
        <v>201494</v>
      </c>
    </row>
    <row r="8" spans="1:7" x14ac:dyDescent="0.35">
      <c r="A8" s="27" t="s">
        <v>20</v>
      </c>
      <c r="B8" s="25">
        <v>21163</v>
      </c>
      <c r="C8" s="25">
        <v>28638</v>
      </c>
      <c r="D8" s="25">
        <v>91750</v>
      </c>
      <c r="E8" s="25">
        <v>36059</v>
      </c>
      <c r="F8" s="25">
        <v>25715</v>
      </c>
      <c r="G8" s="25">
        <v>203325</v>
      </c>
    </row>
    <row r="9" spans="1:7" x14ac:dyDescent="0.35">
      <c r="A9" s="27" t="s">
        <v>17</v>
      </c>
      <c r="B9" s="25">
        <v>32846.5</v>
      </c>
      <c r="C9" s="25">
        <v>37714.5</v>
      </c>
      <c r="D9" s="25">
        <v>86707</v>
      </c>
      <c r="E9" s="25">
        <v>33821.5</v>
      </c>
      <c r="F9" s="25">
        <v>41538</v>
      </c>
      <c r="G9" s="25">
        <v>232627.5</v>
      </c>
    </row>
    <row r="10" spans="1:7" x14ac:dyDescent="0.35">
      <c r="A10" s="27" t="s">
        <v>54</v>
      </c>
      <c r="B10" s="25">
        <v>161263.5</v>
      </c>
      <c r="C10" s="25">
        <v>168552</v>
      </c>
      <c r="D10" s="25">
        <v>470673.5</v>
      </c>
      <c r="E10" s="25">
        <v>172178</v>
      </c>
      <c r="F10" s="25">
        <v>153139</v>
      </c>
      <c r="G10" s="25">
        <v>1125806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AF26-FFDE-427F-9372-4497E843BB2F}">
  <dimension ref="A1:H30"/>
  <sheetViews>
    <sheetView workbookViewId="0">
      <selection activeCell="G21" sqref="G21"/>
    </sheetView>
  </sheetViews>
  <sheetFormatPr defaultRowHeight="14.5" x14ac:dyDescent="0.35"/>
  <cols>
    <col min="1" max="1" width="12.33203125" customWidth="1"/>
    <col min="2" max="2" width="15.25" customWidth="1"/>
    <col min="3" max="3" width="4.1640625" customWidth="1"/>
    <col min="4" max="4" width="7.75" customWidth="1"/>
    <col min="5" max="5" width="5.25" customWidth="1"/>
    <col min="6" max="6" width="10.6640625" customWidth="1"/>
  </cols>
  <sheetData>
    <row r="1" spans="1:8" x14ac:dyDescent="0.35">
      <c r="A1" s="27" t="s">
        <v>43</v>
      </c>
      <c r="B1">
        <f>COUNTIFS(financials[Product],"Amarilla",financials[Discount Band],"High")</f>
        <v>38</v>
      </c>
    </row>
    <row r="2" spans="1:8" x14ac:dyDescent="0.35">
      <c r="A2" s="27" t="s">
        <v>38</v>
      </c>
      <c r="B2">
        <f>COUNTIFS(financials[Product],"Carretera",financials[Discount Band],"High")</f>
        <v>33</v>
      </c>
    </row>
    <row r="3" spans="1:8" x14ac:dyDescent="0.35">
      <c r="A3" s="27" t="s">
        <v>39</v>
      </c>
      <c r="B3">
        <f>COUNTIFS(financials[Product],"Montana",financials[Discount Band],"High")</f>
        <v>29</v>
      </c>
    </row>
    <row r="4" spans="1:8" x14ac:dyDescent="0.35">
      <c r="A4" s="27" t="s">
        <v>40</v>
      </c>
      <c r="B4">
        <f>COUNTIFS(financials[Product],"Paseo",financials[Discount Band],"High")</f>
        <v>68</v>
      </c>
    </row>
    <row r="5" spans="1:8" x14ac:dyDescent="0.35">
      <c r="A5" s="27" t="s">
        <v>41</v>
      </c>
      <c r="B5">
        <f>COUNTIFS(financials[Product],"Velo",financials[Discount Band],"High")</f>
        <v>38</v>
      </c>
    </row>
    <row r="6" spans="1:8" x14ac:dyDescent="0.35">
      <c r="A6" s="27" t="s">
        <v>42</v>
      </c>
      <c r="B6">
        <f>COUNTIFS(financials[Product],"VTT",financials[Discount Band],"High")</f>
        <v>39</v>
      </c>
    </row>
    <row r="13" spans="1:8" x14ac:dyDescent="0.35">
      <c r="F13" s="16"/>
      <c r="G13" s="17"/>
      <c r="H13" s="18"/>
    </row>
    <row r="14" spans="1:8" x14ac:dyDescent="0.35">
      <c r="F14" s="19"/>
      <c r="G14" s="20"/>
      <c r="H14" s="21"/>
    </row>
    <row r="15" spans="1:8" x14ac:dyDescent="0.35">
      <c r="F15" s="19"/>
      <c r="G15" s="20"/>
      <c r="H15" s="21"/>
    </row>
    <row r="16" spans="1:8" x14ac:dyDescent="0.35">
      <c r="F16" s="19"/>
      <c r="G16" s="20"/>
      <c r="H16" s="21"/>
    </row>
    <row r="17" spans="6:8" x14ac:dyDescent="0.35">
      <c r="F17" s="19"/>
      <c r="G17" s="20"/>
      <c r="H17" s="21"/>
    </row>
    <row r="18" spans="6:8" x14ac:dyDescent="0.35">
      <c r="F18" s="19"/>
      <c r="G18" s="20"/>
      <c r="H18" s="21"/>
    </row>
    <row r="19" spans="6:8" x14ac:dyDescent="0.35">
      <c r="F19" s="19"/>
      <c r="G19" s="20"/>
      <c r="H19" s="21"/>
    </row>
    <row r="20" spans="6:8" x14ac:dyDescent="0.35">
      <c r="F20" s="19"/>
      <c r="G20" s="20"/>
      <c r="H20" s="21"/>
    </row>
    <row r="21" spans="6:8" x14ac:dyDescent="0.35">
      <c r="F21" s="19"/>
      <c r="G21" s="20"/>
      <c r="H21" s="21"/>
    </row>
    <row r="22" spans="6:8" x14ac:dyDescent="0.35">
      <c r="F22" s="19"/>
      <c r="G22" s="20"/>
      <c r="H22" s="21"/>
    </row>
    <row r="23" spans="6:8" x14ac:dyDescent="0.35">
      <c r="F23" s="19"/>
      <c r="G23" s="20"/>
      <c r="H23" s="21"/>
    </row>
    <row r="24" spans="6:8" x14ac:dyDescent="0.35">
      <c r="F24" s="19"/>
      <c r="G24" s="20"/>
      <c r="H24" s="21"/>
    </row>
    <row r="25" spans="6:8" x14ac:dyDescent="0.35">
      <c r="F25" s="19"/>
      <c r="G25" s="20"/>
      <c r="H25" s="21"/>
    </row>
    <row r="26" spans="6:8" x14ac:dyDescent="0.35">
      <c r="F26" s="19"/>
      <c r="G26" s="20"/>
      <c r="H26" s="21"/>
    </row>
    <row r="27" spans="6:8" x14ac:dyDescent="0.35">
      <c r="F27" s="19"/>
      <c r="G27" s="20"/>
      <c r="H27" s="21"/>
    </row>
    <row r="28" spans="6:8" x14ac:dyDescent="0.35">
      <c r="F28" s="19"/>
      <c r="G28" s="20"/>
      <c r="H28" s="21"/>
    </row>
    <row r="29" spans="6:8" x14ac:dyDescent="0.35">
      <c r="F29" s="19"/>
      <c r="G29" s="20"/>
      <c r="H29" s="21"/>
    </row>
    <row r="30" spans="6:8" x14ac:dyDescent="0.35">
      <c r="F30" s="22"/>
      <c r="G30" s="23"/>
      <c r="H30" s="2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35450-E17B-49A1-A398-23A4C9FC6D9A}">
  <dimension ref="A3:B9"/>
  <sheetViews>
    <sheetView workbookViewId="0">
      <selection activeCell="F21" sqref="F21"/>
    </sheetView>
  </sheetViews>
  <sheetFormatPr defaultRowHeight="14.5" x14ac:dyDescent="0.35"/>
  <cols>
    <col min="1" max="1" width="15.1640625" customWidth="1"/>
    <col min="2" max="2" width="11.75" customWidth="1"/>
  </cols>
  <sheetData>
    <row r="3" spans="1:2" x14ac:dyDescent="0.35">
      <c r="A3" s="26" t="s">
        <v>53</v>
      </c>
      <c r="B3" t="s">
        <v>52</v>
      </c>
    </row>
    <row r="4" spans="1:2" x14ac:dyDescent="0.35">
      <c r="A4" s="27" t="s">
        <v>11</v>
      </c>
      <c r="B4" s="25">
        <v>1316803.1400000001</v>
      </c>
    </row>
    <row r="5" spans="1:2" x14ac:dyDescent="0.35">
      <c r="A5" s="27" t="s">
        <v>9</v>
      </c>
      <c r="B5" s="25">
        <v>-614545.625</v>
      </c>
    </row>
    <row r="6" spans="1:2" x14ac:dyDescent="0.35">
      <c r="A6" s="27" t="s">
        <v>10</v>
      </c>
      <c r="B6" s="25">
        <v>11388173.169999985</v>
      </c>
    </row>
    <row r="7" spans="1:2" x14ac:dyDescent="0.35">
      <c r="A7" s="27" t="s">
        <v>8</v>
      </c>
      <c r="B7" s="25">
        <v>660103.07499999984</v>
      </c>
    </row>
    <row r="8" spans="1:2" x14ac:dyDescent="0.35">
      <c r="A8" s="27" t="s">
        <v>7</v>
      </c>
      <c r="B8" s="25">
        <v>4143168.5</v>
      </c>
    </row>
    <row r="9" spans="1:2" x14ac:dyDescent="0.35">
      <c r="A9" s="27" t="s">
        <v>54</v>
      </c>
      <c r="B9" s="25">
        <v>16893702.260000009</v>
      </c>
    </row>
  </sheetData>
  <conditionalFormatting sqref="A3">
    <cfRule type="top10" dxfId="2" priority="3" bottom="1" rank="1"/>
  </conditionalFormatting>
  <conditionalFormatting pivot="1" sqref="B4:B8">
    <cfRule type="top10" dxfId="0" priority="1" bottom="1" rank="1"/>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413DF-CDA8-48F8-ABDE-82E2D7A5BE71}">
  <dimension ref="A3:B9"/>
  <sheetViews>
    <sheetView workbookViewId="0">
      <selection activeCell="B9" sqref="A3:B9"/>
    </sheetView>
  </sheetViews>
  <sheetFormatPr defaultRowHeight="14.5" x14ac:dyDescent="0.35"/>
  <cols>
    <col min="1" max="1" width="21.5" customWidth="1"/>
    <col min="2" max="2" width="16.5" customWidth="1"/>
  </cols>
  <sheetData>
    <row r="3" spans="1:2" x14ac:dyDescent="0.35">
      <c r="A3" s="26" t="s">
        <v>53</v>
      </c>
      <c r="B3" t="s">
        <v>57</v>
      </c>
    </row>
    <row r="4" spans="1:2" x14ac:dyDescent="0.35">
      <c r="A4" s="27" t="s">
        <v>16</v>
      </c>
      <c r="B4" s="25">
        <v>26932163.5</v>
      </c>
    </row>
    <row r="5" spans="1:2" x14ac:dyDescent="0.35">
      <c r="A5" s="27" t="s">
        <v>18</v>
      </c>
      <c r="B5" s="25">
        <v>26081674.5</v>
      </c>
    </row>
    <row r="6" spans="1:2" x14ac:dyDescent="0.35">
      <c r="A6" s="27" t="s">
        <v>19</v>
      </c>
      <c r="B6" s="25">
        <v>24921467.5</v>
      </c>
    </row>
    <row r="7" spans="1:2" x14ac:dyDescent="0.35">
      <c r="A7" s="27" t="s">
        <v>20</v>
      </c>
      <c r="B7" s="25">
        <v>22726935</v>
      </c>
    </row>
    <row r="8" spans="1:2" x14ac:dyDescent="0.35">
      <c r="A8" s="27" t="s">
        <v>17</v>
      </c>
      <c r="B8" s="25">
        <v>27269358</v>
      </c>
    </row>
    <row r="9" spans="1:2" x14ac:dyDescent="0.35">
      <c r="A9" s="27" t="s">
        <v>54</v>
      </c>
      <c r="B9" s="25">
        <v>127931598.5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B1" sqref="B1:H1048576"/>
    </sheetView>
  </sheetViews>
  <sheetFormatPr defaultRowHeight="14.5" x14ac:dyDescent="0.35"/>
  <cols>
    <col min="1" max="1" width="16.25" customWidth="1"/>
    <col min="2" max="2" width="26.5" customWidth="1"/>
    <col min="3" max="3" width="14.1640625" style="3" customWidth="1"/>
    <col min="4" max="4" width="17.4140625" customWidth="1"/>
    <col min="5" max="6" width="14.25" style="1" customWidth="1"/>
    <col min="7" max="7" width="12.5" style="1" customWidth="1"/>
    <col min="8" max="8" width="14.25" style="1" customWidth="1"/>
    <col min="9" max="9" width="12.5" style="1" customWidth="1"/>
    <col min="10" max="10" width="17.6640625" style="1" customWidth="1"/>
    <col min="11" max="11" width="11.5" customWidth="1"/>
    <col min="12" max="12" width="18.4140625" customWidth="1"/>
    <col min="13" max="13" width="11.5" style="4" customWidth="1"/>
    <col min="14" max="14" width="17.1640625" style="9" customWidth="1"/>
    <col min="15" max="15" width="16.5" customWidth="1"/>
    <col min="16" max="16" width="7.5" style="2" customWidth="1"/>
  </cols>
  <sheetData>
    <row r="1" spans="1:16" x14ac:dyDescent="0.3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CE4E-D295-44FB-8635-9370CB238499}">
  <dimension ref="D1:P4"/>
  <sheetViews>
    <sheetView showGridLines="0" tabSelected="1" topLeftCell="A2" zoomScale="80" zoomScaleNormal="80" workbookViewId="0">
      <selection activeCell="Q37" sqref="Q37"/>
    </sheetView>
  </sheetViews>
  <sheetFormatPr defaultRowHeight="14.5" x14ac:dyDescent="0.35"/>
  <cols>
    <col min="1" max="4" width="8.6640625" style="10"/>
    <col min="5" max="5" width="11.75" style="10" customWidth="1"/>
    <col min="6" max="16384" width="8.6640625" style="10"/>
  </cols>
  <sheetData>
    <row r="1" spans="4:16" ht="21" x14ac:dyDescent="0.5">
      <c r="G1" s="13" t="s">
        <v>50</v>
      </c>
      <c r="H1" s="12"/>
      <c r="I1" s="12"/>
      <c r="J1" s="12"/>
      <c r="K1" s="12"/>
    </row>
    <row r="3" spans="4:16" x14ac:dyDescent="0.35">
      <c r="D3" s="14" t="s">
        <v>16</v>
      </c>
      <c r="E3" s="14"/>
      <c r="F3" s="14" t="s">
        <v>18</v>
      </c>
      <c r="G3" s="14"/>
      <c r="H3" s="11"/>
      <c r="I3" s="15" t="s">
        <v>19</v>
      </c>
      <c r="J3" s="15"/>
      <c r="K3" s="14" t="s">
        <v>20</v>
      </c>
      <c r="L3" s="14"/>
      <c r="M3" s="14" t="s">
        <v>17</v>
      </c>
      <c r="N3" s="14"/>
      <c r="O3" s="14"/>
      <c r="P3" s="15"/>
    </row>
    <row r="4" spans="4:16" x14ac:dyDescent="0.35">
      <c r="D4" s="12">
        <f>SUMIF(rawdata!B2:B701,"Canada",rawdata!L2:L701)</f>
        <v>3529228.8850000002</v>
      </c>
      <c r="E4" s="12"/>
      <c r="F4" s="12">
        <f>SUMIF(rawdata!B2:B701,"France",rawdata!L2:L701)</f>
        <v>3781020.7800000007</v>
      </c>
      <c r="G4" s="12"/>
      <c r="H4" s="12">
        <f>SUMIF(rawdata!B2:B701,"Germany",rawdata!L2:L701)</f>
        <v>3680388.8200000008</v>
      </c>
      <c r="I4" s="12"/>
      <c r="J4" s="12"/>
      <c r="K4" s="12">
        <f>SUMIF(rawdata!B2:B701,"Mexico",rawdata!L2:L701)</f>
        <v>2907523.1100000003</v>
      </c>
      <c r="L4" s="12"/>
      <c r="M4" s="12">
        <f>SUMIF(rawdata!B2:B701,"United States of America",rawdata!L2:L701)</f>
        <v>2995540.6649999991</v>
      </c>
      <c r="N4" s="12"/>
      <c r="O4" s="12"/>
    </row>
  </sheetData>
  <mergeCells count="10">
    <mergeCell ref="D3:E3"/>
    <mergeCell ref="H4:J4"/>
    <mergeCell ref="M4:O4"/>
    <mergeCell ref="K4:L4"/>
    <mergeCell ref="G1:K1"/>
    <mergeCell ref="D4:E4"/>
    <mergeCell ref="F4:G4"/>
    <mergeCell ref="K3:L3"/>
    <mergeCell ref="M3:O3"/>
    <mergeCell ref="F3:G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salesprofit over years</vt:lpstr>
      <vt:lpstr>totalunitsold</vt:lpstr>
      <vt:lpstr>highband</vt:lpstr>
      <vt:lpstr>Total Profit</vt:lpstr>
      <vt:lpstr>piechart</vt:lpstr>
      <vt:lpstr>rawdata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Darshani Zope</cp:lastModifiedBy>
  <dcterms:created xsi:type="dcterms:W3CDTF">2014-01-28T02:45:41Z</dcterms:created>
  <dcterms:modified xsi:type="dcterms:W3CDTF">2023-05-21T11:48:35Z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