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xmlns:mc="http://schemas.openxmlformats.org/markup-compatibility/2006">
    <mc:Choice Requires="x15">
      <x15ac:absPath xmlns:x15ac="http://schemas.microsoft.com/office/spreadsheetml/2010/11/ac" url="C:\Users\Darshil\Documents\GitHub\Probablility &amp; Statistics with Excel\"/>
    </mc:Choice>
  </mc:AlternateContent>
  <bookViews>
    <workbookView xWindow="0" yWindow="0" windowWidth="9816" windowHeight="4854"/>
  </bookViews>
  <sheets>
    <sheet name="Set 1" sheetId="3" r:id="rId1"/>
    <sheet name="Set 2" sheetId="4" r:id="rId2"/>
    <sheet name="Set 3" sheetId="9" r:id="rId3"/>
    <sheet name="Set 4" sheetId="10" r:id="rId4"/>
  </sheets>
  <calcPr calcId="171027"/>
</workbook>
</file>

<file path=xl/calcChain.xml><?xml version="1.0" encoding="utf-8"?>
<calcChain xmlns="http://schemas.openxmlformats.org/spreadsheetml/2006/main">
  <c r="S14" i="4" l="1"/>
  <c r="C18" i="9" l="1"/>
  <c r="C17" i="9"/>
  <c r="C56" i="3"/>
  <c r="C55" i="3"/>
  <c r="C54" i="3"/>
  <c r="C52" i="3"/>
  <c r="C47" i="3"/>
  <c r="C46" i="3"/>
  <c r="C45" i="3"/>
  <c r="C44" i="3"/>
  <c r="C38" i="3"/>
  <c r="C35" i="3"/>
  <c r="C37" i="3"/>
  <c r="C36" i="3"/>
  <c r="R14" i="4"/>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7" i="10"/>
  <c r="F21" i="9"/>
  <c r="F23" i="9" s="1"/>
  <c r="E21" i="9"/>
  <c r="E23" i="9" s="1"/>
  <c r="D21" i="9"/>
  <c r="D23" i="9" s="1"/>
  <c r="C21" i="9"/>
  <c r="C23" i="9" s="1"/>
  <c r="Q14" i="4"/>
  <c r="C28" i="3"/>
  <c r="C26" i="3"/>
  <c r="F15" i="4"/>
  <c r="G15" i="4"/>
  <c r="H15" i="4"/>
  <c r="I15" i="4"/>
  <c r="J15" i="4"/>
  <c r="K15" i="4"/>
  <c r="L15" i="4"/>
  <c r="M15" i="4"/>
  <c r="N15" i="4"/>
  <c r="O15" i="4"/>
  <c r="P15" i="4"/>
  <c r="E15" i="4"/>
  <c r="F14" i="4"/>
  <c r="G14" i="4"/>
  <c r="H14" i="4"/>
  <c r="I14" i="4"/>
  <c r="J14" i="4"/>
  <c r="K14" i="4"/>
  <c r="L14" i="4"/>
  <c r="M14" i="4"/>
  <c r="N14" i="4"/>
  <c r="O14" i="4"/>
  <c r="P14" i="4"/>
  <c r="E14" i="4"/>
  <c r="B15" i="4"/>
  <c r="B14" i="4"/>
  <c r="C24" i="9" l="1"/>
  <c r="F24" i="9"/>
  <c r="D24" i="9"/>
  <c r="E24" i="9"/>
  <c r="C62" i="3" l="1"/>
  <c r="C61" i="3"/>
  <c r="C60" i="3"/>
  <c r="C53" i="3"/>
  <c r="C43" i="3"/>
  <c r="C42" i="3"/>
  <c r="C34" i="3"/>
  <c r="C33" i="3"/>
  <c r="C29" i="3"/>
  <c r="C27" i="3"/>
  <c r="C22" i="3"/>
  <c r="C21" i="3"/>
  <c r="C20" i="3"/>
  <c r="C13" i="3"/>
  <c r="C16" i="3"/>
  <c r="C14" i="3"/>
  <c r="C15" i="3"/>
  <c r="C9" i="3"/>
  <c r="C6" i="3"/>
  <c r="C8" i="3"/>
  <c r="C7" i="3"/>
  <c r="E7" i="10" l="1"/>
  <c r="A8" i="10"/>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E47" i="10" s="1"/>
  <c r="E29" i="10" l="1"/>
  <c r="E27" i="10"/>
  <c r="E13" i="10"/>
  <c r="E36" i="10"/>
  <c r="E24" i="10"/>
  <c r="E12" i="10"/>
  <c r="E41" i="10"/>
  <c r="E28" i="10"/>
  <c r="E16" i="10"/>
  <c r="E14" i="10"/>
  <c r="E10" i="10"/>
  <c r="E11" i="10"/>
  <c r="E21" i="10"/>
  <c r="E9" i="10"/>
  <c r="E40" i="10"/>
  <c r="E39" i="10"/>
  <c r="E38" i="10"/>
  <c r="E25" i="10"/>
  <c r="E23" i="10"/>
  <c r="E34" i="10"/>
  <c r="E45" i="10"/>
  <c r="E44" i="10"/>
  <c r="E20" i="10"/>
  <c r="E43" i="10"/>
  <c r="E31" i="10"/>
  <c r="E19" i="10"/>
  <c r="E17" i="10"/>
  <c r="E15" i="10"/>
  <c r="E26" i="10"/>
  <c r="E37" i="10"/>
  <c r="E35" i="10"/>
  <c r="E46" i="10"/>
  <c r="E22" i="10"/>
  <c r="E33" i="10"/>
  <c r="E32" i="10"/>
  <c r="E8" i="10"/>
  <c r="E42" i="10"/>
  <c r="E30" i="10"/>
  <c r="E18" i="10"/>
</calcChain>
</file>

<file path=xl/sharedStrings.xml><?xml version="1.0" encoding="utf-8"?>
<sst xmlns="http://schemas.openxmlformats.org/spreadsheetml/2006/main" count="126" uniqueCount="92">
  <si>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</si>
  <si>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</si>
  <si>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</si>
  <si>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</si>
  <si>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</si>
  <si>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</si>
  <si>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</si>
  <si>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</si>
  <si>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</si>
  <si>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</si>
  <si>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</si>
  <si>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</si>
  <si>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</si>
  <si>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</si>
  <si>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</si>
  <si>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</si>
  <si>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</si>
  <si>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</si>
  <si>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</si>
  <si>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</si>
  <si>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</si>
  <si>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</si>
  <si>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</si>
  <si>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</si>
  <si>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</si>
  <si>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</si>
  <si>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</si>
  <si>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</si>
  <si>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</si>
  <si>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</si>
  <si>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</si>
  <si>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</si>
  <si>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</si>
  <si>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</si>
  <si>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</si>
  <si>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</si>
  <si>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r>
      <t>Use NORM</t>
    </r>
    <r>
      <rPr>
        <sz val="11"/>
        <color rgb="FFFF0000"/>
        <rFont val="Calibri"/>
        <family val="2"/>
        <scheme val="minor"/>
      </rPr>
      <t>S</t>
    </r>
    <r>
      <rPr>
        <sz val="11"/>
        <rFont val="Calibri"/>
        <family val="2"/>
        <scheme val="minor"/>
      </rPr>
      <t>DIST to answer the following questions.</t>
    </r>
  </si>
  <si>
    <t>For the following problems, you'll use various Excel functions. Please visit Microsoft website if you need more info on these. Worksheet "Functions" has some info on these functions.</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</si>
  <si>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</si>
  <si>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</si>
  <si>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</si>
  <si>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</si>
  <si>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</si>
  <si>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</si>
  <si>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</si>
  <si>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</si>
  <si>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</si>
  <si>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</si>
  <si>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</si>
  <si>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</si>
  <si>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</si>
  <si>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</si>
  <si>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</si>
  <si>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</si>
  <si>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</si>
  <si>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</si>
  <si>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</si>
  <si>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</si>
  <si>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</si>
  <si>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Pioneer Bank's customer require an average of 4.7 minutes of service.  Use EXPONDIST function to answer the follwing questions.</t>
  </si>
  <si>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</si>
  <si>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</si>
  <si>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</si>
  <si>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</si>
  <si>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</si>
  <si>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</si>
  <si>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</si>
  <si>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</si>
  <si>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t>Probability of success</t>
  </si>
  <si>
    <t># Success</t>
  </si>
  <si>
    <t>Explain why the yellow and the blue sets of numbers are the same row-wise?</t>
  </si>
  <si>
    <t>Use BINOM.DIST function to develop a Binomial distribution table for number of trials = 40.</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</si>
  <si>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</si>
  <si>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</si>
  <si>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T.INV gives the t-score given area in one tail.  T.INV.2T gives the t-score given the area in 2 tails.    Answer the following t-distribution questions using these function for a sample size of n = 38.  To be sure you are getting the right results, check the function by using values from your T-table.</t>
  </si>
  <si>
    <t>The Probability of success in an experiment is 39.74%.  If the trial size is 45, answer the following questions.  Use BINOM.DIST to calculate probabilities..</t>
  </si>
  <si>
    <r>
      <t>Use NORM.</t>
    </r>
    <r>
      <rPr>
        <sz val="11"/>
        <color rgb="FFFF0000"/>
        <rFont val="Calibri"/>
        <family val="2"/>
        <scheme val="minor"/>
      </rPr>
      <t>S.</t>
    </r>
    <r>
      <rPr>
        <sz val="11"/>
        <rFont val="Calibri"/>
        <family val="2"/>
        <scheme val="minor"/>
      </rPr>
      <t>INV to answer the follwing questions?</t>
    </r>
  </si>
  <si>
    <t>The class average of test # 2 is 81.6.  The std dev is 8.28.  Use NORM.INV to answer the following questions.</t>
  </si>
  <si>
    <t>Dollar Express has determined that average purchase amount for a Halloween party is $59.23 with a standard deviation of $5.89.  Assume the distribution to be Normal.  Use NORMDIST to calculate the probability that a customer will spend</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</si>
  <si>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</si>
  <si>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</si>
  <si>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</si>
  <si>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</si>
  <si>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</si>
  <si>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Use AVERAGE and STDEVP functions to calculate the mean and std dev of this population.  Then use COUNTIF function in calculating various proportions (probabilities) and compare them to the probabilites given by Normal distriubution function NORM.DIST (using calculated parameters).  Always use cell references when using a calculated value from a cell. </t>
    </r>
  </si>
  <si>
    <t xml:space="preserve">NAME:                                                                          Darshil Maheshbhai Gohel                            </t>
  </si>
  <si>
    <t>Name: Darshil Maheshbhai Gohel</t>
  </si>
  <si>
    <t xml:space="preserve">NAME:           Darshil Maheshbhai Gohel                                                                                            </t>
  </si>
  <si>
    <t xml:space="preserve">NAME:        Darshil Maheshbhai Gohel                                                                                               </t>
  </si>
  <si>
    <t xml:space="preserve">Explanation:  by observing below results, population mean(79.67105) µ is approximately same as mean of sample means(79.24447).The σẍ(1.56015) is also approximately same as std Dev of sample means(1.2865). Total 12 samples ( sampling size=30) from the population of 500 observations. So, it is quite apparent that sample size is relatively large for all 12 samples.According to Central limit theorm, The sampling distribution of the mean of a random sample drawn from any population is approximately normal for a sufficiently large sample size. 
</t>
  </si>
  <si>
    <r>
      <t xml:space="preserve">The calculation by the probability mass function for the similarities of Cell B7(Yellow) and F7(Blue) are given below….which is application for all other values. 
The probability of x number of success with probability of success given p, is equal to the probability of n-x number of success with probability of success given 1-p.
Formula reference: </t>
    </r>
    <r>
      <rPr>
        <b/>
        <i/>
        <sz val="10"/>
        <rFont val="Arial"/>
        <family val="2"/>
      </rPr>
      <t>https://en.wikipedia.org/wiki/Binomial_distribution</t>
    </r>
    <r>
      <rPr>
        <sz val="10"/>
        <rFont val="Arial"/>
        <family val="2"/>
      </rPr>
      <t xml:space="preserve">
</t>
    </r>
  </si>
  <si>
    <t>How do the probabilities compare?
Ans: The proportions counted using countif function is actually the probability that event occurs.By comparing the probablities for all four possibilities given above, we can conclude that the probabilities are approximate same from the countif function and NORM.DIST function. So, it is quite clear that NORM.DIST function works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</si>
</sst>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0"/>
      <name val="Arial"/>
      <family val="2"/>
    </font>
    <font>
      <sz val="10"/>
      <name val="Arial"/>
      <family val="2"/>
    </font>
    <font>
      <sz val="10"/>
      <name val="Calibri"/>
      <family val="2"/>
    </font>
    <font>
      <b/>
      <i/>
      <sz val="11"/>
      <color theme="1"/>
      <name val="Calibri"/>
      <family val="2"/>
      <scheme val="minor"/>
    </font>
    <font>
      <vertAlign val="subscript"/>
      <sz val="10"/>
      <name val="Arial"/>
      <family val="2"/>
    </font>
    <font>
      <sz val="36"/>
      <name val="Calibri"/>
      <family val="2"/>
    </font>
    <font>
      <sz val="14"/>
      <name val="Calibri"/>
      <family val="2"/>
    </font>
    <font>
      <b/>
      <sz val="12"/>
      <name val="Arial"/>
      <family val="2"/>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sz val="10"/>
      <color theme="1"/>
      <name val="Arial"/>
      <family val="2"/>
    </font>
    <font>
      <b/>
      <sz val="10"/>
      <color theme="1"/>
      <name val="Arial"/>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sz val="16.8"/>
      <color rgb="FF363636"/>
      <name val="Segoe UI Light"/>
      <family val="2"/>
    </font>
    <font>
      <b/>
      <i/>
      <sz val="10"/>
      <name val="Arial"/>
      <family val="2"/>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B2C6F4"/>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58">
    <xf numFmtId="0" fontId="0" fillId="0" borderId="0" xfId="0"/>
    <xf numFmtId="0" fontId="7" fillId="2" borderId="0" xfId="0" applyFont="1" applyFill="1"/>
    <xf numFmtId="0" fontId="5"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8" fillId="2" borderId="19" xfId="0" applyFont="1" applyFill="1" applyBorder="1" applyAlignment="1">
      <alignment horizontal="center" vertical="center"/>
    </xf>
    <xf numFmtId="0" fontId="7" fillId="4" borderId="21" xfId="0" applyFont="1" applyFill="1" applyBorder="1" applyAlignment="1">
      <alignment horizontal="center"/>
    </xf>
    <xf numFmtId="0" fontId="0" fillId="4" borderId="20" xfId="0" applyFont="1" applyFill="1" applyBorder="1" applyAlignment="1">
      <alignment horizontal="left" vertical="center" wrapText="1"/>
    </xf>
    <xf numFmtId="0" fontId="7" fillId="4" borderId="23" xfId="0" applyFont="1" applyFill="1" applyBorder="1"/>
    <xf numFmtId="0" fontId="7" fillId="4" borderId="24" xfId="0" applyFont="1" applyFill="1" applyBorder="1"/>
    <xf numFmtId="0" fontId="7" fillId="4" borderId="25" xfId="0" applyFont="1" applyFill="1" applyBorder="1"/>
    <xf numFmtId="0" fontId="7" fillId="4" borderId="26" xfId="0" applyFont="1" applyFill="1" applyBorder="1" applyAlignment="1">
      <alignment horizontal="center"/>
    </xf>
    <xf numFmtId="0" fontId="0" fillId="4" borderId="11" xfId="0" applyFont="1" applyFill="1" applyBorder="1" applyAlignment="1">
      <alignment horizontal="left" vertical="center" wrapText="1"/>
    </xf>
    <xf numFmtId="0" fontId="6" fillId="2" borderId="5" xfId="0" applyFont="1" applyFill="1" applyBorder="1" applyAlignment="1">
      <alignment horizontal="center" vertical="center"/>
    </xf>
    <xf numFmtId="0" fontId="0" fillId="2" borderId="0" xfId="0" applyFill="1"/>
    <xf numFmtId="164" fontId="7" fillId="2" borderId="0" xfId="0" applyNumberFormat="1" applyFont="1" applyFill="1"/>
    <xf numFmtId="0" fontId="3" fillId="2" borderId="17" xfId="0" applyFont="1" applyFill="1" applyBorder="1" applyAlignment="1">
      <alignment horizontal="center" vertical="center" wrapText="1"/>
    </xf>
    <xf numFmtId="0" fontId="3" fillId="2" borderId="20" xfId="0" applyFont="1" applyFill="1" applyBorder="1" applyAlignment="1">
      <alignment horizontal="left" vertical="center" wrapText="1"/>
    </xf>
    <xf numFmtId="0" fontId="3" fillId="2" borderId="11" xfId="0" applyFont="1" applyFill="1" applyBorder="1" applyAlignment="1">
      <alignment wrapText="1"/>
    </xf>
    <xf numFmtId="0" fontId="16" fillId="3" borderId="0" xfId="0" applyFont="1" applyFill="1" applyAlignment="1">
      <alignment horizontal="center" vertical="center"/>
    </xf>
    <xf numFmtId="0" fontId="16" fillId="3" borderId="0" xfId="0" applyFont="1" applyFill="1" applyAlignment="1">
      <alignment vertical="center"/>
    </xf>
    <xf numFmtId="0" fontId="18" fillId="3" borderId="0" xfId="0" applyFont="1" applyFill="1" applyAlignment="1">
      <alignment vertical="center" wrapText="1"/>
    </xf>
    <xf numFmtId="0" fontId="16" fillId="3" borderId="6" xfId="0" applyFont="1" applyFill="1" applyBorder="1" applyAlignment="1">
      <alignment horizontal="center" vertical="center"/>
    </xf>
    <xf numFmtId="0" fontId="16" fillId="3" borderId="28" xfId="0" applyFont="1" applyFill="1" applyBorder="1" applyAlignment="1">
      <alignment horizontal="center" vertical="center"/>
    </xf>
    <xf numFmtId="0" fontId="16" fillId="3" borderId="1" xfId="0" applyFont="1" applyFill="1" applyBorder="1" applyAlignment="1">
      <alignment vertical="center"/>
    </xf>
    <xf numFmtId="0" fontId="16" fillId="3" borderId="29" xfId="0" applyFont="1" applyFill="1" applyBorder="1" applyAlignment="1">
      <alignment vertical="center"/>
    </xf>
    <xf numFmtId="0" fontId="16" fillId="3" borderId="11" xfId="0" applyFont="1" applyFill="1" applyBorder="1" applyAlignment="1">
      <alignment horizontal="center" vertical="center"/>
    </xf>
    <xf numFmtId="0" fontId="16" fillId="3" borderId="27" xfId="0" applyFont="1" applyFill="1" applyBorder="1" applyAlignment="1">
      <alignment vertical="center"/>
    </xf>
    <xf numFmtId="0" fontId="16" fillId="3" borderId="26" xfId="0" applyFont="1" applyFill="1" applyBorder="1" applyAlignment="1">
      <alignment vertical="center"/>
    </xf>
    <xf numFmtId="0" fontId="16" fillId="3" borderId="1" xfId="0" applyFont="1" applyFill="1" applyBorder="1" applyAlignment="1">
      <alignment horizontal="center" vertical="center"/>
    </xf>
    <xf numFmtId="0" fontId="16" fillId="3" borderId="20" xfId="0" applyFont="1" applyFill="1" applyBorder="1" applyAlignment="1">
      <alignment horizontal="center" vertical="center"/>
    </xf>
    <xf numFmtId="0" fontId="16" fillId="3" borderId="22" xfId="0" applyFont="1" applyFill="1" applyBorder="1" applyAlignment="1">
      <alignment vertical="center"/>
    </xf>
    <xf numFmtId="0" fontId="16" fillId="3" borderId="21" xfId="0" applyFont="1" applyFill="1" applyBorder="1" applyAlignment="1">
      <alignment vertical="center"/>
    </xf>
    <xf numFmtId="0" fontId="16" fillId="3" borderId="30" xfId="0" applyFont="1" applyFill="1" applyBorder="1" applyAlignment="1">
      <alignment horizontal="center" vertical="center"/>
    </xf>
    <xf numFmtId="0" fontId="16" fillId="3" borderId="5" xfId="0" applyFont="1" applyFill="1" applyBorder="1" applyAlignment="1">
      <alignment vertical="center" wrapText="1"/>
    </xf>
    <xf numFmtId="0" fontId="16" fillId="3" borderId="31" xfId="0" applyFont="1" applyFill="1" applyBorder="1" applyAlignment="1">
      <alignment vertical="center"/>
    </xf>
    <xf numFmtId="0" fontId="16" fillId="3" borderId="35" xfId="0" applyFont="1" applyFill="1" applyBorder="1" applyAlignment="1">
      <alignment horizontal="center" vertical="center"/>
    </xf>
    <xf numFmtId="0" fontId="16" fillId="3" borderId="36" xfId="0" applyFont="1" applyFill="1" applyBorder="1" applyAlignment="1">
      <alignment vertical="center"/>
    </xf>
    <xf numFmtId="0" fontId="16" fillId="3" borderId="37" xfId="0" applyFont="1" applyFill="1" applyBorder="1" applyAlignment="1">
      <alignment vertical="center"/>
    </xf>
    <xf numFmtId="0" fontId="7" fillId="2" borderId="0" xfId="0" applyFont="1" applyFill="1" applyAlignment="1">
      <alignment horizontal="left" vertical="top"/>
    </xf>
    <xf numFmtId="0" fontId="6" fillId="2" borderId="0" xfId="0" applyFont="1" applyFill="1" applyAlignment="1">
      <alignment horizontal="left" vertical="top"/>
    </xf>
    <xf numFmtId="0" fontId="6" fillId="6" borderId="1" xfId="0" applyFont="1" applyFill="1" applyBorder="1" applyAlignment="1">
      <alignment horizontal="center" vertical="top"/>
    </xf>
    <xf numFmtId="0" fontId="27" fillId="6" borderId="1" xfId="0" applyFont="1" applyFill="1" applyBorder="1" applyAlignment="1">
      <alignment horizontal="center" vertical="center"/>
    </xf>
    <xf numFmtId="0" fontId="7" fillId="6" borderId="1" xfId="0" applyFont="1" applyFill="1" applyBorder="1" applyAlignment="1">
      <alignment horizontal="center" vertical="center"/>
    </xf>
    <xf numFmtId="0" fontId="27" fillId="7" borderId="1" xfId="0" applyFont="1" applyFill="1" applyBorder="1" applyAlignment="1">
      <alignment horizontal="center" vertical="center"/>
    </xf>
    <xf numFmtId="0" fontId="26" fillId="7" borderId="1" xfId="0" applyFont="1" applyFill="1" applyBorder="1" applyAlignment="1">
      <alignment horizontal="center" vertical="center"/>
    </xf>
    <xf numFmtId="0" fontId="7" fillId="5" borderId="0" xfId="0" applyFont="1" applyFill="1" applyAlignment="1">
      <alignment horizontal="left" vertical="top"/>
    </xf>
    <xf numFmtId="0" fontId="0" fillId="5" borderId="0" xfId="0" applyFill="1"/>
    <xf numFmtId="0" fontId="24" fillId="5" borderId="0" xfId="0" applyFont="1" applyFill="1" applyBorder="1" applyAlignment="1">
      <alignment vertical="top"/>
    </xf>
    <xf numFmtId="0" fontId="20" fillId="5" borderId="21" xfId="0" applyFont="1" applyFill="1" applyBorder="1"/>
    <xf numFmtId="0" fontId="0" fillId="5" borderId="0" xfId="0" applyFill="1" applyBorder="1"/>
    <xf numFmtId="0" fontId="23" fillId="5" borderId="36" xfId="0" applyFont="1" applyFill="1" applyBorder="1" applyAlignment="1">
      <alignment horizontal="center"/>
    </xf>
    <xf numFmtId="0" fontId="4" fillId="5" borderId="36" xfId="0" applyFont="1" applyFill="1" applyBorder="1" applyAlignment="1">
      <alignment horizontal="center"/>
    </xf>
    <xf numFmtId="0" fontId="24" fillId="5" borderId="39" xfId="0" applyFont="1" applyFill="1" applyBorder="1"/>
    <xf numFmtId="0" fontId="24" fillId="5" borderId="40" xfId="0" applyFont="1" applyFill="1" applyBorder="1"/>
    <xf numFmtId="0" fontId="24" fillId="5" borderId="0" xfId="0" applyFont="1" applyFill="1"/>
    <xf numFmtId="0" fontId="20" fillId="5" borderId="37" xfId="0" applyFont="1" applyFill="1" applyBorder="1"/>
    <xf numFmtId="0" fontId="0" fillId="5" borderId="0" xfId="0" applyFill="1" applyAlignment="1"/>
    <xf numFmtId="0" fontId="4" fillId="5" borderId="0" xfId="0" applyFont="1" applyFill="1" applyBorder="1" applyAlignment="1"/>
    <xf numFmtId="0" fontId="0" fillId="5" borderId="41" xfId="0" applyFont="1" applyFill="1" applyBorder="1" applyAlignment="1">
      <alignment horizontal="center" vertical="center"/>
    </xf>
    <xf numFmtId="0" fontId="0" fillId="5" borderId="0" xfId="0" applyFont="1" applyFill="1"/>
    <xf numFmtId="0" fontId="4" fillId="5" borderId="38" xfId="0" applyFont="1" applyFill="1" applyBorder="1" applyAlignment="1">
      <alignment horizontal="center" vertical="center"/>
    </xf>
    <xf numFmtId="0" fontId="32" fillId="0" borderId="0" xfId="0" applyFont="1"/>
    <xf numFmtId="0" fontId="7" fillId="2" borderId="0" xfId="0" applyFont="1" applyFill="1" applyAlignment="1">
      <alignment wrapText="1"/>
    </xf>
    <xf numFmtId="0" fontId="2" fillId="4" borderId="22" xfId="0" applyFont="1" applyFill="1" applyBorder="1"/>
    <xf numFmtId="0" fontId="2" fillId="4" borderId="27" xfId="0" applyFont="1" applyFill="1" applyBorder="1"/>
    <xf numFmtId="0" fontId="16" fillId="2" borderId="28" xfId="0" applyFont="1" applyFill="1" applyBorder="1" applyAlignment="1">
      <alignment horizontal="center" vertical="center"/>
    </xf>
    <xf numFmtId="0" fontId="16" fillId="2" borderId="1" xfId="0" applyFont="1" applyFill="1" applyBorder="1" applyAlignment="1">
      <alignment horizontal="left" vertical="center" wrapText="1"/>
    </xf>
    <xf numFmtId="0" fontId="16" fillId="2" borderId="29" xfId="0" applyFont="1" applyFill="1" applyBorder="1" applyAlignment="1">
      <alignment vertical="center"/>
    </xf>
    <xf numFmtId="0" fontId="16" fillId="2" borderId="0" xfId="0" applyFont="1" applyFill="1" applyAlignment="1">
      <alignment vertical="center"/>
    </xf>
    <xf numFmtId="0" fontId="16" fillId="2" borderId="11" xfId="0" applyFont="1" applyFill="1" applyBorder="1" applyAlignment="1">
      <alignment horizontal="center" vertical="center"/>
    </xf>
    <xf numFmtId="0" fontId="16" fillId="2" borderId="27" xfId="0" applyFont="1" applyFill="1" applyBorder="1" applyAlignment="1">
      <alignment horizontal="left" vertical="center" wrapText="1"/>
    </xf>
    <xf numFmtId="0" fontId="16" fillId="2" borderId="26" xfId="0" applyFont="1" applyFill="1" applyBorder="1" applyAlignment="1">
      <alignment vertical="center"/>
    </xf>
    <xf numFmtId="0" fontId="17" fillId="3" borderId="1" xfId="0" applyFont="1" applyFill="1" applyBorder="1" applyAlignment="1">
      <alignment horizontal="left" vertical="center"/>
    </xf>
    <xf numFmtId="0" fontId="0" fillId="0" borderId="1" xfId="0" applyBorder="1"/>
    <xf numFmtId="0" fontId="16" fillId="3" borderId="22" xfId="0" applyFont="1" applyFill="1" applyBorder="1" applyAlignment="1">
      <alignment horizontal="left" vertical="top" wrapText="1"/>
    </xf>
    <xf numFmtId="0" fontId="16" fillId="3" borderId="21" xfId="0" applyFont="1" applyFill="1" applyBorder="1" applyAlignment="1">
      <alignment horizontal="left" vertical="top" wrapText="1"/>
    </xf>
    <xf numFmtId="0" fontId="16" fillId="3" borderId="22" xfId="0" applyFont="1" applyFill="1" applyBorder="1" applyAlignment="1">
      <alignment horizontal="left" vertical="center" wrapText="1"/>
    </xf>
    <xf numFmtId="0" fontId="16" fillId="3" borderId="21" xfId="0" applyFont="1" applyFill="1" applyBorder="1" applyAlignment="1">
      <alignment horizontal="left" vertical="center" wrapText="1"/>
    </xf>
    <xf numFmtId="0" fontId="16" fillId="3" borderId="32" xfId="0" applyFont="1" applyFill="1" applyBorder="1" applyAlignment="1">
      <alignment horizontal="left" vertical="center" wrapText="1"/>
    </xf>
    <xf numFmtId="0" fontId="16" fillId="3" borderId="33"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19" fillId="3" borderId="0" xfId="0" applyFont="1" applyFill="1" applyAlignment="1">
      <alignment horizontal="left" vertical="center" wrapText="1"/>
    </xf>
    <xf numFmtId="0" fontId="16" fillId="3" borderId="1" xfId="0" applyFont="1" applyFill="1" applyBorder="1" applyAlignment="1">
      <alignment horizontal="left" vertical="center"/>
    </xf>
    <xf numFmtId="0" fontId="16" fillId="3" borderId="34" xfId="0" applyFont="1" applyFill="1" applyBorder="1" applyAlignment="1">
      <alignment horizontal="left" vertical="center" wrapText="1"/>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4" xfId="0" applyFont="1" applyFill="1" applyBorder="1" applyAlignment="1">
      <alignment horizontal="left"/>
    </xf>
    <xf numFmtId="0" fontId="0" fillId="2" borderId="13" xfId="0" applyFont="1" applyFill="1" applyBorder="1" applyAlignment="1">
      <alignment horizontal="left" vertical="top" wrapText="1"/>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4" borderId="6" xfId="0" applyFont="1" applyFill="1" applyBorder="1" applyAlignment="1">
      <alignment horizontal="left" vertical="top" wrapText="1"/>
    </xf>
    <xf numFmtId="0" fontId="7" fillId="4" borderId="16" xfId="0" applyFont="1" applyFill="1" applyBorder="1" applyAlignment="1">
      <alignment horizontal="left" vertical="top" wrapText="1"/>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13"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2" xfId="0" applyFont="1" applyFill="1" applyBorder="1" applyAlignment="1">
      <alignment horizontal="left" vertical="top" wrapText="1"/>
    </xf>
    <xf numFmtId="0" fontId="4" fillId="5" borderId="11" xfId="0" applyFont="1" applyFill="1" applyBorder="1" applyAlignment="1">
      <alignment horizontal="left" vertical="center" wrapText="1"/>
    </xf>
    <xf numFmtId="0" fontId="4" fillId="5" borderId="27" xfId="0" applyFont="1" applyFill="1" applyBorder="1" applyAlignment="1">
      <alignment horizontal="left" vertical="center" wrapText="1"/>
    </xf>
    <xf numFmtId="0" fontId="4" fillId="5" borderId="1" xfId="0" applyFont="1" applyFill="1" applyBorder="1" applyAlignment="1">
      <alignment horizontal="left"/>
    </xf>
    <xf numFmtId="0" fontId="21" fillId="5" borderId="47" xfId="0" applyFont="1" applyFill="1" applyBorder="1" applyAlignment="1">
      <alignment horizontal="left" vertical="center"/>
    </xf>
    <xf numFmtId="0" fontId="21" fillId="5" borderId="15" xfId="0" applyFont="1" applyFill="1" applyBorder="1" applyAlignment="1">
      <alignment horizontal="left" vertical="center"/>
    </xf>
    <xf numFmtId="0" fontId="21" fillId="5" borderId="10" xfId="0" applyFont="1" applyFill="1" applyBorder="1" applyAlignment="1">
      <alignment horizontal="left" vertical="center"/>
    </xf>
    <xf numFmtId="0" fontId="24" fillId="5" borderId="6" xfId="0" applyFont="1" applyFill="1" applyBorder="1" applyAlignment="1">
      <alignment horizontal="left" vertical="top" wrapText="1"/>
    </xf>
    <xf numFmtId="0" fontId="24" fillId="5" borderId="16" xfId="0" applyFont="1" applyFill="1" applyBorder="1" applyAlignment="1">
      <alignment horizontal="left" vertical="top" wrapText="1"/>
    </xf>
    <xf numFmtId="0" fontId="24" fillId="5" borderId="7" xfId="0" applyFont="1" applyFill="1" applyBorder="1" applyAlignment="1">
      <alignment horizontal="left" vertical="top" wrapText="1"/>
    </xf>
    <xf numFmtId="0" fontId="24" fillId="5" borderId="8" xfId="0" applyFont="1" applyFill="1" applyBorder="1" applyAlignment="1">
      <alignment horizontal="left" vertical="top" wrapText="1"/>
    </xf>
    <xf numFmtId="0" fontId="24" fillId="5" borderId="0" xfId="0" applyFont="1" applyFill="1" applyBorder="1" applyAlignment="1">
      <alignment horizontal="left" vertical="top" wrapText="1"/>
    </xf>
    <xf numFmtId="0" fontId="24" fillId="5" borderId="9" xfId="0" applyFont="1" applyFill="1" applyBorder="1" applyAlignment="1">
      <alignment horizontal="left" vertical="top" wrapText="1"/>
    </xf>
    <xf numFmtId="0" fontId="24" fillId="5" borderId="13" xfId="0" applyFont="1" applyFill="1" applyBorder="1" applyAlignment="1">
      <alignment horizontal="left" vertical="top" wrapText="1"/>
    </xf>
    <xf numFmtId="0" fontId="24" fillId="5" borderId="14" xfId="0" applyFont="1" applyFill="1" applyBorder="1" applyAlignment="1">
      <alignment horizontal="left" vertical="top" wrapText="1"/>
    </xf>
    <xf numFmtId="0" fontId="24" fillId="5" borderId="12" xfId="0" applyFont="1" applyFill="1" applyBorder="1" applyAlignment="1">
      <alignment horizontal="left" vertical="top" wrapText="1"/>
    </xf>
    <xf numFmtId="0" fontId="24" fillId="5" borderId="20" xfId="0" applyFont="1" applyFill="1" applyBorder="1" applyAlignment="1">
      <alignment horizontal="left" vertical="top" wrapText="1"/>
    </xf>
    <xf numFmtId="0" fontId="24" fillId="5" borderId="28" xfId="0" applyFont="1" applyFill="1" applyBorder="1" applyAlignment="1">
      <alignment horizontal="left" vertical="top" wrapText="1"/>
    </xf>
    <xf numFmtId="0" fontId="24" fillId="5" borderId="11" xfId="0" applyFont="1" applyFill="1" applyBorder="1" applyAlignment="1">
      <alignment horizontal="left" vertical="top" wrapText="1"/>
    </xf>
    <xf numFmtId="0" fontId="24" fillId="5" borderId="22" xfId="0" applyFont="1" applyFill="1" applyBorder="1" applyAlignment="1">
      <alignment horizontal="left" vertical="top" wrapText="1"/>
    </xf>
    <xf numFmtId="0" fontId="24" fillId="5" borderId="1" xfId="0" applyFont="1" applyFill="1" applyBorder="1" applyAlignment="1">
      <alignment horizontal="left" vertical="top" wrapText="1"/>
    </xf>
    <xf numFmtId="0" fontId="24" fillId="5" borderId="27" xfId="0" applyFont="1" applyFill="1" applyBorder="1" applyAlignment="1">
      <alignment horizontal="left" vertical="top" wrapText="1"/>
    </xf>
    <xf numFmtId="0" fontId="24" fillId="5" borderId="6" xfId="0" applyFont="1" applyFill="1" applyBorder="1" applyAlignment="1">
      <alignment horizontal="left" vertical="center" wrapText="1"/>
    </xf>
    <xf numFmtId="0" fontId="24" fillId="5" borderId="16" xfId="0" applyFont="1" applyFill="1" applyBorder="1" applyAlignment="1">
      <alignment horizontal="left" vertical="center" wrapText="1"/>
    </xf>
    <xf numFmtId="0" fontId="24" fillId="5" borderId="7" xfId="0" applyFont="1" applyFill="1" applyBorder="1" applyAlignment="1">
      <alignment horizontal="left" vertical="center" wrapText="1"/>
    </xf>
    <xf numFmtId="0" fontId="24" fillId="5" borderId="8" xfId="0" applyFont="1" applyFill="1" applyBorder="1" applyAlignment="1">
      <alignment horizontal="left" vertical="center" wrapText="1"/>
    </xf>
    <xf numFmtId="0" fontId="24" fillId="5" borderId="0" xfId="0" applyFont="1" applyFill="1" applyBorder="1" applyAlignment="1">
      <alignment horizontal="left" vertical="center" wrapText="1"/>
    </xf>
    <xf numFmtId="0" fontId="24" fillId="5" borderId="9" xfId="0" applyFont="1" applyFill="1" applyBorder="1" applyAlignment="1">
      <alignment horizontal="left" vertical="center" wrapText="1"/>
    </xf>
    <xf numFmtId="0" fontId="24" fillId="5" borderId="13" xfId="0" applyFont="1" applyFill="1" applyBorder="1" applyAlignment="1">
      <alignment horizontal="left" vertical="center" wrapText="1"/>
    </xf>
    <xf numFmtId="0" fontId="24" fillId="5" borderId="14" xfId="0" applyFont="1" applyFill="1" applyBorder="1" applyAlignment="1">
      <alignment horizontal="left" vertical="center" wrapText="1"/>
    </xf>
    <xf numFmtId="0" fontId="24" fillId="5" borderId="12" xfId="0" applyFont="1" applyFill="1" applyBorder="1" applyAlignment="1">
      <alignment horizontal="left" vertical="center" wrapText="1"/>
    </xf>
    <xf numFmtId="0" fontId="24" fillId="5" borderId="40" xfId="0" applyFont="1" applyFill="1" applyBorder="1" applyAlignment="1">
      <alignment horizontal="center" vertical="center" wrapText="1"/>
    </xf>
    <xf numFmtId="0" fontId="24" fillId="5" borderId="46"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36" xfId="0" applyFont="1" applyFill="1" applyBorder="1" applyAlignment="1">
      <alignment horizontal="center" vertical="center" wrapText="1"/>
    </xf>
    <xf numFmtId="0" fontId="24" fillId="5" borderId="34" xfId="0" applyFont="1" applyFill="1" applyBorder="1" applyAlignment="1">
      <alignment horizontal="center" vertical="center" wrapText="1"/>
    </xf>
    <xf numFmtId="0" fontId="24" fillId="5" borderId="42" xfId="0" applyFont="1" applyFill="1" applyBorder="1" applyAlignment="1">
      <alignment horizontal="center" vertical="center" wrapText="1"/>
    </xf>
    <xf numFmtId="0" fontId="0" fillId="5" borderId="0" xfId="0" applyFill="1" applyAlignment="1">
      <alignment horizontal="left" vertical="top" wrapText="1"/>
    </xf>
    <xf numFmtId="0" fontId="4" fillId="5" borderId="20" xfId="0" applyFont="1" applyFill="1" applyBorder="1" applyAlignment="1">
      <alignment horizontal="left" vertical="center" wrapText="1"/>
    </xf>
    <xf numFmtId="0" fontId="22" fillId="5" borderId="22" xfId="0" applyFont="1" applyFill="1" applyBorder="1" applyAlignment="1">
      <alignment horizontal="left" vertical="center" wrapText="1"/>
    </xf>
    <xf numFmtId="0" fontId="7" fillId="2" borderId="6" xfId="0" applyFont="1" applyFill="1" applyBorder="1" applyAlignment="1">
      <alignment horizontal="left" vertical="top"/>
    </xf>
    <xf numFmtId="0" fontId="7" fillId="2" borderId="16" xfId="0" applyFont="1" applyFill="1" applyBorder="1" applyAlignment="1">
      <alignment horizontal="left" vertical="top"/>
    </xf>
    <xf numFmtId="0" fontId="7" fillId="2" borderId="7" xfId="0" applyFont="1" applyFill="1" applyBorder="1" applyAlignment="1">
      <alignment horizontal="left" vertical="top"/>
    </xf>
    <xf numFmtId="0" fontId="7" fillId="2" borderId="44" xfId="0" applyFont="1" applyFill="1" applyBorder="1" applyAlignment="1">
      <alignment horizontal="left" vertical="top" wrapText="1"/>
    </xf>
    <xf numFmtId="0" fontId="7" fillId="2" borderId="43" xfId="0" applyFont="1" applyFill="1" applyBorder="1" applyAlignment="1">
      <alignment horizontal="left" vertical="top" wrapText="1"/>
    </xf>
    <xf numFmtId="0" fontId="7" fillId="2" borderId="45"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3" xfId="0" applyFont="1" applyFill="1" applyBorder="1" applyAlignment="1">
      <alignment horizontal="left" vertical="top" wrapText="1"/>
    </xf>
    <xf numFmtId="0" fontId="7" fillId="2" borderId="14" xfId="0" applyFont="1" applyFill="1" applyBorder="1" applyAlignment="1">
      <alignment horizontal="left" vertical="top" wrapText="1"/>
    </xf>
    <xf numFmtId="0" fontId="7" fillId="2" borderId="12" xfId="0" applyFont="1" applyFill="1" applyBorder="1" applyAlignment="1">
      <alignment horizontal="left" vertical="top" wrapText="1"/>
    </xf>
    <xf numFmtId="0" fontId="21" fillId="2" borderId="47" xfId="0" applyFont="1" applyFill="1" applyBorder="1" applyAlignment="1">
      <alignment horizontal="left" vertical="top"/>
    </xf>
    <xf numFmtId="0" fontId="21" fillId="2" borderId="15" xfId="0" applyFont="1" applyFill="1" applyBorder="1" applyAlignment="1">
      <alignment horizontal="left" vertical="top"/>
    </xf>
    <xf numFmtId="0" fontId="21" fillId="2" borderId="10"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55</xdr:row>
      <xdr:rowOff>102284</xdr:rowOff>
    </xdr:from>
    <xdr:to>
      <xdr:col>7</xdr:col>
      <xdr:colOff>680449</xdr:colOff>
      <xdr:row>102</xdr:row>
      <xdr:rowOff>32213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177954"/>
          <a:ext cx="5450569" cy="7271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2"/>
  <sheetViews>
    <sheetView tabSelected="1" workbookViewId="0">
      <selection activeCell="I10" sqref="I10"/>
    </sheetView>
  </sheetViews>
  <sheetFormatPr defaultRowHeight="14.4" x14ac:dyDescent="0.6"/>
  <cols>
    <col min="1" max="1" width="6.09765625" style="22" customWidth="1"/>
    <col min="2" max="2" width="59.34765625" style="23" customWidth="1"/>
    <col min="3" max="3" width="15.25" style="23" customWidth="1"/>
    <col min="4" max="251" width="9" style="23"/>
    <col min="252" max="252" width="93.75" style="23" customWidth="1"/>
    <col min="253" max="253" width="15.25" style="23" customWidth="1"/>
    <col min="254" max="255" width="9" style="23"/>
    <col min="256" max="256" width="8.5" style="23" customWidth="1"/>
    <col min="257" max="257" width="9" style="23"/>
    <col min="258" max="258" width="13.59765625" style="23" customWidth="1"/>
    <col min="259" max="259" width="12.25" style="23" customWidth="1"/>
    <col min="260" max="507" width="9" style="23"/>
    <col min="508" max="508" width="93.75" style="23" customWidth="1"/>
    <col min="509" max="509" width="15.25" style="23" customWidth="1"/>
    <col min="510" max="511" width="9" style="23"/>
    <col min="512" max="512" width="8.5" style="23" customWidth="1"/>
    <col min="513" max="513" width="9" style="23"/>
    <col min="514" max="514" width="13.59765625" style="23" customWidth="1"/>
    <col min="515" max="515" width="12.25" style="23" customWidth="1"/>
    <col min="516" max="763" width="9" style="23"/>
    <col min="764" max="764" width="93.75" style="23" customWidth="1"/>
    <col min="765" max="765" width="15.25" style="23" customWidth="1"/>
    <col min="766" max="767" width="9" style="23"/>
    <col min="768" max="768" width="8.5" style="23" customWidth="1"/>
    <col min="769" max="769" width="9" style="23"/>
    <col min="770" max="770" width="13.59765625" style="23" customWidth="1"/>
    <col min="771" max="771" width="12.25" style="23" customWidth="1"/>
    <col min="772" max="1019" width="9" style="23"/>
    <col min="1020" max="1020" width="93.75" style="23" customWidth="1"/>
    <col min="1021" max="1021" width="15.25" style="23" customWidth="1"/>
    <col min="1022" max="1023" width="9" style="23"/>
    <col min="1024" max="1024" width="8.5" style="23" customWidth="1"/>
    <col min="1025" max="1025" width="9" style="23"/>
    <col min="1026" max="1026" width="13.59765625" style="23" customWidth="1"/>
    <col min="1027" max="1027" width="12.25" style="23" customWidth="1"/>
    <col min="1028" max="1275" width="9" style="23"/>
    <col min="1276" max="1276" width="93.75" style="23" customWidth="1"/>
    <col min="1277" max="1277" width="15.25" style="23" customWidth="1"/>
    <col min="1278" max="1279" width="9" style="23"/>
    <col min="1280" max="1280" width="8.5" style="23" customWidth="1"/>
    <col min="1281" max="1281" width="9" style="23"/>
    <col min="1282" max="1282" width="13.59765625" style="23" customWidth="1"/>
    <col min="1283" max="1283" width="12.25" style="23" customWidth="1"/>
    <col min="1284" max="1531" width="9" style="23"/>
    <col min="1532" max="1532" width="93.75" style="23" customWidth="1"/>
    <col min="1533" max="1533" width="15.25" style="23" customWidth="1"/>
    <col min="1534" max="1535" width="9" style="23"/>
    <col min="1536" max="1536" width="8.5" style="23" customWidth="1"/>
    <col min="1537" max="1537" width="9" style="23"/>
    <col min="1538" max="1538" width="13.59765625" style="23" customWidth="1"/>
    <col min="1539" max="1539" width="12.25" style="23" customWidth="1"/>
    <col min="1540" max="1787" width="9" style="23"/>
    <col min="1788" max="1788" width="93.75" style="23" customWidth="1"/>
    <col min="1789" max="1789" width="15.25" style="23" customWidth="1"/>
    <col min="1790" max="1791" width="9" style="23"/>
    <col min="1792" max="1792" width="8.5" style="23" customWidth="1"/>
    <col min="1793" max="1793" width="9" style="23"/>
    <col min="1794" max="1794" width="13.59765625" style="23" customWidth="1"/>
    <col min="1795" max="1795" width="12.25" style="23" customWidth="1"/>
    <col min="1796" max="2043" width="9" style="23"/>
    <col min="2044" max="2044" width="93.75" style="23" customWidth="1"/>
    <col min="2045" max="2045" width="15.25" style="23" customWidth="1"/>
    <col min="2046" max="2047" width="9" style="23"/>
    <col min="2048" max="2048" width="8.5" style="23" customWidth="1"/>
    <col min="2049" max="2049" width="9" style="23"/>
    <col min="2050" max="2050" width="13.59765625" style="23" customWidth="1"/>
    <col min="2051" max="2051" width="12.25" style="23" customWidth="1"/>
    <col min="2052" max="2299" width="9" style="23"/>
    <col min="2300" max="2300" width="93.75" style="23" customWidth="1"/>
    <col min="2301" max="2301" width="15.25" style="23" customWidth="1"/>
    <col min="2302" max="2303" width="9" style="23"/>
    <col min="2304" max="2304" width="8.5" style="23" customWidth="1"/>
    <col min="2305" max="2305" width="9" style="23"/>
    <col min="2306" max="2306" width="13.59765625" style="23" customWidth="1"/>
    <col min="2307" max="2307" width="12.25" style="23" customWidth="1"/>
    <col min="2308" max="2555" width="9" style="23"/>
    <col min="2556" max="2556" width="93.75" style="23" customWidth="1"/>
    <col min="2557" max="2557" width="15.25" style="23" customWidth="1"/>
    <col min="2558" max="2559" width="9" style="23"/>
    <col min="2560" max="2560" width="8.5" style="23" customWidth="1"/>
    <col min="2561" max="2561" width="9" style="23"/>
    <col min="2562" max="2562" width="13.59765625" style="23" customWidth="1"/>
    <col min="2563" max="2563" width="12.25" style="23" customWidth="1"/>
    <col min="2564" max="2811" width="9" style="23"/>
    <col min="2812" max="2812" width="93.75" style="23" customWidth="1"/>
    <col min="2813" max="2813" width="15.25" style="23" customWidth="1"/>
    <col min="2814" max="2815" width="9" style="23"/>
    <col min="2816" max="2816" width="8.5" style="23" customWidth="1"/>
    <col min="2817" max="2817" width="9" style="23"/>
    <col min="2818" max="2818" width="13.59765625" style="23" customWidth="1"/>
    <col min="2819" max="2819" width="12.25" style="23" customWidth="1"/>
    <col min="2820" max="3067" width="9" style="23"/>
    <col min="3068" max="3068" width="93.75" style="23" customWidth="1"/>
    <col min="3069" max="3069" width="15.25" style="23" customWidth="1"/>
    <col min="3070" max="3071" width="9" style="23"/>
    <col min="3072" max="3072" width="8.5" style="23" customWidth="1"/>
    <col min="3073" max="3073" width="9" style="23"/>
    <col min="3074" max="3074" width="13.59765625" style="23" customWidth="1"/>
    <col min="3075" max="3075" width="12.25" style="23" customWidth="1"/>
    <col min="3076" max="3323" width="9" style="23"/>
    <col min="3324" max="3324" width="93.75" style="23" customWidth="1"/>
    <col min="3325" max="3325" width="15.25" style="23" customWidth="1"/>
    <col min="3326" max="3327" width="9" style="23"/>
    <col min="3328" max="3328" width="8.5" style="23" customWidth="1"/>
    <col min="3329" max="3329" width="9" style="23"/>
    <col min="3330" max="3330" width="13.59765625" style="23" customWidth="1"/>
    <col min="3331" max="3331" width="12.25" style="23" customWidth="1"/>
    <col min="3332" max="3579" width="9" style="23"/>
    <col min="3580" max="3580" width="93.75" style="23" customWidth="1"/>
    <col min="3581" max="3581" width="15.25" style="23" customWidth="1"/>
    <col min="3582" max="3583" width="9" style="23"/>
    <col min="3584" max="3584" width="8.5" style="23" customWidth="1"/>
    <col min="3585" max="3585" width="9" style="23"/>
    <col min="3586" max="3586" width="13.59765625" style="23" customWidth="1"/>
    <col min="3587" max="3587" width="12.25" style="23" customWidth="1"/>
    <col min="3588" max="3835" width="9" style="23"/>
    <col min="3836" max="3836" width="93.75" style="23" customWidth="1"/>
    <col min="3837" max="3837" width="15.25" style="23" customWidth="1"/>
    <col min="3838" max="3839" width="9" style="23"/>
    <col min="3840" max="3840" width="8.5" style="23" customWidth="1"/>
    <col min="3841" max="3841" width="9" style="23"/>
    <col min="3842" max="3842" width="13.59765625" style="23" customWidth="1"/>
    <col min="3843" max="3843" width="12.25" style="23" customWidth="1"/>
    <col min="3844" max="4091" width="9" style="23"/>
    <col min="4092" max="4092" width="93.75" style="23" customWidth="1"/>
    <col min="4093" max="4093" width="15.25" style="23" customWidth="1"/>
    <col min="4094" max="4095" width="9" style="23"/>
    <col min="4096" max="4096" width="8.5" style="23" customWidth="1"/>
    <col min="4097" max="4097" width="9" style="23"/>
    <col min="4098" max="4098" width="13.59765625" style="23" customWidth="1"/>
    <col min="4099" max="4099" width="12.25" style="23" customWidth="1"/>
    <col min="4100" max="4347" width="9" style="23"/>
    <col min="4348" max="4348" width="93.75" style="23" customWidth="1"/>
    <col min="4349" max="4349" width="15.25" style="23" customWidth="1"/>
    <col min="4350" max="4351" width="9" style="23"/>
    <col min="4352" max="4352" width="8.5" style="23" customWidth="1"/>
    <col min="4353" max="4353" width="9" style="23"/>
    <col min="4354" max="4354" width="13.59765625" style="23" customWidth="1"/>
    <col min="4355" max="4355" width="12.25" style="23" customWidth="1"/>
    <col min="4356" max="4603" width="9" style="23"/>
    <col min="4604" max="4604" width="93.75" style="23" customWidth="1"/>
    <col min="4605" max="4605" width="15.25" style="23" customWidth="1"/>
    <col min="4606" max="4607" width="9" style="23"/>
    <col min="4608" max="4608" width="8.5" style="23" customWidth="1"/>
    <col min="4609" max="4609" width="9" style="23"/>
    <col min="4610" max="4610" width="13.59765625" style="23" customWidth="1"/>
    <col min="4611" max="4611" width="12.25" style="23" customWidth="1"/>
    <col min="4612" max="4859" width="9" style="23"/>
    <col min="4860" max="4860" width="93.75" style="23" customWidth="1"/>
    <col min="4861" max="4861" width="15.25" style="23" customWidth="1"/>
    <col min="4862" max="4863" width="9" style="23"/>
    <col min="4864" max="4864" width="8.5" style="23" customWidth="1"/>
    <col min="4865" max="4865" width="9" style="23"/>
    <col min="4866" max="4866" width="13.59765625" style="23" customWidth="1"/>
    <col min="4867" max="4867" width="12.25" style="23" customWidth="1"/>
    <col min="4868" max="5115" width="9" style="23"/>
    <col min="5116" max="5116" width="93.75" style="23" customWidth="1"/>
    <col min="5117" max="5117" width="15.25" style="23" customWidth="1"/>
    <col min="5118" max="5119" width="9" style="23"/>
    <col min="5120" max="5120" width="8.5" style="23" customWidth="1"/>
    <col min="5121" max="5121" width="9" style="23"/>
    <col min="5122" max="5122" width="13.59765625" style="23" customWidth="1"/>
    <col min="5123" max="5123" width="12.25" style="23" customWidth="1"/>
    <col min="5124" max="5371" width="9" style="23"/>
    <col min="5372" max="5372" width="93.75" style="23" customWidth="1"/>
    <col min="5373" max="5373" width="15.25" style="23" customWidth="1"/>
    <col min="5374" max="5375" width="9" style="23"/>
    <col min="5376" max="5376" width="8.5" style="23" customWidth="1"/>
    <col min="5377" max="5377" width="9" style="23"/>
    <col min="5378" max="5378" width="13.59765625" style="23" customWidth="1"/>
    <col min="5379" max="5379" width="12.25" style="23" customWidth="1"/>
    <col min="5380" max="5627" width="9" style="23"/>
    <col min="5628" max="5628" width="93.75" style="23" customWidth="1"/>
    <col min="5629" max="5629" width="15.25" style="23" customWidth="1"/>
    <col min="5630" max="5631" width="9" style="23"/>
    <col min="5632" max="5632" width="8.5" style="23" customWidth="1"/>
    <col min="5633" max="5633" width="9" style="23"/>
    <col min="5634" max="5634" width="13.59765625" style="23" customWidth="1"/>
    <col min="5635" max="5635" width="12.25" style="23" customWidth="1"/>
    <col min="5636" max="5883" width="9" style="23"/>
    <col min="5884" max="5884" width="93.75" style="23" customWidth="1"/>
    <col min="5885" max="5885" width="15.25" style="23" customWidth="1"/>
    <col min="5886" max="5887" width="9" style="23"/>
    <col min="5888" max="5888" width="8.5" style="23" customWidth="1"/>
    <col min="5889" max="5889" width="9" style="23"/>
    <col min="5890" max="5890" width="13.59765625" style="23" customWidth="1"/>
    <col min="5891" max="5891" width="12.25" style="23" customWidth="1"/>
    <col min="5892" max="6139" width="9" style="23"/>
    <col min="6140" max="6140" width="93.75" style="23" customWidth="1"/>
    <col min="6141" max="6141" width="15.25" style="23" customWidth="1"/>
    <col min="6142" max="6143" width="9" style="23"/>
    <col min="6144" max="6144" width="8.5" style="23" customWidth="1"/>
    <col min="6145" max="6145" width="9" style="23"/>
    <col min="6146" max="6146" width="13.59765625" style="23" customWidth="1"/>
    <col min="6147" max="6147" width="12.25" style="23" customWidth="1"/>
    <col min="6148" max="6395" width="9" style="23"/>
    <col min="6396" max="6396" width="93.75" style="23" customWidth="1"/>
    <col min="6397" max="6397" width="15.25" style="23" customWidth="1"/>
    <col min="6398" max="6399" width="9" style="23"/>
    <col min="6400" max="6400" width="8.5" style="23" customWidth="1"/>
    <col min="6401" max="6401" width="9" style="23"/>
    <col min="6402" max="6402" width="13.59765625" style="23" customWidth="1"/>
    <col min="6403" max="6403" width="12.25" style="23" customWidth="1"/>
    <col min="6404" max="6651" width="9" style="23"/>
    <col min="6652" max="6652" width="93.75" style="23" customWidth="1"/>
    <col min="6653" max="6653" width="15.25" style="23" customWidth="1"/>
    <col min="6654" max="6655" width="9" style="23"/>
    <col min="6656" max="6656" width="8.5" style="23" customWidth="1"/>
    <col min="6657" max="6657" width="9" style="23"/>
    <col min="6658" max="6658" width="13.59765625" style="23" customWidth="1"/>
    <col min="6659" max="6659" width="12.25" style="23" customWidth="1"/>
    <col min="6660" max="6907" width="9" style="23"/>
    <col min="6908" max="6908" width="93.75" style="23" customWidth="1"/>
    <col min="6909" max="6909" width="15.25" style="23" customWidth="1"/>
    <col min="6910" max="6911" width="9" style="23"/>
    <col min="6912" max="6912" width="8.5" style="23" customWidth="1"/>
    <col min="6913" max="6913" width="9" style="23"/>
    <col min="6914" max="6914" width="13.59765625" style="23" customWidth="1"/>
    <col min="6915" max="6915" width="12.25" style="23" customWidth="1"/>
    <col min="6916" max="7163" width="9" style="23"/>
    <col min="7164" max="7164" width="93.75" style="23" customWidth="1"/>
    <col min="7165" max="7165" width="15.25" style="23" customWidth="1"/>
    <col min="7166" max="7167" width="9" style="23"/>
    <col min="7168" max="7168" width="8.5" style="23" customWidth="1"/>
    <col min="7169" max="7169" width="9" style="23"/>
    <col min="7170" max="7170" width="13.59765625" style="23" customWidth="1"/>
    <col min="7171" max="7171" width="12.25" style="23" customWidth="1"/>
    <col min="7172" max="7419" width="9" style="23"/>
    <col min="7420" max="7420" width="93.75" style="23" customWidth="1"/>
    <col min="7421" max="7421" width="15.25" style="23" customWidth="1"/>
    <col min="7422" max="7423" width="9" style="23"/>
    <col min="7424" max="7424" width="8.5" style="23" customWidth="1"/>
    <col min="7425" max="7425" width="9" style="23"/>
    <col min="7426" max="7426" width="13.59765625" style="23" customWidth="1"/>
    <col min="7427" max="7427" width="12.25" style="23" customWidth="1"/>
    <col min="7428" max="7675" width="9" style="23"/>
    <col min="7676" max="7676" width="93.75" style="23" customWidth="1"/>
    <col min="7677" max="7677" width="15.25" style="23" customWidth="1"/>
    <col min="7678" max="7679" width="9" style="23"/>
    <col min="7680" max="7680" width="8.5" style="23" customWidth="1"/>
    <col min="7681" max="7681" width="9" style="23"/>
    <col min="7682" max="7682" width="13.59765625" style="23" customWidth="1"/>
    <col min="7683" max="7683" width="12.25" style="23" customWidth="1"/>
    <col min="7684" max="7931" width="9" style="23"/>
    <col min="7932" max="7932" width="93.75" style="23" customWidth="1"/>
    <col min="7933" max="7933" width="15.25" style="23" customWidth="1"/>
    <col min="7934" max="7935" width="9" style="23"/>
    <col min="7936" max="7936" width="8.5" style="23" customWidth="1"/>
    <col min="7937" max="7937" width="9" style="23"/>
    <col min="7938" max="7938" width="13.59765625" style="23" customWidth="1"/>
    <col min="7939" max="7939" width="12.25" style="23" customWidth="1"/>
    <col min="7940" max="8187" width="9" style="23"/>
    <col min="8188" max="8188" width="93.75" style="23" customWidth="1"/>
    <col min="8189" max="8189" width="15.25" style="23" customWidth="1"/>
    <col min="8190" max="8191" width="9" style="23"/>
    <col min="8192" max="8192" width="8.5" style="23" customWidth="1"/>
    <col min="8193" max="8193" width="9" style="23"/>
    <col min="8194" max="8194" width="13.59765625" style="23" customWidth="1"/>
    <col min="8195" max="8195" width="12.25" style="23" customWidth="1"/>
    <col min="8196" max="8443" width="9" style="23"/>
    <col min="8444" max="8444" width="93.75" style="23" customWidth="1"/>
    <col min="8445" max="8445" width="15.25" style="23" customWidth="1"/>
    <col min="8446" max="8447" width="9" style="23"/>
    <col min="8448" max="8448" width="8.5" style="23" customWidth="1"/>
    <col min="8449" max="8449" width="9" style="23"/>
    <col min="8450" max="8450" width="13.59765625" style="23" customWidth="1"/>
    <col min="8451" max="8451" width="12.25" style="23" customWidth="1"/>
    <col min="8452" max="8699" width="9" style="23"/>
    <col min="8700" max="8700" width="93.75" style="23" customWidth="1"/>
    <col min="8701" max="8701" width="15.25" style="23" customWidth="1"/>
    <col min="8702" max="8703" width="9" style="23"/>
    <col min="8704" max="8704" width="8.5" style="23" customWidth="1"/>
    <col min="8705" max="8705" width="9" style="23"/>
    <col min="8706" max="8706" width="13.59765625" style="23" customWidth="1"/>
    <col min="8707" max="8707" width="12.25" style="23" customWidth="1"/>
    <col min="8708" max="8955" width="9" style="23"/>
    <col min="8956" max="8956" width="93.75" style="23" customWidth="1"/>
    <col min="8957" max="8957" width="15.25" style="23" customWidth="1"/>
    <col min="8958" max="8959" width="9" style="23"/>
    <col min="8960" max="8960" width="8.5" style="23" customWidth="1"/>
    <col min="8961" max="8961" width="9" style="23"/>
    <col min="8962" max="8962" width="13.59765625" style="23" customWidth="1"/>
    <col min="8963" max="8963" width="12.25" style="23" customWidth="1"/>
    <col min="8964" max="9211" width="9" style="23"/>
    <col min="9212" max="9212" width="93.75" style="23" customWidth="1"/>
    <col min="9213" max="9213" width="15.25" style="23" customWidth="1"/>
    <col min="9214" max="9215" width="9" style="23"/>
    <col min="9216" max="9216" width="8.5" style="23" customWidth="1"/>
    <col min="9217" max="9217" width="9" style="23"/>
    <col min="9218" max="9218" width="13.59765625" style="23" customWidth="1"/>
    <col min="9219" max="9219" width="12.25" style="23" customWidth="1"/>
    <col min="9220" max="9467" width="9" style="23"/>
    <col min="9468" max="9468" width="93.75" style="23" customWidth="1"/>
    <col min="9469" max="9469" width="15.25" style="23" customWidth="1"/>
    <col min="9470" max="9471" width="9" style="23"/>
    <col min="9472" max="9472" width="8.5" style="23" customWidth="1"/>
    <col min="9473" max="9473" width="9" style="23"/>
    <col min="9474" max="9474" width="13.59765625" style="23" customWidth="1"/>
    <col min="9475" max="9475" width="12.25" style="23" customWidth="1"/>
    <col min="9476" max="9723" width="9" style="23"/>
    <col min="9724" max="9724" width="93.75" style="23" customWidth="1"/>
    <col min="9725" max="9725" width="15.25" style="23" customWidth="1"/>
    <col min="9726" max="9727" width="9" style="23"/>
    <col min="9728" max="9728" width="8.5" style="23" customWidth="1"/>
    <col min="9729" max="9729" width="9" style="23"/>
    <col min="9730" max="9730" width="13.59765625" style="23" customWidth="1"/>
    <col min="9731" max="9731" width="12.25" style="23" customWidth="1"/>
    <col min="9732" max="9979" width="9" style="23"/>
    <col min="9980" max="9980" width="93.75" style="23" customWidth="1"/>
    <col min="9981" max="9981" width="15.25" style="23" customWidth="1"/>
    <col min="9982" max="9983" width="9" style="23"/>
    <col min="9984" max="9984" width="8.5" style="23" customWidth="1"/>
    <col min="9985" max="9985" width="9" style="23"/>
    <col min="9986" max="9986" width="13.59765625" style="23" customWidth="1"/>
    <col min="9987" max="9987" width="12.25" style="23" customWidth="1"/>
    <col min="9988" max="10235" width="9" style="23"/>
    <col min="10236" max="10236" width="93.75" style="23" customWidth="1"/>
    <col min="10237" max="10237" width="15.25" style="23" customWidth="1"/>
    <col min="10238" max="10239" width="9" style="23"/>
    <col min="10240" max="10240" width="8.5" style="23" customWidth="1"/>
    <col min="10241" max="10241" width="9" style="23"/>
    <col min="10242" max="10242" width="13.59765625" style="23" customWidth="1"/>
    <col min="10243" max="10243" width="12.25" style="23" customWidth="1"/>
    <col min="10244" max="10491" width="9" style="23"/>
    <col min="10492" max="10492" width="93.75" style="23" customWidth="1"/>
    <col min="10493" max="10493" width="15.25" style="23" customWidth="1"/>
    <col min="10494" max="10495" width="9" style="23"/>
    <col min="10496" max="10496" width="8.5" style="23" customWidth="1"/>
    <col min="10497" max="10497" width="9" style="23"/>
    <col min="10498" max="10498" width="13.59765625" style="23" customWidth="1"/>
    <col min="10499" max="10499" width="12.25" style="23" customWidth="1"/>
    <col min="10500" max="10747" width="9" style="23"/>
    <col min="10748" max="10748" width="93.75" style="23" customWidth="1"/>
    <col min="10749" max="10749" width="15.25" style="23" customWidth="1"/>
    <col min="10750" max="10751" width="9" style="23"/>
    <col min="10752" max="10752" width="8.5" style="23" customWidth="1"/>
    <col min="10753" max="10753" width="9" style="23"/>
    <col min="10754" max="10754" width="13.59765625" style="23" customWidth="1"/>
    <col min="10755" max="10755" width="12.25" style="23" customWidth="1"/>
    <col min="10756" max="11003" width="9" style="23"/>
    <col min="11004" max="11004" width="93.75" style="23" customWidth="1"/>
    <col min="11005" max="11005" width="15.25" style="23" customWidth="1"/>
    <col min="11006" max="11007" width="9" style="23"/>
    <col min="11008" max="11008" width="8.5" style="23" customWidth="1"/>
    <col min="11009" max="11009" width="9" style="23"/>
    <col min="11010" max="11010" width="13.59765625" style="23" customWidth="1"/>
    <col min="11011" max="11011" width="12.25" style="23" customWidth="1"/>
    <col min="11012" max="11259" width="9" style="23"/>
    <col min="11260" max="11260" width="93.75" style="23" customWidth="1"/>
    <col min="11261" max="11261" width="15.25" style="23" customWidth="1"/>
    <col min="11262" max="11263" width="9" style="23"/>
    <col min="11264" max="11264" width="8.5" style="23" customWidth="1"/>
    <col min="11265" max="11265" width="9" style="23"/>
    <col min="11266" max="11266" width="13.59765625" style="23" customWidth="1"/>
    <col min="11267" max="11267" width="12.25" style="23" customWidth="1"/>
    <col min="11268" max="11515" width="9" style="23"/>
    <col min="11516" max="11516" width="93.75" style="23" customWidth="1"/>
    <col min="11517" max="11517" width="15.25" style="23" customWidth="1"/>
    <col min="11518" max="11519" width="9" style="23"/>
    <col min="11520" max="11520" width="8.5" style="23" customWidth="1"/>
    <col min="11521" max="11521" width="9" style="23"/>
    <col min="11522" max="11522" width="13.59765625" style="23" customWidth="1"/>
    <col min="11523" max="11523" width="12.25" style="23" customWidth="1"/>
    <col min="11524" max="11771" width="9" style="23"/>
    <col min="11772" max="11772" width="93.75" style="23" customWidth="1"/>
    <col min="11773" max="11773" width="15.25" style="23" customWidth="1"/>
    <col min="11774" max="11775" width="9" style="23"/>
    <col min="11776" max="11776" width="8.5" style="23" customWidth="1"/>
    <col min="11777" max="11777" width="9" style="23"/>
    <col min="11778" max="11778" width="13.59765625" style="23" customWidth="1"/>
    <col min="11779" max="11779" width="12.25" style="23" customWidth="1"/>
    <col min="11780" max="12027" width="9" style="23"/>
    <col min="12028" max="12028" width="93.75" style="23" customWidth="1"/>
    <col min="12029" max="12029" width="15.25" style="23" customWidth="1"/>
    <col min="12030" max="12031" width="9" style="23"/>
    <col min="12032" max="12032" width="8.5" style="23" customWidth="1"/>
    <col min="12033" max="12033" width="9" style="23"/>
    <col min="12034" max="12034" width="13.59765625" style="23" customWidth="1"/>
    <col min="12035" max="12035" width="12.25" style="23" customWidth="1"/>
    <col min="12036" max="12283" width="9" style="23"/>
    <col min="12284" max="12284" width="93.75" style="23" customWidth="1"/>
    <col min="12285" max="12285" width="15.25" style="23" customWidth="1"/>
    <col min="12286" max="12287" width="9" style="23"/>
    <col min="12288" max="12288" width="8.5" style="23" customWidth="1"/>
    <col min="12289" max="12289" width="9" style="23"/>
    <col min="12290" max="12290" width="13.59765625" style="23" customWidth="1"/>
    <col min="12291" max="12291" width="12.25" style="23" customWidth="1"/>
    <col min="12292" max="12539" width="9" style="23"/>
    <col min="12540" max="12540" width="93.75" style="23" customWidth="1"/>
    <col min="12541" max="12541" width="15.25" style="23" customWidth="1"/>
    <col min="12542" max="12543" width="9" style="23"/>
    <col min="12544" max="12544" width="8.5" style="23" customWidth="1"/>
    <col min="12545" max="12545" width="9" style="23"/>
    <col min="12546" max="12546" width="13.59765625" style="23" customWidth="1"/>
    <col min="12547" max="12547" width="12.25" style="23" customWidth="1"/>
    <col min="12548" max="12795" width="9" style="23"/>
    <col min="12796" max="12796" width="93.75" style="23" customWidth="1"/>
    <col min="12797" max="12797" width="15.25" style="23" customWidth="1"/>
    <col min="12798" max="12799" width="9" style="23"/>
    <col min="12800" max="12800" width="8.5" style="23" customWidth="1"/>
    <col min="12801" max="12801" width="9" style="23"/>
    <col min="12802" max="12802" width="13.59765625" style="23" customWidth="1"/>
    <col min="12803" max="12803" width="12.25" style="23" customWidth="1"/>
    <col min="12804" max="13051" width="9" style="23"/>
    <col min="13052" max="13052" width="93.75" style="23" customWidth="1"/>
    <col min="13053" max="13053" width="15.25" style="23" customWidth="1"/>
    <col min="13054" max="13055" width="9" style="23"/>
    <col min="13056" max="13056" width="8.5" style="23" customWidth="1"/>
    <col min="13057" max="13057" width="9" style="23"/>
    <col min="13058" max="13058" width="13.59765625" style="23" customWidth="1"/>
    <col min="13059" max="13059" width="12.25" style="23" customWidth="1"/>
    <col min="13060" max="13307" width="9" style="23"/>
    <col min="13308" max="13308" width="93.75" style="23" customWidth="1"/>
    <col min="13309" max="13309" width="15.25" style="23" customWidth="1"/>
    <col min="13310" max="13311" width="9" style="23"/>
    <col min="13312" max="13312" width="8.5" style="23" customWidth="1"/>
    <col min="13313" max="13313" width="9" style="23"/>
    <col min="13314" max="13314" width="13.59765625" style="23" customWidth="1"/>
    <col min="13315" max="13315" width="12.25" style="23" customWidth="1"/>
    <col min="13316" max="13563" width="9" style="23"/>
    <col min="13564" max="13564" width="93.75" style="23" customWidth="1"/>
    <col min="13565" max="13565" width="15.25" style="23" customWidth="1"/>
    <col min="13566" max="13567" width="9" style="23"/>
    <col min="13568" max="13568" width="8.5" style="23" customWidth="1"/>
    <col min="13569" max="13569" width="9" style="23"/>
    <col min="13570" max="13570" width="13.59765625" style="23" customWidth="1"/>
    <col min="13571" max="13571" width="12.25" style="23" customWidth="1"/>
    <col min="13572" max="13819" width="9" style="23"/>
    <col min="13820" max="13820" width="93.75" style="23" customWidth="1"/>
    <col min="13821" max="13821" width="15.25" style="23" customWidth="1"/>
    <col min="13822" max="13823" width="9" style="23"/>
    <col min="13824" max="13824" width="8.5" style="23" customWidth="1"/>
    <col min="13825" max="13825" width="9" style="23"/>
    <col min="13826" max="13826" width="13.59765625" style="23" customWidth="1"/>
    <col min="13827" max="13827" width="12.25" style="23" customWidth="1"/>
    <col min="13828" max="14075" width="9" style="23"/>
    <col min="14076" max="14076" width="93.75" style="23" customWidth="1"/>
    <col min="14077" max="14077" width="15.25" style="23" customWidth="1"/>
    <col min="14078" max="14079" width="9" style="23"/>
    <col min="14080" max="14080" width="8.5" style="23" customWidth="1"/>
    <col min="14081" max="14081" width="9" style="23"/>
    <col min="14082" max="14082" width="13.59765625" style="23" customWidth="1"/>
    <col min="14083" max="14083" width="12.25" style="23" customWidth="1"/>
    <col min="14084" max="14331" width="9" style="23"/>
    <col min="14332" max="14332" width="93.75" style="23" customWidth="1"/>
    <col min="14333" max="14333" width="15.25" style="23" customWidth="1"/>
    <col min="14334" max="14335" width="9" style="23"/>
    <col min="14336" max="14336" width="8.5" style="23" customWidth="1"/>
    <col min="14337" max="14337" width="9" style="23"/>
    <col min="14338" max="14338" width="13.59765625" style="23" customWidth="1"/>
    <col min="14339" max="14339" width="12.25" style="23" customWidth="1"/>
    <col min="14340" max="14587" width="9" style="23"/>
    <col min="14588" max="14588" width="93.75" style="23" customWidth="1"/>
    <col min="14589" max="14589" width="15.25" style="23" customWidth="1"/>
    <col min="14590" max="14591" width="9" style="23"/>
    <col min="14592" max="14592" width="8.5" style="23" customWidth="1"/>
    <col min="14593" max="14593" width="9" style="23"/>
    <col min="14594" max="14594" width="13.59765625" style="23" customWidth="1"/>
    <col min="14595" max="14595" width="12.25" style="23" customWidth="1"/>
    <col min="14596" max="14843" width="9" style="23"/>
    <col min="14844" max="14844" width="93.75" style="23" customWidth="1"/>
    <col min="14845" max="14845" width="15.25" style="23" customWidth="1"/>
    <col min="14846" max="14847" width="9" style="23"/>
    <col min="14848" max="14848" width="8.5" style="23" customWidth="1"/>
    <col min="14849" max="14849" width="9" style="23"/>
    <col min="14850" max="14850" width="13.59765625" style="23" customWidth="1"/>
    <col min="14851" max="14851" width="12.25" style="23" customWidth="1"/>
    <col min="14852" max="15099" width="9" style="23"/>
    <col min="15100" max="15100" width="93.75" style="23" customWidth="1"/>
    <col min="15101" max="15101" width="15.25" style="23" customWidth="1"/>
    <col min="15102" max="15103" width="9" style="23"/>
    <col min="15104" max="15104" width="8.5" style="23" customWidth="1"/>
    <col min="15105" max="15105" width="9" style="23"/>
    <col min="15106" max="15106" width="13.59765625" style="23" customWidth="1"/>
    <col min="15107" max="15107" width="12.25" style="23" customWidth="1"/>
    <col min="15108" max="15355" width="9" style="23"/>
    <col min="15356" max="15356" width="93.75" style="23" customWidth="1"/>
    <col min="15357" max="15357" width="15.25" style="23" customWidth="1"/>
    <col min="15358" max="15359" width="9" style="23"/>
    <col min="15360" max="15360" width="8.5" style="23" customWidth="1"/>
    <col min="15361" max="15361" width="9" style="23"/>
    <col min="15362" max="15362" width="13.59765625" style="23" customWidth="1"/>
    <col min="15363" max="15363" width="12.25" style="23" customWidth="1"/>
    <col min="15364" max="15611" width="9" style="23"/>
    <col min="15612" max="15612" width="93.75" style="23" customWidth="1"/>
    <col min="15613" max="15613" width="15.25" style="23" customWidth="1"/>
    <col min="15614" max="15615" width="9" style="23"/>
    <col min="15616" max="15616" width="8.5" style="23" customWidth="1"/>
    <col min="15617" max="15617" width="9" style="23"/>
    <col min="15618" max="15618" width="13.59765625" style="23" customWidth="1"/>
    <col min="15619" max="15619" width="12.25" style="23" customWidth="1"/>
    <col min="15620" max="15867" width="9" style="23"/>
    <col min="15868" max="15868" width="93.75" style="23" customWidth="1"/>
    <col min="15869" max="15869" width="15.25" style="23" customWidth="1"/>
    <col min="15870" max="15871" width="9" style="23"/>
    <col min="15872" max="15872" width="8.5" style="23" customWidth="1"/>
    <col min="15873" max="15873" width="9" style="23"/>
    <col min="15874" max="15874" width="13.59765625" style="23" customWidth="1"/>
    <col min="15875" max="15875" width="12.25" style="23" customWidth="1"/>
    <col min="15876" max="16123" width="9" style="23"/>
    <col min="16124" max="16124" width="93.75" style="23" customWidth="1"/>
    <col min="16125" max="16125" width="15.25" style="23" customWidth="1"/>
    <col min="16126" max="16127" width="9" style="23"/>
    <col min="16128" max="16128" width="8.5" style="23" customWidth="1"/>
    <col min="16129" max="16129" width="9" style="23"/>
    <col min="16130" max="16130" width="13.59765625" style="23" customWidth="1"/>
    <col min="16131" max="16131" width="12.25" style="23" customWidth="1"/>
    <col min="16132" max="16384" width="9" style="23"/>
  </cols>
  <sheetData>
    <row r="1" spans="1:3" x14ac:dyDescent="0.6">
      <c r="B1" s="76" t="s">
        <v>85</v>
      </c>
    </row>
    <row r="2" spans="1:3" x14ac:dyDescent="0.6">
      <c r="B2" s="24"/>
    </row>
    <row r="3" spans="1:3" ht="29.5" customHeight="1" x14ac:dyDescent="0.6">
      <c r="B3" s="85" t="s">
        <v>37</v>
      </c>
      <c r="C3" s="85"/>
    </row>
    <row r="4" spans="1:3" ht="14.7" thickBot="1" x14ac:dyDescent="0.65">
      <c r="B4" s="24"/>
    </row>
    <row r="5" spans="1:3" ht="46.15" customHeight="1" x14ac:dyDescent="0.6">
      <c r="A5" s="25">
        <v>1</v>
      </c>
      <c r="B5" s="82" t="s">
        <v>78</v>
      </c>
      <c r="C5" s="83"/>
    </row>
    <row r="6" spans="1:3" x14ac:dyDescent="0.6">
      <c r="A6" s="26" t="s">
        <v>17</v>
      </c>
      <c r="B6" s="27" t="s">
        <v>48</v>
      </c>
      <c r="C6" s="28">
        <f>1-NORMDIST(65.43,59.23,5.89,TRUE)</f>
        <v>0.14625493909194232</v>
      </c>
    </row>
    <row r="7" spans="1:3" x14ac:dyDescent="0.6">
      <c r="A7" s="26" t="s">
        <v>18</v>
      </c>
      <c r="B7" s="27" t="s">
        <v>49</v>
      </c>
      <c r="C7" s="28">
        <f>NORMDIST(66.89,59.23,5.89,TRUE)-NORMDIST(56.31,59.23,5.89,TRUE)</f>
        <v>0.59325331500473555</v>
      </c>
    </row>
    <row r="8" spans="1:3" x14ac:dyDescent="0.6">
      <c r="A8" s="26" t="s">
        <v>19</v>
      </c>
      <c r="B8" s="27" t="s">
        <v>50</v>
      </c>
      <c r="C8" s="28">
        <f>NORMDIST(70.16,59.23,5.89,TRUE)-NORMDIST(63.43,59.23,5.89,TRUE)</f>
        <v>0.20615124224044179</v>
      </c>
    </row>
    <row r="9" spans="1:3" ht="14.7" thickBot="1" x14ac:dyDescent="0.65">
      <c r="A9" s="29" t="s">
        <v>20</v>
      </c>
      <c r="B9" s="30" t="s">
        <v>31</v>
      </c>
      <c r="C9" s="31">
        <f>NORMDIST(65.14,59.23,5.89,TRUE)</f>
        <v>0.8421649834510132</v>
      </c>
    </row>
    <row r="12" spans="1:3" x14ac:dyDescent="0.6">
      <c r="A12" s="32">
        <v>2</v>
      </c>
      <c r="B12" s="86" t="s">
        <v>36</v>
      </c>
      <c r="C12" s="86"/>
    </row>
    <row r="13" spans="1:3" x14ac:dyDescent="0.6">
      <c r="A13" s="26" t="s">
        <v>17</v>
      </c>
      <c r="B13" s="27" t="s">
        <v>51</v>
      </c>
      <c r="C13" s="28">
        <f>1-NORMSDIST(1.324)</f>
        <v>9.2751522356752769E-2</v>
      </c>
    </row>
    <row r="14" spans="1:3" x14ac:dyDescent="0.6">
      <c r="A14" s="26" t="s">
        <v>18</v>
      </c>
      <c r="B14" s="27" t="s">
        <v>52</v>
      </c>
      <c r="C14" s="28">
        <f>NORMSDIST(2.41)</f>
        <v>0.99202373973926627</v>
      </c>
    </row>
    <row r="15" spans="1:3" x14ac:dyDescent="0.6">
      <c r="A15" s="26" t="s">
        <v>19</v>
      </c>
      <c r="B15" s="27" t="s">
        <v>53</v>
      </c>
      <c r="C15" s="28">
        <f>1-NORMSDIST(-1.31)</f>
        <v>0.90490208220476098</v>
      </c>
    </row>
    <row r="16" spans="1:3" ht="14.7" thickBot="1" x14ac:dyDescent="0.65">
      <c r="A16" s="29" t="s">
        <v>20</v>
      </c>
      <c r="B16" s="30" t="s">
        <v>54</v>
      </c>
      <c r="C16" s="31">
        <f>NORMSDIST(1.69)-NORMSDIST(-1.37)</f>
        <v>0.86914257185648325</v>
      </c>
    </row>
    <row r="19" spans="1:11" ht="28.9" customHeight="1" x14ac:dyDescent="0.6">
      <c r="A19" s="32">
        <v>3</v>
      </c>
      <c r="B19" s="84" t="s">
        <v>77</v>
      </c>
      <c r="C19" s="84"/>
    </row>
    <row r="20" spans="1:11" x14ac:dyDescent="0.6">
      <c r="A20" s="26" t="s">
        <v>17</v>
      </c>
      <c r="B20" s="27" t="s">
        <v>55</v>
      </c>
      <c r="C20" s="28">
        <f>_xlfn.NORM.INV(0.85,81.6,8.28)</f>
        <v>90.18166846500857</v>
      </c>
    </row>
    <row r="21" spans="1:11" x14ac:dyDescent="0.6">
      <c r="A21" s="26" t="s">
        <v>18</v>
      </c>
      <c r="B21" s="27" t="s">
        <v>56</v>
      </c>
      <c r="C21" s="28">
        <f>_xlfn.NORM.INV(0.095,81.6,8.28)</f>
        <v>70.748404951247878</v>
      </c>
    </row>
    <row r="22" spans="1:11" ht="14.7" thickBot="1" x14ac:dyDescent="0.65">
      <c r="A22" s="29" t="s">
        <v>19</v>
      </c>
      <c r="B22" s="30" t="s">
        <v>57</v>
      </c>
      <c r="C22" s="31">
        <f>_xlfn.NORM.INV(0.25,81.6,8.28)</f>
        <v>76.015224868376436</v>
      </c>
    </row>
    <row r="24" spans="1:11" ht="14.7" thickBot="1" x14ac:dyDescent="0.65"/>
    <row r="25" spans="1:11" x14ac:dyDescent="0.6">
      <c r="A25" s="33">
        <v>4</v>
      </c>
      <c r="B25" s="34" t="s">
        <v>76</v>
      </c>
      <c r="C25" s="35"/>
    </row>
    <row r="26" spans="1:11" ht="23.7" x14ac:dyDescent="0.95">
      <c r="A26" s="26" t="s">
        <v>17</v>
      </c>
      <c r="B26" s="27" t="s">
        <v>46</v>
      </c>
      <c r="C26" s="27">
        <f>_xlfn.NORM.S.INV(1-0.0644)</f>
        <v>1.5188510207666142</v>
      </c>
      <c r="K26" s="65"/>
    </row>
    <row r="27" spans="1:11" x14ac:dyDescent="0.6">
      <c r="A27" s="26" t="s">
        <v>18</v>
      </c>
      <c r="B27" s="27" t="s">
        <v>47</v>
      </c>
      <c r="C27" s="27">
        <f>_xlfn.NORM.S.INV(0.0386)</f>
        <v>-1.7671685799082539</v>
      </c>
    </row>
    <row r="28" spans="1:11" x14ac:dyDescent="0.6">
      <c r="A28" s="26" t="s">
        <v>19</v>
      </c>
      <c r="B28" s="27" t="s">
        <v>38</v>
      </c>
      <c r="C28" s="28">
        <f>_xlfn.NORM.S.INV(1-0.094)</f>
        <v>1.316518718418261</v>
      </c>
    </row>
    <row r="29" spans="1:11" ht="14.7" thickBot="1" x14ac:dyDescent="0.65">
      <c r="A29" s="29" t="s">
        <v>20</v>
      </c>
      <c r="B29" s="30" t="s">
        <v>39</v>
      </c>
      <c r="C29" s="31">
        <f>_xlfn.NORM.S.INV(0.1039)</f>
        <v>-1.2596379466580332</v>
      </c>
    </row>
    <row r="31" spans="1:11" ht="14.7" thickBot="1" x14ac:dyDescent="0.65"/>
    <row r="32" spans="1:11" ht="32.5" customHeight="1" x14ac:dyDescent="0.6">
      <c r="A32" s="33">
        <v>5</v>
      </c>
      <c r="B32" s="87" t="s">
        <v>75</v>
      </c>
      <c r="C32" s="83"/>
    </row>
    <row r="33" spans="1:3" x14ac:dyDescent="0.6">
      <c r="A33" s="36" t="s">
        <v>17</v>
      </c>
      <c r="B33" s="37" t="s">
        <v>29</v>
      </c>
      <c r="C33" s="38">
        <f>45*0.3974</f>
        <v>17.882999999999999</v>
      </c>
    </row>
    <row r="34" spans="1:3" x14ac:dyDescent="0.6">
      <c r="A34" s="36" t="s">
        <v>18</v>
      </c>
      <c r="B34" s="37" t="s">
        <v>30</v>
      </c>
      <c r="C34" s="38">
        <f>45*0.6026</f>
        <v>27.117000000000001</v>
      </c>
    </row>
    <row r="35" spans="1:3" x14ac:dyDescent="0.6">
      <c r="A35" s="26" t="s">
        <v>19</v>
      </c>
      <c r="B35" s="27" t="s">
        <v>22</v>
      </c>
      <c r="C35" s="28">
        <f>_xlfn.BINOM.DIST(30,45,0.3974,FALSE)</f>
        <v>1.6403063582651875E-4</v>
      </c>
    </row>
    <row r="36" spans="1:3" x14ac:dyDescent="0.6">
      <c r="A36" s="26" t="s">
        <v>20</v>
      </c>
      <c r="B36" s="27" t="s">
        <v>21</v>
      </c>
      <c r="C36" s="28">
        <f>_xlfn.BINOM.DIST(28,45,0.6026,TRUE)</f>
        <v>0.65979862889616125</v>
      </c>
    </row>
    <row r="37" spans="1:3" x14ac:dyDescent="0.6">
      <c r="A37" s="26" t="s">
        <v>27</v>
      </c>
      <c r="B37" s="27" t="s">
        <v>23</v>
      </c>
      <c r="C37" s="28">
        <f>1-_xlfn.BINOM.DIST(30,45,0.3974,TRUE)</f>
        <v>7.2511127237273598E-5</v>
      </c>
    </row>
    <row r="38" spans="1:3" ht="14.7" thickBot="1" x14ac:dyDescent="0.65">
      <c r="A38" s="29" t="s">
        <v>28</v>
      </c>
      <c r="B38" s="30" t="s">
        <v>24</v>
      </c>
      <c r="C38" s="31">
        <f>_xlfn.BINOM.DIST(34,45,0.3974,TRUE)-_xlfn.BINOM.DIST(26,45,0.3974,TRUE)</f>
        <v>4.7545802235323675E-3</v>
      </c>
    </row>
    <row r="40" spans="1:3" ht="14.7" thickBot="1" x14ac:dyDescent="0.65"/>
    <row r="41" spans="1:3" ht="44.5" customHeight="1" x14ac:dyDescent="0.6">
      <c r="A41" s="33">
        <v>6</v>
      </c>
      <c r="B41" s="87" t="s">
        <v>58</v>
      </c>
      <c r="C41" s="83"/>
    </row>
    <row r="42" spans="1:3" x14ac:dyDescent="0.6">
      <c r="A42" s="36" t="s">
        <v>17</v>
      </c>
      <c r="B42" s="37" t="s">
        <v>26</v>
      </c>
      <c r="C42" s="38">
        <f>47*0.4573</f>
        <v>21.493099999999998</v>
      </c>
    </row>
    <row r="43" spans="1:3" x14ac:dyDescent="0.6">
      <c r="A43" s="36" t="s">
        <v>18</v>
      </c>
      <c r="B43" s="37" t="s">
        <v>25</v>
      </c>
      <c r="C43" s="38">
        <f>SQRT(47*0.4573*(1-0.4573))</f>
        <v>3.4153045793896624</v>
      </c>
    </row>
    <row r="44" spans="1:3" x14ac:dyDescent="0.6">
      <c r="A44" s="26" t="s">
        <v>19</v>
      </c>
      <c r="B44" s="27" t="s">
        <v>22</v>
      </c>
      <c r="C44" s="28">
        <f>_xlfn.NORM.DIST(30.5,C42,C43,TRUE)-_xlfn.NORM.DIST(29.5,C42,C43,TRUE)</f>
        <v>5.348947209984245E-3</v>
      </c>
    </row>
    <row r="45" spans="1:3" x14ac:dyDescent="0.6">
      <c r="A45" s="26" t="s">
        <v>20</v>
      </c>
      <c r="B45" s="27" t="s">
        <v>21</v>
      </c>
      <c r="C45" s="28">
        <f>1-_xlfn.NORM.DIST(18.5,C42,C43,TRUE)</f>
        <v>0.80958788819442373</v>
      </c>
    </row>
    <row r="46" spans="1:3" x14ac:dyDescent="0.6">
      <c r="A46" s="26" t="s">
        <v>27</v>
      </c>
      <c r="B46" s="27" t="s">
        <v>23</v>
      </c>
      <c r="C46" s="28">
        <f>1-_xlfn.NORM.DIST(29.5,C42,C43,TRUE)</f>
        <v>9.528411684238014E-3</v>
      </c>
    </row>
    <row r="47" spans="1:3" ht="14.7" thickBot="1" x14ac:dyDescent="0.65">
      <c r="A47" s="29" t="s">
        <v>28</v>
      </c>
      <c r="B47" s="30" t="s">
        <v>24</v>
      </c>
      <c r="C47" s="31">
        <f>_xlfn.NORM.DIST(34.5,C42,C43,TRUE)-_xlfn.NORM.DIST(25.5,C42,C43,TRUE)</f>
        <v>0.12028408045573502</v>
      </c>
    </row>
    <row r="50" spans="1:3" ht="14.7" thickBot="1" x14ac:dyDescent="0.65"/>
    <row r="51" spans="1:3" ht="51" customHeight="1" x14ac:dyDescent="0.6">
      <c r="A51" s="33">
        <v>7</v>
      </c>
      <c r="B51" s="78" t="s">
        <v>74</v>
      </c>
      <c r="C51" s="79"/>
    </row>
    <row r="52" spans="1:3" ht="17.25" customHeight="1" x14ac:dyDescent="0.6">
      <c r="A52" s="26" t="s">
        <v>17</v>
      </c>
      <c r="B52" s="27" t="s">
        <v>40</v>
      </c>
      <c r="C52" s="28">
        <f>_xlfn.T.INV(1-0.043,37)</f>
        <v>1.7639292471321455</v>
      </c>
    </row>
    <row r="53" spans="1:3" ht="17.25" customHeight="1" x14ac:dyDescent="0.6">
      <c r="A53" s="26" t="s">
        <v>18</v>
      </c>
      <c r="B53" s="27" t="s">
        <v>41</v>
      </c>
      <c r="C53" s="28">
        <f>_xlfn.T.INV(0.086,37)</f>
        <v>-1.3927783049047699</v>
      </c>
    </row>
    <row r="54" spans="1:3" ht="17.25" customHeight="1" x14ac:dyDescent="0.6">
      <c r="A54" s="39" t="s">
        <v>19</v>
      </c>
      <c r="B54" s="40" t="s">
        <v>73</v>
      </c>
      <c r="C54" s="41">
        <f>_xlfn.T.INV.2T(1-0.78,37)</f>
        <v>1.2476450054377686</v>
      </c>
    </row>
    <row r="55" spans="1:3" s="72" customFormat="1" ht="28.8" x14ac:dyDescent="0.6">
      <c r="A55" s="69" t="s">
        <v>20</v>
      </c>
      <c r="B55" s="70" t="s">
        <v>42</v>
      </c>
      <c r="C55" s="71">
        <f>7.5*(_xlfn.T.INV(0.9,37))+82</f>
        <v>91.786407861232192</v>
      </c>
    </row>
    <row r="56" spans="1:3" s="72" customFormat="1" ht="29.1" thickBot="1" x14ac:dyDescent="0.65">
      <c r="A56" s="73" t="s">
        <v>27</v>
      </c>
      <c r="B56" s="74" t="s">
        <v>43</v>
      </c>
      <c r="C56" s="75">
        <f>7.5*(_xlfn.T.INV(0.05,37))+82</f>
        <v>69.346797853028022</v>
      </c>
    </row>
    <row r="58" spans="1:3" ht="14.7" thickBot="1" x14ac:dyDescent="0.65"/>
    <row r="59" spans="1:3" ht="30.6" customHeight="1" x14ac:dyDescent="0.6">
      <c r="A59" s="33">
        <v>8</v>
      </c>
      <c r="B59" s="80" t="s">
        <v>59</v>
      </c>
      <c r="C59" s="81"/>
    </row>
    <row r="60" spans="1:3" x14ac:dyDescent="0.6">
      <c r="A60" s="26" t="s">
        <v>17</v>
      </c>
      <c r="B60" s="27" t="s">
        <v>60</v>
      </c>
      <c r="C60" s="28">
        <f>1-EXPONDIST(1/4.7,5.9,TRUE)</f>
        <v>0.28498488108756947</v>
      </c>
    </row>
    <row r="61" spans="1:3" x14ac:dyDescent="0.6">
      <c r="A61" s="26" t="s">
        <v>18</v>
      </c>
      <c r="B61" s="27" t="s">
        <v>61</v>
      </c>
      <c r="C61" s="28">
        <f>EXPONDIST(1/4.7,3.2,TRUE)</f>
        <v>0.49381398761042034</v>
      </c>
    </row>
    <row r="62" spans="1:3" ht="14.7" thickBot="1" x14ac:dyDescent="0.65">
      <c r="A62" s="29" t="s">
        <v>19</v>
      </c>
      <c r="B62" s="30" t="s">
        <v>62</v>
      </c>
      <c r="C62" s="31">
        <f>EXPONDIST(1/4.7,6.9,TRUE)-EXPONDIST(1/4.7,3.4,TRUE)</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516"/>
  <sheetViews>
    <sheetView topLeftCell="A67" workbookViewId="0">
      <selection activeCell="R2" sqref="R2"/>
    </sheetView>
  </sheetViews>
  <sheetFormatPr defaultColWidth="7.75" defaultRowHeight="12.3" x14ac:dyDescent="0.4"/>
  <cols>
    <col min="1" max="1" width="9.34765625" style="1" customWidth="1"/>
    <col min="2" max="2" width="9.09765625" style="5" customWidth="1"/>
    <col min="3" max="3" width="4.09765625" style="1" customWidth="1"/>
    <col min="4" max="4" width="10.75" style="1" customWidth="1"/>
    <col min="5" max="16" width="6.59765625" style="1" customWidth="1"/>
    <col min="17" max="17" width="10.5" style="1" customWidth="1"/>
    <col min="18" max="18" width="11.34765625" style="1" customWidth="1"/>
    <col min="19" max="19" width="10.5" style="1" customWidth="1"/>
    <col min="20" max="256" width="7.75" style="1"/>
    <col min="257" max="257" width="9.34765625" style="1" customWidth="1"/>
    <col min="258" max="258" width="9.09765625" style="1" customWidth="1"/>
    <col min="259" max="259" width="4.09765625" style="1" customWidth="1"/>
    <col min="260" max="260" width="10.75" style="1" customWidth="1"/>
    <col min="261" max="272" width="6.59765625" style="1" customWidth="1"/>
    <col min="273" max="273" width="10.5" style="1" customWidth="1"/>
    <col min="274" max="274" width="11.34765625" style="1" customWidth="1"/>
    <col min="275" max="275" width="10.5" style="1" customWidth="1"/>
    <col min="276" max="512" width="7.75" style="1"/>
    <col min="513" max="513" width="9.34765625" style="1" customWidth="1"/>
    <col min="514" max="514" width="9.09765625" style="1" customWidth="1"/>
    <col min="515" max="515" width="4.09765625" style="1" customWidth="1"/>
    <col min="516" max="516" width="10.75" style="1" customWidth="1"/>
    <col min="517" max="528" width="6.59765625" style="1" customWidth="1"/>
    <col min="529" max="529" width="10.5" style="1" customWidth="1"/>
    <col min="530" max="530" width="11.34765625" style="1" customWidth="1"/>
    <col min="531" max="531" width="10.5" style="1" customWidth="1"/>
    <col min="532" max="768" width="7.75" style="1"/>
    <col min="769" max="769" width="9.34765625" style="1" customWidth="1"/>
    <col min="770" max="770" width="9.09765625" style="1" customWidth="1"/>
    <col min="771" max="771" width="4.09765625" style="1" customWidth="1"/>
    <col min="772" max="772" width="10.75" style="1" customWidth="1"/>
    <col min="773" max="784" width="6.59765625" style="1" customWidth="1"/>
    <col min="785" max="785" width="10.5" style="1" customWidth="1"/>
    <col min="786" max="786" width="11.34765625" style="1" customWidth="1"/>
    <col min="787" max="787" width="10.5" style="1" customWidth="1"/>
    <col min="788" max="1024" width="7.75" style="1"/>
    <col min="1025" max="1025" width="9.34765625" style="1" customWidth="1"/>
    <col min="1026" max="1026" width="9.09765625" style="1" customWidth="1"/>
    <col min="1027" max="1027" width="4.09765625" style="1" customWidth="1"/>
    <col min="1028" max="1028" width="10.75" style="1" customWidth="1"/>
    <col min="1029" max="1040" width="6.59765625" style="1" customWidth="1"/>
    <col min="1041" max="1041" width="10.5" style="1" customWidth="1"/>
    <col min="1042" max="1042" width="11.34765625" style="1" customWidth="1"/>
    <col min="1043" max="1043" width="10.5" style="1" customWidth="1"/>
    <col min="1044" max="1280" width="7.75" style="1"/>
    <col min="1281" max="1281" width="9.34765625" style="1" customWidth="1"/>
    <col min="1282" max="1282" width="9.09765625" style="1" customWidth="1"/>
    <col min="1283" max="1283" width="4.09765625" style="1" customWidth="1"/>
    <col min="1284" max="1284" width="10.75" style="1" customWidth="1"/>
    <col min="1285" max="1296" width="6.59765625" style="1" customWidth="1"/>
    <col min="1297" max="1297" width="10.5" style="1" customWidth="1"/>
    <col min="1298" max="1298" width="11.34765625" style="1" customWidth="1"/>
    <col min="1299" max="1299" width="10.5" style="1" customWidth="1"/>
    <col min="1300" max="1536" width="7.75" style="1"/>
    <col min="1537" max="1537" width="9.34765625" style="1" customWidth="1"/>
    <col min="1538" max="1538" width="9.09765625" style="1" customWidth="1"/>
    <col min="1539" max="1539" width="4.09765625" style="1" customWidth="1"/>
    <col min="1540" max="1540" width="10.75" style="1" customWidth="1"/>
    <col min="1541" max="1552" width="6.59765625" style="1" customWidth="1"/>
    <col min="1553" max="1553" width="10.5" style="1" customWidth="1"/>
    <col min="1554" max="1554" width="11.34765625" style="1" customWidth="1"/>
    <col min="1555" max="1555" width="10.5" style="1" customWidth="1"/>
    <col min="1556" max="1792" width="7.75" style="1"/>
    <col min="1793" max="1793" width="9.34765625" style="1" customWidth="1"/>
    <col min="1794" max="1794" width="9.09765625" style="1" customWidth="1"/>
    <col min="1795" max="1795" width="4.09765625" style="1" customWidth="1"/>
    <col min="1796" max="1796" width="10.75" style="1" customWidth="1"/>
    <col min="1797" max="1808" width="6.59765625" style="1" customWidth="1"/>
    <col min="1809" max="1809" width="10.5" style="1" customWidth="1"/>
    <col min="1810" max="1810" width="11.34765625" style="1" customWidth="1"/>
    <col min="1811" max="1811" width="10.5" style="1" customWidth="1"/>
    <col min="1812" max="2048" width="7.75" style="1"/>
    <col min="2049" max="2049" width="9.34765625" style="1" customWidth="1"/>
    <col min="2050" max="2050" width="9.09765625" style="1" customWidth="1"/>
    <col min="2051" max="2051" width="4.09765625" style="1" customWidth="1"/>
    <col min="2052" max="2052" width="10.75" style="1" customWidth="1"/>
    <col min="2053" max="2064" width="6.59765625" style="1" customWidth="1"/>
    <col min="2065" max="2065" width="10.5" style="1" customWidth="1"/>
    <col min="2066" max="2066" width="11.34765625" style="1" customWidth="1"/>
    <col min="2067" max="2067" width="10.5" style="1" customWidth="1"/>
    <col min="2068" max="2304" width="7.75" style="1"/>
    <col min="2305" max="2305" width="9.34765625" style="1" customWidth="1"/>
    <col min="2306" max="2306" width="9.09765625" style="1" customWidth="1"/>
    <col min="2307" max="2307" width="4.09765625" style="1" customWidth="1"/>
    <col min="2308" max="2308" width="10.75" style="1" customWidth="1"/>
    <col min="2309" max="2320" width="6.59765625" style="1" customWidth="1"/>
    <col min="2321" max="2321" width="10.5" style="1" customWidth="1"/>
    <col min="2322" max="2322" width="11.34765625" style="1" customWidth="1"/>
    <col min="2323" max="2323" width="10.5" style="1" customWidth="1"/>
    <col min="2324" max="2560" width="7.75" style="1"/>
    <col min="2561" max="2561" width="9.34765625" style="1" customWidth="1"/>
    <col min="2562" max="2562" width="9.09765625" style="1" customWidth="1"/>
    <col min="2563" max="2563" width="4.09765625" style="1" customWidth="1"/>
    <col min="2564" max="2564" width="10.75" style="1" customWidth="1"/>
    <col min="2565" max="2576" width="6.59765625" style="1" customWidth="1"/>
    <col min="2577" max="2577" width="10.5" style="1" customWidth="1"/>
    <col min="2578" max="2578" width="11.34765625" style="1" customWidth="1"/>
    <col min="2579" max="2579" width="10.5" style="1" customWidth="1"/>
    <col min="2580" max="2816" width="7.75" style="1"/>
    <col min="2817" max="2817" width="9.34765625" style="1" customWidth="1"/>
    <col min="2818" max="2818" width="9.09765625" style="1" customWidth="1"/>
    <col min="2819" max="2819" width="4.09765625" style="1" customWidth="1"/>
    <col min="2820" max="2820" width="10.75" style="1" customWidth="1"/>
    <col min="2821" max="2832" width="6.59765625" style="1" customWidth="1"/>
    <col min="2833" max="2833" width="10.5" style="1" customWidth="1"/>
    <col min="2834" max="2834" width="11.34765625" style="1" customWidth="1"/>
    <col min="2835" max="2835" width="10.5" style="1" customWidth="1"/>
    <col min="2836" max="3072" width="7.75" style="1"/>
    <col min="3073" max="3073" width="9.34765625" style="1" customWidth="1"/>
    <col min="3074" max="3074" width="9.09765625" style="1" customWidth="1"/>
    <col min="3075" max="3075" width="4.09765625" style="1" customWidth="1"/>
    <col min="3076" max="3076" width="10.75" style="1" customWidth="1"/>
    <col min="3077" max="3088" width="6.59765625" style="1" customWidth="1"/>
    <col min="3089" max="3089" width="10.5" style="1" customWidth="1"/>
    <col min="3090" max="3090" width="11.34765625" style="1" customWidth="1"/>
    <col min="3091" max="3091" width="10.5" style="1" customWidth="1"/>
    <col min="3092" max="3328" width="7.75" style="1"/>
    <col min="3329" max="3329" width="9.34765625" style="1" customWidth="1"/>
    <col min="3330" max="3330" width="9.09765625" style="1" customWidth="1"/>
    <col min="3331" max="3331" width="4.09765625" style="1" customWidth="1"/>
    <col min="3332" max="3332" width="10.75" style="1" customWidth="1"/>
    <col min="3333" max="3344" width="6.59765625" style="1" customWidth="1"/>
    <col min="3345" max="3345" width="10.5" style="1" customWidth="1"/>
    <col min="3346" max="3346" width="11.34765625" style="1" customWidth="1"/>
    <col min="3347" max="3347" width="10.5" style="1" customWidth="1"/>
    <col min="3348" max="3584" width="7.75" style="1"/>
    <col min="3585" max="3585" width="9.34765625" style="1" customWidth="1"/>
    <col min="3586" max="3586" width="9.09765625" style="1" customWidth="1"/>
    <col min="3587" max="3587" width="4.09765625" style="1" customWidth="1"/>
    <col min="3588" max="3588" width="10.75" style="1" customWidth="1"/>
    <col min="3589" max="3600" width="6.59765625" style="1" customWidth="1"/>
    <col min="3601" max="3601" width="10.5" style="1" customWidth="1"/>
    <col min="3602" max="3602" width="11.34765625" style="1" customWidth="1"/>
    <col min="3603" max="3603" width="10.5" style="1" customWidth="1"/>
    <col min="3604" max="3840" width="7.75" style="1"/>
    <col min="3841" max="3841" width="9.34765625" style="1" customWidth="1"/>
    <col min="3842" max="3842" width="9.09765625" style="1" customWidth="1"/>
    <col min="3843" max="3843" width="4.09765625" style="1" customWidth="1"/>
    <col min="3844" max="3844" width="10.75" style="1" customWidth="1"/>
    <col min="3845" max="3856" width="6.59765625" style="1" customWidth="1"/>
    <col min="3857" max="3857" width="10.5" style="1" customWidth="1"/>
    <col min="3858" max="3858" width="11.34765625" style="1" customWidth="1"/>
    <col min="3859" max="3859" width="10.5" style="1" customWidth="1"/>
    <col min="3860" max="4096" width="7.75" style="1"/>
    <col min="4097" max="4097" width="9.34765625" style="1" customWidth="1"/>
    <col min="4098" max="4098" width="9.09765625" style="1" customWidth="1"/>
    <col min="4099" max="4099" width="4.09765625" style="1" customWidth="1"/>
    <col min="4100" max="4100" width="10.75" style="1" customWidth="1"/>
    <col min="4101" max="4112" width="6.59765625" style="1" customWidth="1"/>
    <col min="4113" max="4113" width="10.5" style="1" customWidth="1"/>
    <col min="4114" max="4114" width="11.34765625" style="1" customWidth="1"/>
    <col min="4115" max="4115" width="10.5" style="1" customWidth="1"/>
    <col min="4116" max="4352" width="7.75" style="1"/>
    <col min="4353" max="4353" width="9.34765625" style="1" customWidth="1"/>
    <col min="4354" max="4354" width="9.09765625" style="1" customWidth="1"/>
    <col min="4355" max="4355" width="4.09765625" style="1" customWidth="1"/>
    <col min="4356" max="4356" width="10.75" style="1" customWidth="1"/>
    <col min="4357" max="4368" width="6.59765625" style="1" customWidth="1"/>
    <col min="4369" max="4369" width="10.5" style="1" customWidth="1"/>
    <col min="4370" max="4370" width="11.34765625" style="1" customWidth="1"/>
    <col min="4371" max="4371" width="10.5" style="1" customWidth="1"/>
    <col min="4372" max="4608" width="7.75" style="1"/>
    <col min="4609" max="4609" width="9.34765625" style="1" customWidth="1"/>
    <col min="4610" max="4610" width="9.09765625" style="1" customWidth="1"/>
    <col min="4611" max="4611" width="4.09765625" style="1" customWidth="1"/>
    <col min="4612" max="4612" width="10.75" style="1" customWidth="1"/>
    <col min="4613" max="4624" width="6.59765625" style="1" customWidth="1"/>
    <col min="4625" max="4625" width="10.5" style="1" customWidth="1"/>
    <col min="4626" max="4626" width="11.34765625" style="1" customWidth="1"/>
    <col min="4627" max="4627" width="10.5" style="1" customWidth="1"/>
    <col min="4628" max="4864" width="7.75" style="1"/>
    <col min="4865" max="4865" width="9.34765625" style="1" customWidth="1"/>
    <col min="4866" max="4866" width="9.09765625" style="1" customWidth="1"/>
    <col min="4867" max="4867" width="4.09765625" style="1" customWidth="1"/>
    <col min="4868" max="4868" width="10.75" style="1" customWidth="1"/>
    <col min="4869" max="4880" width="6.59765625" style="1" customWidth="1"/>
    <col min="4881" max="4881" width="10.5" style="1" customWidth="1"/>
    <col min="4882" max="4882" width="11.34765625" style="1" customWidth="1"/>
    <col min="4883" max="4883" width="10.5" style="1" customWidth="1"/>
    <col min="4884" max="5120" width="7.75" style="1"/>
    <col min="5121" max="5121" width="9.34765625" style="1" customWidth="1"/>
    <col min="5122" max="5122" width="9.09765625" style="1" customWidth="1"/>
    <col min="5123" max="5123" width="4.09765625" style="1" customWidth="1"/>
    <col min="5124" max="5124" width="10.75" style="1" customWidth="1"/>
    <col min="5125" max="5136" width="6.59765625" style="1" customWidth="1"/>
    <col min="5137" max="5137" width="10.5" style="1" customWidth="1"/>
    <col min="5138" max="5138" width="11.34765625" style="1" customWidth="1"/>
    <col min="5139" max="5139" width="10.5" style="1" customWidth="1"/>
    <col min="5140" max="5376" width="7.75" style="1"/>
    <col min="5377" max="5377" width="9.34765625" style="1" customWidth="1"/>
    <col min="5378" max="5378" width="9.09765625" style="1" customWidth="1"/>
    <col min="5379" max="5379" width="4.09765625" style="1" customWidth="1"/>
    <col min="5380" max="5380" width="10.75" style="1" customWidth="1"/>
    <col min="5381" max="5392" width="6.59765625" style="1" customWidth="1"/>
    <col min="5393" max="5393" width="10.5" style="1" customWidth="1"/>
    <col min="5394" max="5394" width="11.34765625" style="1" customWidth="1"/>
    <col min="5395" max="5395" width="10.5" style="1" customWidth="1"/>
    <col min="5396" max="5632" width="7.75" style="1"/>
    <col min="5633" max="5633" width="9.34765625" style="1" customWidth="1"/>
    <col min="5634" max="5634" width="9.09765625" style="1" customWidth="1"/>
    <col min="5635" max="5635" width="4.09765625" style="1" customWidth="1"/>
    <col min="5636" max="5636" width="10.75" style="1" customWidth="1"/>
    <col min="5637" max="5648" width="6.59765625" style="1" customWidth="1"/>
    <col min="5649" max="5649" width="10.5" style="1" customWidth="1"/>
    <col min="5650" max="5650" width="11.34765625" style="1" customWidth="1"/>
    <col min="5651" max="5651" width="10.5" style="1" customWidth="1"/>
    <col min="5652" max="5888" width="7.75" style="1"/>
    <col min="5889" max="5889" width="9.34765625" style="1" customWidth="1"/>
    <col min="5890" max="5890" width="9.09765625" style="1" customWidth="1"/>
    <col min="5891" max="5891" width="4.09765625" style="1" customWidth="1"/>
    <col min="5892" max="5892" width="10.75" style="1" customWidth="1"/>
    <col min="5893" max="5904" width="6.59765625" style="1" customWidth="1"/>
    <col min="5905" max="5905" width="10.5" style="1" customWidth="1"/>
    <col min="5906" max="5906" width="11.34765625" style="1" customWidth="1"/>
    <col min="5907" max="5907" width="10.5" style="1" customWidth="1"/>
    <col min="5908" max="6144" width="7.75" style="1"/>
    <col min="6145" max="6145" width="9.34765625" style="1" customWidth="1"/>
    <col min="6146" max="6146" width="9.09765625" style="1" customWidth="1"/>
    <col min="6147" max="6147" width="4.09765625" style="1" customWidth="1"/>
    <col min="6148" max="6148" width="10.75" style="1" customWidth="1"/>
    <col min="6149" max="6160" width="6.59765625" style="1" customWidth="1"/>
    <col min="6161" max="6161" width="10.5" style="1" customWidth="1"/>
    <col min="6162" max="6162" width="11.34765625" style="1" customWidth="1"/>
    <col min="6163" max="6163" width="10.5" style="1" customWidth="1"/>
    <col min="6164" max="6400" width="7.75" style="1"/>
    <col min="6401" max="6401" width="9.34765625" style="1" customWidth="1"/>
    <col min="6402" max="6402" width="9.09765625" style="1" customWidth="1"/>
    <col min="6403" max="6403" width="4.09765625" style="1" customWidth="1"/>
    <col min="6404" max="6404" width="10.75" style="1" customWidth="1"/>
    <col min="6405" max="6416" width="6.59765625" style="1" customWidth="1"/>
    <col min="6417" max="6417" width="10.5" style="1" customWidth="1"/>
    <col min="6418" max="6418" width="11.34765625" style="1" customWidth="1"/>
    <col min="6419" max="6419" width="10.5" style="1" customWidth="1"/>
    <col min="6420" max="6656" width="7.75" style="1"/>
    <col min="6657" max="6657" width="9.34765625" style="1" customWidth="1"/>
    <col min="6658" max="6658" width="9.09765625" style="1" customWidth="1"/>
    <col min="6659" max="6659" width="4.09765625" style="1" customWidth="1"/>
    <col min="6660" max="6660" width="10.75" style="1" customWidth="1"/>
    <col min="6661" max="6672" width="6.59765625" style="1" customWidth="1"/>
    <col min="6673" max="6673" width="10.5" style="1" customWidth="1"/>
    <col min="6674" max="6674" width="11.34765625" style="1" customWidth="1"/>
    <col min="6675" max="6675" width="10.5" style="1" customWidth="1"/>
    <col min="6676" max="6912" width="7.75" style="1"/>
    <col min="6913" max="6913" width="9.34765625" style="1" customWidth="1"/>
    <col min="6914" max="6914" width="9.09765625" style="1" customWidth="1"/>
    <col min="6915" max="6915" width="4.09765625" style="1" customWidth="1"/>
    <col min="6916" max="6916" width="10.75" style="1" customWidth="1"/>
    <col min="6917" max="6928" width="6.59765625" style="1" customWidth="1"/>
    <col min="6929" max="6929" width="10.5" style="1" customWidth="1"/>
    <col min="6930" max="6930" width="11.34765625" style="1" customWidth="1"/>
    <col min="6931" max="6931" width="10.5" style="1" customWidth="1"/>
    <col min="6932" max="7168" width="7.75" style="1"/>
    <col min="7169" max="7169" width="9.34765625" style="1" customWidth="1"/>
    <col min="7170" max="7170" width="9.09765625" style="1" customWidth="1"/>
    <col min="7171" max="7171" width="4.09765625" style="1" customWidth="1"/>
    <col min="7172" max="7172" width="10.75" style="1" customWidth="1"/>
    <col min="7173" max="7184" width="6.59765625" style="1" customWidth="1"/>
    <col min="7185" max="7185" width="10.5" style="1" customWidth="1"/>
    <col min="7186" max="7186" width="11.34765625" style="1" customWidth="1"/>
    <col min="7187" max="7187" width="10.5" style="1" customWidth="1"/>
    <col min="7188" max="7424" width="7.75" style="1"/>
    <col min="7425" max="7425" width="9.34765625" style="1" customWidth="1"/>
    <col min="7426" max="7426" width="9.09765625" style="1" customWidth="1"/>
    <col min="7427" max="7427" width="4.09765625" style="1" customWidth="1"/>
    <col min="7428" max="7428" width="10.75" style="1" customWidth="1"/>
    <col min="7429" max="7440" width="6.59765625" style="1" customWidth="1"/>
    <col min="7441" max="7441" width="10.5" style="1" customWidth="1"/>
    <col min="7442" max="7442" width="11.34765625" style="1" customWidth="1"/>
    <col min="7443" max="7443" width="10.5" style="1" customWidth="1"/>
    <col min="7444" max="7680" width="7.75" style="1"/>
    <col min="7681" max="7681" width="9.34765625" style="1" customWidth="1"/>
    <col min="7682" max="7682" width="9.09765625" style="1" customWidth="1"/>
    <col min="7683" max="7683" width="4.09765625" style="1" customWidth="1"/>
    <col min="7684" max="7684" width="10.75" style="1" customWidth="1"/>
    <col min="7685" max="7696" width="6.59765625" style="1" customWidth="1"/>
    <col min="7697" max="7697" width="10.5" style="1" customWidth="1"/>
    <col min="7698" max="7698" width="11.34765625" style="1" customWidth="1"/>
    <col min="7699" max="7699" width="10.5" style="1" customWidth="1"/>
    <col min="7700" max="7936" width="7.75" style="1"/>
    <col min="7937" max="7937" width="9.34765625" style="1" customWidth="1"/>
    <col min="7938" max="7938" width="9.09765625" style="1" customWidth="1"/>
    <col min="7939" max="7939" width="4.09765625" style="1" customWidth="1"/>
    <col min="7940" max="7940" width="10.75" style="1" customWidth="1"/>
    <col min="7941" max="7952" width="6.59765625" style="1" customWidth="1"/>
    <col min="7953" max="7953" width="10.5" style="1" customWidth="1"/>
    <col min="7954" max="7954" width="11.34765625" style="1" customWidth="1"/>
    <col min="7955" max="7955" width="10.5" style="1" customWidth="1"/>
    <col min="7956" max="8192" width="7.75" style="1"/>
    <col min="8193" max="8193" width="9.34765625" style="1" customWidth="1"/>
    <col min="8194" max="8194" width="9.09765625" style="1" customWidth="1"/>
    <col min="8195" max="8195" width="4.09765625" style="1" customWidth="1"/>
    <col min="8196" max="8196" width="10.75" style="1" customWidth="1"/>
    <col min="8197" max="8208" width="6.59765625" style="1" customWidth="1"/>
    <col min="8209" max="8209" width="10.5" style="1" customWidth="1"/>
    <col min="8210" max="8210" width="11.34765625" style="1" customWidth="1"/>
    <col min="8211" max="8211" width="10.5" style="1" customWidth="1"/>
    <col min="8212" max="8448" width="7.75" style="1"/>
    <col min="8449" max="8449" width="9.34765625" style="1" customWidth="1"/>
    <col min="8450" max="8450" width="9.09765625" style="1" customWidth="1"/>
    <col min="8451" max="8451" width="4.09765625" style="1" customWidth="1"/>
    <col min="8452" max="8452" width="10.75" style="1" customWidth="1"/>
    <col min="8453" max="8464" width="6.59765625" style="1" customWidth="1"/>
    <col min="8465" max="8465" width="10.5" style="1" customWidth="1"/>
    <col min="8466" max="8466" width="11.34765625" style="1" customWidth="1"/>
    <col min="8467" max="8467" width="10.5" style="1" customWidth="1"/>
    <col min="8468" max="8704" width="7.75" style="1"/>
    <col min="8705" max="8705" width="9.34765625" style="1" customWidth="1"/>
    <col min="8706" max="8706" width="9.09765625" style="1" customWidth="1"/>
    <col min="8707" max="8707" width="4.09765625" style="1" customWidth="1"/>
    <col min="8708" max="8708" width="10.75" style="1" customWidth="1"/>
    <col min="8709" max="8720" width="6.59765625" style="1" customWidth="1"/>
    <col min="8721" max="8721" width="10.5" style="1" customWidth="1"/>
    <col min="8722" max="8722" width="11.34765625" style="1" customWidth="1"/>
    <col min="8723" max="8723" width="10.5" style="1" customWidth="1"/>
    <col min="8724" max="8960" width="7.75" style="1"/>
    <col min="8961" max="8961" width="9.34765625" style="1" customWidth="1"/>
    <col min="8962" max="8962" width="9.09765625" style="1" customWidth="1"/>
    <col min="8963" max="8963" width="4.09765625" style="1" customWidth="1"/>
    <col min="8964" max="8964" width="10.75" style="1" customWidth="1"/>
    <col min="8965" max="8976" width="6.59765625" style="1" customWidth="1"/>
    <col min="8977" max="8977" width="10.5" style="1" customWidth="1"/>
    <col min="8978" max="8978" width="11.34765625" style="1" customWidth="1"/>
    <col min="8979" max="8979" width="10.5" style="1" customWidth="1"/>
    <col min="8980" max="9216" width="7.75" style="1"/>
    <col min="9217" max="9217" width="9.34765625" style="1" customWidth="1"/>
    <col min="9218" max="9218" width="9.09765625" style="1" customWidth="1"/>
    <col min="9219" max="9219" width="4.09765625" style="1" customWidth="1"/>
    <col min="9220" max="9220" width="10.75" style="1" customWidth="1"/>
    <col min="9221" max="9232" width="6.59765625" style="1" customWidth="1"/>
    <col min="9233" max="9233" width="10.5" style="1" customWidth="1"/>
    <col min="9234" max="9234" width="11.34765625" style="1" customWidth="1"/>
    <col min="9235" max="9235" width="10.5" style="1" customWidth="1"/>
    <col min="9236" max="9472" width="7.75" style="1"/>
    <col min="9473" max="9473" width="9.34765625" style="1" customWidth="1"/>
    <col min="9474" max="9474" width="9.09765625" style="1" customWidth="1"/>
    <col min="9475" max="9475" width="4.09765625" style="1" customWidth="1"/>
    <col min="9476" max="9476" width="10.75" style="1" customWidth="1"/>
    <col min="9477" max="9488" width="6.59765625" style="1" customWidth="1"/>
    <col min="9489" max="9489" width="10.5" style="1" customWidth="1"/>
    <col min="9490" max="9490" width="11.34765625" style="1" customWidth="1"/>
    <col min="9491" max="9491" width="10.5" style="1" customWidth="1"/>
    <col min="9492" max="9728" width="7.75" style="1"/>
    <col min="9729" max="9729" width="9.34765625" style="1" customWidth="1"/>
    <col min="9730" max="9730" width="9.09765625" style="1" customWidth="1"/>
    <col min="9731" max="9731" width="4.09765625" style="1" customWidth="1"/>
    <col min="9732" max="9732" width="10.75" style="1" customWidth="1"/>
    <col min="9733" max="9744" width="6.59765625" style="1" customWidth="1"/>
    <col min="9745" max="9745" width="10.5" style="1" customWidth="1"/>
    <col min="9746" max="9746" width="11.34765625" style="1" customWidth="1"/>
    <col min="9747" max="9747" width="10.5" style="1" customWidth="1"/>
    <col min="9748" max="9984" width="7.75" style="1"/>
    <col min="9985" max="9985" width="9.34765625" style="1" customWidth="1"/>
    <col min="9986" max="9986" width="9.09765625" style="1" customWidth="1"/>
    <col min="9987" max="9987" width="4.09765625" style="1" customWidth="1"/>
    <col min="9988" max="9988" width="10.75" style="1" customWidth="1"/>
    <col min="9989" max="10000" width="6.59765625" style="1" customWidth="1"/>
    <col min="10001" max="10001" width="10.5" style="1" customWidth="1"/>
    <col min="10002" max="10002" width="11.34765625" style="1" customWidth="1"/>
    <col min="10003" max="10003" width="10.5" style="1" customWidth="1"/>
    <col min="10004" max="10240" width="7.75" style="1"/>
    <col min="10241" max="10241" width="9.34765625" style="1" customWidth="1"/>
    <col min="10242" max="10242" width="9.09765625" style="1" customWidth="1"/>
    <col min="10243" max="10243" width="4.09765625" style="1" customWidth="1"/>
    <col min="10244" max="10244" width="10.75" style="1" customWidth="1"/>
    <col min="10245" max="10256" width="6.59765625" style="1" customWidth="1"/>
    <col min="10257" max="10257" width="10.5" style="1" customWidth="1"/>
    <col min="10258" max="10258" width="11.34765625" style="1" customWidth="1"/>
    <col min="10259" max="10259" width="10.5" style="1" customWidth="1"/>
    <col min="10260" max="10496" width="7.75" style="1"/>
    <col min="10497" max="10497" width="9.34765625" style="1" customWidth="1"/>
    <col min="10498" max="10498" width="9.09765625" style="1" customWidth="1"/>
    <col min="10499" max="10499" width="4.09765625" style="1" customWidth="1"/>
    <col min="10500" max="10500" width="10.75" style="1" customWidth="1"/>
    <col min="10501" max="10512" width="6.59765625" style="1" customWidth="1"/>
    <col min="10513" max="10513" width="10.5" style="1" customWidth="1"/>
    <col min="10514" max="10514" width="11.34765625" style="1" customWidth="1"/>
    <col min="10515" max="10515" width="10.5" style="1" customWidth="1"/>
    <col min="10516" max="10752" width="7.75" style="1"/>
    <col min="10753" max="10753" width="9.34765625" style="1" customWidth="1"/>
    <col min="10754" max="10754" width="9.09765625" style="1" customWidth="1"/>
    <col min="10755" max="10755" width="4.09765625" style="1" customWidth="1"/>
    <col min="10756" max="10756" width="10.75" style="1" customWidth="1"/>
    <col min="10757" max="10768" width="6.59765625" style="1" customWidth="1"/>
    <col min="10769" max="10769" width="10.5" style="1" customWidth="1"/>
    <col min="10770" max="10770" width="11.34765625" style="1" customWidth="1"/>
    <col min="10771" max="10771" width="10.5" style="1" customWidth="1"/>
    <col min="10772" max="11008" width="7.75" style="1"/>
    <col min="11009" max="11009" width="9.34765625" style="1" customWidth="1"/>
    <col min="11010" max="11010" width="9.09765625" style="1" customWidth="1"/>
    <col min="11011" max="11011" width="4.09765625" style="1" customWidth="1"/>
    <col min="11012" max="11012" width="10.75" style="1" customWidth="1"/>
    <col min="11013" max="11024" width="6.59765625" style="1" customWidth="1"/>
    <col min="11025" max="11025" width="10.5" style="1" customWidth="1"/>
    <col min="11026" max="11026" width="11.34765625" style="1" customWidth="1"/>
    <col min="11027" max="11027" width="10.5" style="1" customWidth="1"/>
    <col min="11028" max="11264" width="7.75" style="1"/>
    <col min="11265" max="11265" width="9.34765625" style="1" customWidth="1"/>
    <col min="11266" max="11266" width="9.09765625" style="1" customWidth="1"/>
    <col min="11267" max="11267" width="4.09765625" style="1" customWidth="1"/>
    <col min="11268" max="11268" width="10.75" style="1" customWidth="1"/>
    <col min="11269" max="11280" width="6.59765625" style="1" customWidth="1"/>
    <col min="11281" max="11281" width="10.5" style="1" customWidth="1"/>
    <col min="11282" max="11282" width="11.34765625" style="1" customWidth="1"/>
    <col min="11283" max="11283" width="10.5" style="1" customWidth="1"/>
    <col min="11284" max="11520" width="7.75" style="1"/>
    <col min="11521" max="11521" width="9.34765625" style="1" customWidth="1"/>
    <col min="11522" max="11522" width="9.09765625" style="1" customWidth="1"/>
    <col min="11523" max="11523" width="4.09765625" style="1" customWidth="1"/>
    <col min="11524" max="11524" width="10.75" style="1" customWidth="1"/>
    <col min="11525" max="11536" width="6.59765625" style="1" customWidth="1"/>
    <col min="11537" max="11537" width="10.5" style="1" customWidth="1"/>
    <col min="11538" max="11538" width="11.34765625" style="1" customWidth="1"/>
    <col min="11539" max="11539" width="10.5" style="1" customWidth="1"/>
    <col min="11540" max="11776" width="7.75" style="1"/>
    <col min="11777" max="11777" width="9.34765625" style="1" customWidth="1"/>
    <col min="11778" max="11778" width="9.09765625" style="1" customWidth="1"/>
    <col min="11779" max="11779" width="4.09765625" style="1" customWidth="1"/>
    <col min="11780" max="11780" width="10.75" style="1" customWidth="1"/>
    <col min="11781" max="11792" width="6.59765625" style="1" customWidth="1"/>
    <col min="11793" max="11793" width="10.5" style="1" customWidth="1"/>
    <col min="11794" max="11794" width="11.34765625" style="1" customWidth="1"/>
    <col min="11795" max="11795" width="10.5" style="1" customWidth="1"/>
    <col min="11796" max="12032" width="7.75" style="1"/>
    <col min="12033" max="12033" width="9.34765625" style="1" customWidth="1"/>
    <col min="12034" max="12034" width="9.09765625" style="1" customWidth="1"/>
    <col min="12035" max="12035" width="4.09765625" style="1" customWidth="1"/>
    <col min="12036" max="12036" width="10.75" style="1" customWidth="1"/>
    <col min="12037" max="12048" width="6.59765625" style="1" customWidth="1"/>
    <col min="12049" max="12049" width="10.5" style="1" customWidth="1"/>
    <col min="12050" max="12050" width="11.34765625" style="1" customWidth="1"/>
    <col min="12051" max="12051" width="10.5" style="1" customWidth="1"/>
    <col min="12052" max="12288" width="7.75" style="1"/>
    <col min="12289" max="12289" width="9.34765625" style="1" customWidth="1"/>
    <col min="12290" max="12290" width="9.09765625" style="1" customWidth="1"/>
    <col min="12291" max="12291" width="4.09765625" style="1" customWidth="1"/>
    <col min="12292" max="12292" width="10.75" style="1" customWidth="1"/>
    <col min="12293" max="12304" width="6.59765625" style="1" customWidth="1"/>
    <col min="12305" max="12305" width="10.5" style="1" customWidth="1"/>
    <col min="12306" max="12306" width="11.34765625" style="1" customWidth="1"/>
    <col min="12307" max="12307" width="10.5" style="1" customWidth="1"/>
    <col min="12308" max="12544" width="7.75" style="1"/>
    <col min="12545" max="12545" width="9.34765625" style="1" customWidth="1"/>
    <col min="12546" max="12546" width="9.09765625" style="1" customWidth="1"/>
    <col min="12547" max="12547" width="4.09765625" style="1" customWidth="1"/>
    <col min="12548" max="12548" width="10.75" style="1" customWidth="1"/>
    <col min="12549" max="12560" width="6.59765625" style="1" customWidth="1"/>
    <col min="12561" max="12561" width="10.5" style="1" customWidth="1"/>
    <col min="12562" max="12562" width="11.34765625" style="1" customWidth="1"/>
    <col min="12563" max="12563" width="10.5" style="1" customWidth="1"/>
    <col min="12564" max="12800" width="7.75" style="1"/>
    <col min="12801" max="12801" width="9.34765625" style="1" customWidth="1"/>
    <col min="12802" max="12802" width="9.09765625" style="1" customWidth="1"/>
    <col min="12803" max="12803" width="4.09765625" style="1" customWidth="1"/>
    <col min="12804" max="12804" width="10.75" style="1" customWidth="1"/>
    <col min="12805" max="12816" width="6.59765625" style="1" customWidth="1"/>
    <col min="12817" max="12817" width="10.5" style="1" customWidth="1"/>
    <col min="12818" max="12818" width="11.34765625" style="1" customWidth="1"/>
    <col min="12819" max="12819" width="10.5" style="1" customWidth="1"/>
    <col min="12820" max="13056" width="7.75" style="1"/>
    <col min="13057" max="13057" width="9.34765625" style="1" customWidth="1"/>
    <col min="13058" max="13058" width="9.09765625" style="1" customWidth="1"/>
    <col min="13059" max="13059" width="4.09765625" style="1" customWidth="1"/>
    <col min="13060" max="13060" width="10.75" style="1" customWidth="1"/>
    <col min="13061" max="13072" width="6.59765625" style="1" customWidth="1"/>
    <col min="13073" max="13073" width="10.5" style="1" customWidth="1"/>
    <col min="13074" max="13074" width="11.34765625" style="1" customWidth="1"/>
    <col min="13075" max="13075" width="10.5" style="1" customWidth="1"/>
    <col min="13076" max="13312" width="7.75" style="1"/>
    <col min="13313" max="13313" width="9.34765625" style="1" customWidth="1"/>
    <col min="13314" max="13314" width="9.09765625" style="1" customWidth="1"/>
    <col min="13315" max="13315" width="4.09765625" style="1" customWidth="1"/>
    <col min="13316" max="13316" width="10.75" style="1" customWidth="1"/>
    <col min="13317" max="13328" width="6.59765625" style="1" customWidth="1"/>
    <col min="13329" max="13329" width="10.5" style="1" customWidth="1"/>
    <col min="13330" max="13330" width="11.34765625" style="1" customWidth="1"/>
    <col min="13331" max="13331" width="10.5" style="1" customWidth="1"/>
    <col min="13332" max="13568" width="7.75" style="1"/>
    <col min="13569" max="13569" width="9.34765625" style="1" customWidth="1"/>
    <col min="13570" max="13570" width="9.09765625" style="1" customWidth="1"/>
    <col min="13571" max="13571" width="4.09765625" style="1" customWidth="1"/>
    <col min="13572" max="13572" width="10.75" style="1" customWidth="1"/>
    <col min="13573" max="13584" width="6.59765625" style="1" customWidth="1"/>
    <col min="13585" max="13585" width="10.5" style="1" customWidth="1"/>
    <col min="13586" max="13586" width="11.34765625" style="1" customWidth="1"/>
    <col min="13587" max="13587" width="10.5" style="1" customWidth="1"/>
    <col min="13588" max="13824" width="7.75" style="1"/>
    <col min="13825" max="13825" width="9.34765625" style="1" customWidth="1"/>
    <col min="13826" max="13826" width="9.09765625" style="1" customWidth="1"/>
    <col min="13827" max="13827" width="4.09765625" style="1" customWidth="1"/>
    <col min="13828" max="13828" width="10.75" style="1" customWidth="1"/>
    <col min="13829" max="13840" width="6.59765625" style="1" customWidth="1"/>
    <col min="13841" max="13841" width="10.5" style="1" customWidth="1"/>
    <col min="13842" max="13842" width="11.34765625" style="1" customWidth="1"/>
    <col min="13843" max="13843" width="10.5" style="1" customWidth="1"/>
    <col min="13844" max="14080" width="7.75" style="1"/>
    <col min="14081" max="14081" width="9.34765625" style="1" customWidth="1"/>
    <col min="14082" max="14082" width="9.09765625" style="1" customWidth="1"/>
    <col min="14083" max="14083" width="4.09765625" style="1" customWidth="1"/>
    <col min="14084" max="14084" width="10.75" style="1" customWidth="1"/>
    <col min="14085" max="14096" width="6.59765625" style="1" customWidth="1"/>
    <col min="14097" max="14097" width="10.5" style="1" customWidth="1"/>
    <col min="14098" max="14098" width="11.34765625" style="1" customWidth="1"/>
    <col min="14099" max="14099" width="10.5" style="1" customWidth="1"/>
    <col min="14100" max="14336" width="7.75" style="1"/>
    <col min="14337" max="14337" width="9.34765625" style="1" customWidth="1"/>
    <col min="14338" max="14338" width="9.09765625" style="1" customWidth="1"/>
    <col min="14339" max="14339" width="4.09765625" style="1" customWidth="1"/>
    <col min="14340" max="14340" width="10.75" style="1" customWidth="1"/>
    <col min="14341" max="14352" width="6.59765625" style="1" customWidth="1"/>
    <col min="14353" max="14353" width="10.5" style="1" customWidth="1"/>
    <col min="14354" max="14354" width="11.34765625" style="1" customWidth="1"/>
    <col min="14355" max="14355" width="10.5" style="1" customWidth="1"/>
    <col min="14356" max="14592" width="7.75" style="1"/>
    <col min="14593" max="14593" width="9.34765625" style="1" customWidth="1"/>
    <col min="14594" max="14594" width="9.09765625" style="1" customWidth="1"/>
    <col min="14595" max="14595" width="4.09765625" style="1" customWidth="1"/>
    <col min="14596" max="14596" width="10.75" style="1" customWidth="1"/>
    <col min="14597" max="14608" width="6.59765625" style="1" customWidth="1"/>
    <col min="14609" max="14609" width="10.5" style="1" customWidth="1"/>
    <col min="14610" max="14610" width="11.34765625" style="1" customWidth="1"/>
    <col min="14611" max="14611" width="10.5" style="1" customWidth="1"/>
    <col min="14612" max="14848" width="7.75" style="1"/>
    <col min="14849" max="14849" width="9.34765625" style="1" customWidth="1"/>
    <col min="14850" max="14850" width="9.09765625" style="1" customWidth="1"/>
    <col min="14851" max="14851" width="4.09765625" style="1" customWidth="1"/>
    <col min="14852" max="14852" width="10.75" style="1" customWidth="1"/>
    <col min="14853" max="14864" width="6.59765625" style="1" customWidth="1"/>
    <col min="14865" max="14865" width="10.5" style="1" customWidth="1"/>
    <col min="14866" max="14866" width="11.34765625" style="1" customWidth="1"/>
    <col min="14867" max="14867" width="10.5" style="1" customWidth="1"/>
    <col min="14868" max="15104" width="7.75" style="1"/>
    <col min="15105" max="15105" width="9.34765625" style="1" customWidth="1"/>
    <col min="15106" max="15106" width="9.09765625" style="1" customWidth="1"/>
    <col min="15107" max="15107" width="4.09765625" style="1" customWidth="1"/>
    <col min="15108" max="15108" width="10.75" style="1" customWidth="1"/>
    <col min="15109" max="15120" width="6.59765625" style="1" customWidth="1"/>
    <col min="15121" max="15121" width="10.5" style="1" customWidth="1"/>
    <col min="15122" max="15122" width="11.34765625" style="1" customWidth="1"/>
    <col min="15123" max="15123" width="10.5" style="1" customWidth="1"/>
    <col min="15124" max="15360" width="7.75" style="1"/>
    <col min="15361" max="15361" width="9.34765625" style="1" customWidth="1"/>
    <col min="15362" max="15362" width="9.09765625" style="1" customWidth="1"/>
    <col min="15363" max="15363" width="4.09765625" style="1" customWidth="1"/>
    <col min="15364" max="15364" width="10.75" style="1" customWidth="1"/>
    <col min="15365" max="15376" width="6.59765625" style="1" customWidth="1"/>
    <col min="15377" max="15377" width="10.5" style="1" customWidth="1"/>
    <col min="15378" max="15378" width="11.34765625" style="1" customWidth="1"/>
    <col min="15379" max="15379" width="10.5" style="1" customWidth="1"/>
    <col min="15380" max="15616" width="7.75" style="1"/>
    <col min="15617" max="15617" width="9.34765625" style="1" customWidth="1"/>
    <col min="15618" max="15618" width="9.09765625" style="1" customWidth="1"/>
    <col min="15619" max="15619" width="4.09765625" style="1" customWidth="1"/>
    <col min="15620" max="15620" width="10.75" style="1" customWidth="1"/>
    <col min="15621" max="15632" width="6.59765625" style="1" customWidth="1"/>
    <col min="15633" max="15633" width="10.5" style="1" customWidth="1"/>
    <col min="15634" max="15634" width="11.34765625" style="1" customWidth="1"/>
    <col min="15635" max="15635" width="10.5" style="1" customWidth="1"/>
    <col min="15636" max="15872" width="7.75" style="1"/>
    <col min="15873" max="15873" width="9.34765625" style="1" customWidth="1"/>
    <col min="15874" max="15874" width="9.09765625" style="1" customWidth="1"/>
    <col min="15875" max="15875" width="4.09765625" style="1" customWidth="1"/>
    <col min="15876" max="15876" width="10.75" style="1" customWidth="1"/>
    <col min="15877" max="15888" width="6.59765625" style="1" customWidth="1"/>
    <col min="15889" max="15889" width="10.5" style="1" customWidth="1"/>
    <col min="15890" max="15890" width="11.34765625" style="1" customWidth="1"/>
    <col min="15891" max="15891" width="10.5" style="1" customWidth="1"/>
    <col min="15892" max="16128" width="7.75" style="1"/>
    <col min="16129" max="16129" width="9.34765625" style="1" customWidth="1"/>
    <col min="16130" max="16130" width="9.09765625" style="1" customWidth="1"/>
    <col min="16131" max="16131" width="4.09765625" style="1" customWidth="1"/>
    <col min="16132" max="16132" width="10.75" style="1" customWidth="1"/>
    <col min="16133" max="16144" width="6.59765625" style="1" customWidth="1"/>
    <col min="16145" max="16145" width="10.5" style="1" customWidth="1"/>
    <col min="16146" max="16146" width="11.34765625" style="1" customWidth="1"/>
    <col min="16147" max="16147" width="10.5" style="1" customWidth="1"/>
    <col min="16148" max="16384" width="7.75" style="1"/>
  </cols>
  <sheetData>
    <row r="1" spans="1:19" ht="25.5" customHeight="1" thickBot="1" x14ac:dyDescent="0.45">
      <c r="A1" s="88" t="s">
        <v>86</v>
      </c>
      <c r="B1" s="89"/>
      <c r="C1" s="89"/>
      <c r="D1" s="90"/>
    </row>
    <row r="2" spans="1:19" ht="152.25" customHeight="1" thickBot="1" x14ac:dyDescent="0.45">
      <c r="A2" s="2"/>
      <c r="B2" s="91" t="s">
        <v>72</v>
      </c>
      <c r="C2" s="92"/>
      <c r="D2" s="92"/>
      <c r="E2" s="93"/>
      <c r="F2" s="93"/>
      <c r="G2" s="93"/>
      <c r="H2" s="93"/>
      <c r="I2" s="93"/>
      <c r="J2" s="93"/>
      <c r="K2" s="93"/>
      <c r="L2" s="93"/>
      <c r="M2" s="93"/>
      <c r="N2" s="93"/>
      <c r="O2" s="94"/>
    </row>
    <row r="3" spans="1:19" ht="12.6" thickBot="1" x14ac:dyDescent="0.45">
      <c r="B3" s="3"/>
      <c r="C3" s="3"/>
      <c r="D3" s="3"/>
      <c r="E3" s="3"/>
      <c r="F3" s="3"/>
      <c r="G3" s="3"/>
      <c r="H3" s="3"/>
      <c r="I3" s="3"/>
      <c r="J3" s="3"/>
      <c r="K3" s="3"/>
      <c r="L3" s="3"/>
      <c r="M3" s="3"/>
      <c r="N3" s="3"/>
      <c r="O3" s="3"/>
    </row>
    <row r="4" spans="1:19" x14ac:dyDescent="0.4">
      <c r="B4" s="95" t="s">
        <v>89</v>
      </c>
      <c r="C4" s="96"/>
      <c r="D4" s="96"/>
      <c r="E4" s="96"/>
      <c r="F4" s="96"/>
      <c r="G4" s="96"/>
      <c r="H4" s="96"/>
      <c r="I4" s="96"/>
      <c r="J4" s="96"/>
      <c r="K4" s="96"/>
      <c r="L4" s="96"/>
      <c r="M4" s="96"/>
      <c r="N4" s="96"/>
      <c r="O4" s="97"/>
    </row>
    <row r="5" spans="1:19" x14ac:dyDescent="0.4">
      <c r="B5" s="98"/>
      <c r="C5" s="99"/>
      <c r="D5" s="99"/>
      <c r="E5" s="99"/>
      <c r="F5" s="99"/>
      <c r="G5" s="99"/>
      <c r="H5" s="99"/>
      <c r="I5" s="99"/>
      <c r="J5" s="99"/>
      <c r="K5" s="99"/>
      <c r="L5" s="99"/>
      <c r="M5" s="99"/>
      <c r="N5" s="99"/>
      <c r="O5" s="100"/>
    </row>
    <row r="6" spans="1:19" x14ac:dyDescent="0.4">
      <c r="B6" s="98"/>
      <c r="C6" s="99"/>
      <c r="D6" s="99"/>
      <c r="E6" s="99"/>
      <c r="F6" s="99"/>
      <c r="G6" s="99"/>
      <c r="H6" s="99"/>
      <c r="I6" s="99"/>
      <c r="J6" s="99"/>
      <c r="K6" s="99"/>
      <c r="L6" s="99"/>
      <c r="M6" s="99"/>
      <c r="N6" s="99"/>
      <c r="O6" s="100"/>
    </row>
    <row r="7" spans="1:19" x14ac:dyDescent="0.4">
      <c r="B7" s="98"/>
      <c r="C7" s="99"/>
      <c r="D7" s="99"/>
      <c r="E7" s="99"/>
      <c r="F7" s="99"/>
      <c r="G7" s="99"/>
      <c r="H7" s="99"/>
      <c r="I7" s="99"/>
      <c r="J7" s="99"/>
      <c r="K7" s="99"/>
      <c r="L7" s="99"/>
      <c r="M7" s="99"/>
      <c r="N7" s="99"/>
      <c r="O7" s="100"/>
    </row>
    <row r="8" spans="1:19" x14ac:dyDescent="0.4">
      <c r="B8" s="98"/>
      <c r="C8" s="99"/>
      <c r="D8" s="99"/>
      <c r="E8" s="99"/>
      <c r="F8" s="99"/>
      <c r="G8" s="99"/>
      <c r="H8" s="99"/>
      <c r="I8" s="99"/>
      <c r="J8" s="99"/>
      <c r="K8" s="99"/>
      <c r="L8" s="99"/>
      <c r="M8" s="99"/>
      <c r="N8" s="99"/>
      <c r="O8" s="100"/>
    </row>
    <row r="9" spans="1:19" x14ac:dyDescent="0.4">
      <c r="B9" s="98"/>
      <c r="C9" s="99"/>
      <c r="D9" s="99"/>
      <c r="E9" s="99"/>
      <c r="F9" s="99"/>
      <c r="G9" s="99"/>
      <c r="H9" s="99"/>
      <c r="I9" s="99"/>
      <c r="J9" s="99"/>
      <c r="K9" s="99"/>
      <c r="L9" s="99"/>
      <c r="M9" s="99"/>
      <c r="N9" s="99"/>
      <c r="O9" s="100"/>
    </row>
    <row r="10" spans="1:19" ht="12.6" thickBot="1" x14ac:dyDescent="0.45">
      <c r="B10" s="101"/>
      <c r="C10" s="102"/>
      <c r="D10" s="102"/>
      <c r="E10" s="102"/>
      <c r="F10" s="102"/>
      <c r="G10" s="102"/>
      <c r="H10" s="102"/>
      <c r="I10" s="102"/>
      <c r="J10" s="102"/>
      <c r="K10" s="102"/>
      <c r="L10" s="102"/>
      <c r="M10" s="102"/>
      <c r="N10" s="102"/>
      <c r="O10" s="103"/>
    </row>
    <row r="11" spans="1:19" x14ac:dyDescent="0.4">
      <c r="B11" s="3"/>
      <c r="C11" s="3"/>
      <c r="D11" s="3"/>
      <c r="E11" s="3"/>
      <c r="F11" s="3"/>
      <c r="G11" s="3"/>
      <c r="H11" s="3"/>
      <c r="I11" s="3"/>
      <c r="J11" s="3"/>
      <c r="K11" s="3"/>
      <c r="L11" s="3"/>
      <c r="M11" s="3"/>
      <c r="N11" s="3"/>
      <c r="O11" s="3"/>
    </row>
    <row r="12" spans="1:19" ht="15.9" thickBot="1" x14ac:dyDescent="0.65">
      <c r="A12" s="4"/>
      <c r="B12" s="3"/>
      <c r="C12" s="3"/>
      <c r="D12" s="3"/>
      <c r="E12" s="3"/>
      <c r="F12" s="3"/>
      <c r="G12" s="3"/>
      <c r="H12" s="3"/>
      <c r="I12" s="3"/>
      <c r="J12" s="3"/>
      <c r="K12" s="3"/>
      <c r="L12" s="3"/>
      <c r="M12" s="3"/>
      <c r="N12" s="3"/>
      <c r="O12" s="3"/>
      <c r="P12" s="4"/>
    </row>
    <row r="13" spans="1:19" ht="47.1" thickBot="1" x14ac:dyDescent="0.65">
      <c r="A13" s="4"/>
      <c r="E13" s="4"/>
      <c r="F13" s="4"/>
      <c r="G13" s="4"/>
      <c r="H13" s="4"/>
      <c r="I13" s="4"/>
      <c r="J13" s="4"/>
      <c r="K13" s="4"/>
      <c r="L13" s="4"/>
      <c r="M13" s="4"/>
      <c r="N13" s="4"/>
      <c r="O13" s="4"/>
      <c r="P13" s="4"/>
      <c r="Q13" s="6" t="s">
        <v>0</v>
      </c>
      <c r="R13" s="7" t="s">
        <v>1</v>
      </c>
      <c r="S13" s="8" t="s">
        <v>2</v>
      </c>
    </row>
    <row r="14" spans="1:19" ht="31.5" thickBot="1" x14ac:dyDescent="0.6">
      <c r="A14" s="20" t="s">
        <v>32</v>
      </c>
      <c r="B14" s="9">
        <f>AVERAGE(B17:B516)</f>
        <v>79.67105040923343</v>
      </c>
      <c r="D14" s="10" t="s">
        <v>34</v>
      </c>
      <c r="E14" s="67">
        <f>AVERAGE(E17:E46)</f>
        <v>80.340280469875623</v>
      </c>
      <c r="F14" s="67">
        <f t="shared" ref="F14:P14" si="0">AVERAGE(F17:F46)</f>
        <v>78.827480036804147</v>
      </c>
      <c r="G14" s="67">
        <f t="shared" si="0"/>
        <v>81.871027355567392</v>
      </c>
      <c r="H14" s="67">
        <f t="shared" si="0"/>
        <v>77.920153570400245</v>
      </c>
      <c r="I14" s="67">
        <f t="shared" si="0"/>
        <v>78.885550060852736</v>
      </c>
      <c r="J14" s="67">
        <f t="shared" si="0"/>
        <v>79.167530707685117</v>
      </c>
      <c r="K14" s="67">
        <f t="shared" si="0"/>
        <v>80.312077342338554</v>
      </c>
      <c r="L14" s="67">
        <f t="shared" si="0"/>
        <v>80.446192643721588</v>
      </c>
      <c r="M14" s="67">
        <f t="shared" si="0"/>
        <v>77.361907541441425</v>
      </c>
      <c r="N14" s="67">
        <f t="shared" si="0"/>
        <v>78.756940840394236</v>
      </c>
      <c r="O14" s="67">
        <f t="shared" si="0"/>
        <v>77.958491197399169</v>
      </c>
      <c r="P14" s="67">
        <f t="shared" si="0"/>
        <v>79.086077878018841</v>
      </c>
      <c r="Q14" s="11">
        <f>AVERAGE(E14:P14)</f>
        <v>79.244475803708255</v>
      </c>
      <c r="R14" s="12">
        <f>_xlfn.STDEV.S(E14:P14)</f>
        <v>1.286521749342215</v>
      </c>
      <c r="S14" s="13">
        <f>B15/SQRT(30)</f>
        <v>1.5601529135476266</v>
      </c>
    </row>
    <row r="15" spans="1:19" ht="31.5" thickBot="1" x14ac:dyDescent="0.6">
      <c r="A15" s="21" t="s">
        <v>33</v>
      </c>
      <c r="B15" s="14">
        <f>_xlfn.STDEV.P(B17:B516)</f>
        <v>8.5453094390744244</v>
      </c>
      <c r="D15" s="15" t="s">
        <v>35</v>
      </c>
      <c r="E15" s="68">
        <f>_xlfn.STDEV.S(E17:E46)</f>
        <v>8.5752718338670295</v>
      </c>
      <c r="F15" s="68">
        <f t="shared" ref="F15:P15" si="1">_xlfn.STDEV.S(F17:F46)</f>
        <v>8.4687916516276918</v>
      </c>
      <c r="G15" s="68">
        <f t="shared" si="1"/>
        <v>8.4781410084500362</v>
      </c>
      <c r="H15" s="68">
        <f t="shared" si="1"/>
        <v>8.2391195678378857</v>
      </c>
      <c r="I15" s="68">
        <f t="shared" si="1"/>
        <v>10.442362746446074</v>
      </c>
      <c r="J15" s="68">
        <f t="shared" si="1"/>
        <v>10.153087561068741</v>
      </c>
      <c r="K15" s="68">
        <f t="shared" si="1"/>
        <v>9.7602009379225354</v>
      </c>
      <c r="L15" s="68">
        <f t="shared" si="1"/>
        <v>7.2668843511464294</v>
      </c>
      <c r="M15" s="68">
        <f t="shared" si="1"/>
        <v>7.7582203733527342</v>
      </c>
      <c r="N15" s="68">
        <f t="shared" si="1"/>
        <v>7.8495726811520763</v>
      </c>
      <c r="O15" s="68">
        <f t="shared" si="1"/>
        <v>7.6852205583331319</v>
      </c>
      <c r="P15" s="68">
        <f t="shared" si="1"/>
        <v>9.2179679329353625</v>
      </c>
    </row>
    <row r="16" spans="1:19" ht="28.8" x14ac:dyDescent="0.6">
      <c r="B16" s="16" t="s">
        <v>3</v>
      </c>
      <c r="D16" s="17"/>
      <c r="E16" s="19" t="s">
        <v>4</v>
      </c>
      <c r="F16" s="19" t="s">
        <v>5</v>
      </c>
      <c r="G16" s="19" t="s">
        <v>6</v>
      </c>
      <c r="H16" s="19" t="s">
        <v>7</v>
      </c>
      <c r="I16" s="19" t="s">
        <v>8</v>
      </c>
      <c r="J16" s="19" t="s">
        <v>9</v>
      </c>
      <c r="K16" s="19" t="s">
        <v>10</v>
      </c>
      <c r="L16" s="19" t="s">
        <v>11</v>
      </c>
      <c r="M16" s="19" t="s">
        <v>12</v>
      </c>
      <c r="N16" s="19" t="s">
        <v>13</v>
      </c>
      <c r="O16" s="19" t="s">
        <v>14</v>
      </c>
      <c r="P16" s="19" t="s">
        <v>15</v>
      </c>
    </row>
    <row r="17" spans="2:16" ht="15.6" x14ac:dyDescent="0.6">
      <c r="B17" s="77">
        <v>59.576386976987123</v>
      </c>
      <c r="D17" s="17"/>
      <c r="E17" s="77">
        <v>70.846990840509534</v>
      </c>
      <c r="F17" s="77">
        <v>66.456059559714049</v>
      </c>
      <c r="G17" s="77">
        <v>91.300617188680917</v>
      </c>
      <c r="H17" s="77">
        <v>75.830685293185525</v>
      </c>
      <c r="I17" s="77">
        <v>78.433449945878237</v>
      </c>
      <c r="J17" s="77">
        <v>83.11189069179818</v>
      </c>
      <c r="K17" s="77">
        <v>69.499647199409083</v>
      </c>
      <c r="L17" s="77">
        <v>90.080475476570427</v>
      </c>
      <c r="M17" s="77">
        <v>68.530944392550737</v>
      </c>
      <c r="N17" s="77">
        <v>79.648298398824409</v>
      </c>
      <c r="O17" s="77">
        <v>75.751259120879695</v>
      </c>
      <c r="P17" s="77">
        <v>80.015606929082423</v>
      </c>
    </row>
    <row r="18" spans="2:16" ht="15.6" x14ac:dyDescent="0.6">
      <c r="B18" s="77">
        <v>61.995642883703113</v>
      </c>
      <c r="D18" s="17"/>
      <c r="E18" s="77">
        <v>83.009827196365222</v>
      </c>
      <c r="F18" s="77">
        <v>86.212012522155419</v>
      </c>
      <c r="G18" s="77">
        <v>84.199482646072283</v>
      </c>
      <c r="H18" s="77">
        <v>91.489628377603367</v>
      </c>
      <c r="I18" s="77">
        <v>66.456059559714049</v>
      </c>
      <c r="J18" s="77">
        <v>84.604662535712123</v>
      </c>
      <c r="K18" s="77">
        <v>75.493226379039697</v>
      </c>
      <c r="L18" s="77">
        <v>70.415708452928811</v>
      </c>
      <c r="M18" s="77">
        <v>80.960990291787311</v>
      </c>
      <c r="N18" s="77">
        <v>67.037554092239588</v>
      </c>
      <c r="O18" s="77">
        <v>74.175395841011778</v>
      </c>
      <c r="P18" s="77">
        <v>66.456059559714049</v>
      </c>
    </row>
    <row r="19" spans="2:16" ht="15.6" x14ac:dyDescent="0.6">
      <c r="B19" s="77">
        <v>80.911077222554013</v>
      </c>
      <c r="D19" s="17"/>
      <c r="E19" s="77">
        <v>79.511637724936008</v>
      </c>
      <c r="F19" s="77">
        <v>76.780898072756827</v>
      </c>
      <c r="G19" s="77">
        <v>88.915649232221767</v>
      </c>
      <c r="H19" s="77">
        <v>77.308423189679161</v>
      </c>
      <c r="I19" s="77">
        <v>91.567426554393023</v>
      </c>
      <c r="J19" s="77">
        <v>75.29531123698689</v>
      </c>
      <c r="K19" s="77">
        <v>89.058276191353798</v>
      </c>
      <c r="L19" s="77">
        <v>90.448438843013719</v>
      </c>
      <c r="M19" s="77">
        <v>72.155244399327785</v>
      </c>
      <c r="N19" s="77">
        <v>96.741396393626928</v>
      </c>
      <c r="O19" s="77">
        <v>77.435670593404211</v>
      </c>
      <c r="P19" s="77">
        <v>61.995642883703113</v>
      </c>
    </row>
    <row r="20" spans="2:16" ht="15.6" x14ac:dyDescent="0.6">
      <c r="B20" s="77">
        <v>91.095216905232519</v>
      </c>
      <c r="D20" s="17"/>
      <c r="E20" s="77">
        <v>88.24142261990346</v>
      </c>
      <c r="F20" s="77">
        <v>72.775101418374106</v>
      </c>
      <c r="G20" s="77">
        <v>89.951836545951664</v>
      </c>
      <c r="H20" s="77">
        <v>70.954493114259094</v>
      </c>
      <c r="I20" s="77">
        <v>91.489628377603367</v>
      </c>
      <c r="J20" s="77">
        <v>68.399413268780336</v>
      </c>
      <c r="K20" s="77">
        <v>73.943183653755113</v>
      </c>
      <c r="L20" s="77">
        <v>79.753026713733561</v>
      </c>
      <c r="M20" s="77">
        <v>78.449675331357867</v>
      </c>
      <c r="N20" s="77">
        <v>68.47593815298751</v>
      </c>
      <c r="O20" s="77">
        <v>79.590709194308147</v>
      </c>
      <c r="P20" s="77">
        <v>79.528190528508276</v>
      </c>
    </row>
    <row r="21" spans="2:16" ht="15.6" x14ac:dyDescent="0.6">
      <c r="B21" s="77">
        <v>79.816081981407478</v>
      </c>
      <c r="D21" s="17"/>
      <c r="E21" s="77">
        <v>84.934354365104809</v>
      </c>
      <c r="F21" s="77">
        <v>79.990513970260508</v>
      </c>
      <c r="G21" s="77">
        <v>98.343562260270119</v>
      </c>
      <c r="H21" s="77">
        <v>76.11343810101971</v>
      </c>
      <c r="I21" s="77">
        <v>70.511605574283749</v>
      </c>
      <c r="J21" s="77">
        <v>79.380970621132292</v>
      </c>
      <c r="K21" s="77">
        <v>74.382451404817402</v>
      </c>
      <c r="L21" s="77">
        <v>88.545976015739143</v>
      </c>
      <c r="M21" s="77">
        <v>61.838191160932183</v>
      </c>
      <c r="N21" s="77">
        <v>80.401323632104322</v>
      </c>
      <c r="O21" s="77">
        <v>76.198603184893727</v>
      </c>
      <c r="P21" s="77">
        <v>80.718519004294649</v>
      </c>
    </row>
    <row r="22" spans="2:16" ht="15.6" x14ac:dyDescent="0.6">
      <c r="B22" s="77">
        <v>77.828927007503808</v>
      </c>
      <c r="D22" s="17"/>
      <c r="E22" s="77">
        <v>86.472628228948452</v>
      </c>
      <c r="F22" s="77">
        <v>81.828193489927799</v>
      </c>
      <c r="G22" s="77">
        <v>81.602747943252325</v>
      </c>
      <c r="H22" s="77">
        <v>84.111243470106274</v>
      </c>
      <c r="I22" s="77">
        <v>67.141090969089419</v>
      </c>
      <c r="J22" s="77">
        <v>79.884639692027122</v>
      </c>
      <c r="K22" s="77">
        <v>79.884639692027122</v>
      </c>
      <c r="L22" s="77">
        <v>86.831505743321031</v>
      </c>
      <c r="M22" s="77">
        <v>76.198603184893727</v>
      </c>
      <c r="N22" s="77">
        <v>80.109848770080134</v>
      </c>
      <c r="O22" s="77">
        <v>73.03715412679594</v>
      </c>
      <c r="P22" s="77">
        <v>76.198603184893727</v>
      </c>
    </row>
    <row r="23" spans="2:16" ht="15.6" x14ac:dyDescent="0.6">
      <c r="B23" s="77">
        <v>74.468271324876696</v>
      </c>
      <c r="D23" s="17"/>
      <c r="E23" s="77">
        <v>80.147801983985119</v>
      </c>
      <c r="F23" s="77">
        <v>68.399413268780336</v>
      </c>
      <c r="G23" s="77">
        <v>99.830185920000076</v>
      </c>
      <c r="H23" s="77">
        <v>74.064746715594083</v>
      </c>
      <c r="I23" s="77">
        <v>76.282667780178599</v>
      </c>
      <c r="J23" s="77">
        <v>82.022861735895276</v>
      </c>
      <c r="K23" s="77">
        <v>86.472628228948452</v>
      </c>
      <c r="L23" s="77">
        <v>89.058276191353798</v>
      </c>
      <c r="M23" s="77">
        <v>77.845425241393968</v>
      </c>
      <c r="N23" s="77">
        <v>82.036758814938366</v>
      </c>
      <c r="O23" s="77">
        <v>80.454647306469269</v>
      </c>
      <c r="P23" s="77">
        <v>88.517872629454359</v>
      </c>
    </row>
    <row r="24" spans="2:16" ht="15.6" x14ac:dyDescent="0.6">
      <c r="B24" s="77">
        <v>74.175395841011778</v>
      </c>
      <c r="D24" s="17"/>
      <c r="E24" s="77">
        <v>63.687521307729185</v>
      </c>
      <c r="F24" s="77">
        <v>78.088160282350145</v>
      </c>
      <c r="G24" s="77">
        <v>88.540555427316576</v>
      </c>
      <c r="H24" s="77">
        <v>80.109848770080134</v>
      </c>
      <c r="I24" s="77">
        <v>60.994762154296041</v>
      </c>
      <c r="J24" s="77">
        <v>107.89776772260666</v>
      </c>
      <c r="K24" s="77">
        <v>95.010664355941117</v>
      </c>
      <c r="L24" s="77">
        <v>77.036111381021328</v>
      </c>
      <c r="M24" s="77">
        <v>80.392137735616416</v>
      </c>
      <c r="N24" s="77">
        <v>70.804462868254632</v>
      </c>
      <c r="O24" s="77">
        <v>79.888314050622284</v>
      </c>
      <c r="P24" s="77">
        <v>73.087967595783994</v>
      </c>
    </row>
    <row r="25" spans="2:16" ht="15.6" x14ac:dyDescent="0.6">
      <c r="B25" s="77">
        <v>79.648298398824409</v>
      </c>
      <c r="D25" s="17"/>
      <c r="E25" s="77">
        <v>86.62319507682696</v>
      </c>
      <c r="F25" s="77">
        <v>84.555631676339544</v>
      </c>
      <c r="G25" s="77">
        <v>79.914016370894387</v>
      </c>
      <c r="H25" s="77">
        <v>70.804462868254632</v>
      </c>
      <c r="I25" s="77">
        <v>69.642783475574106</v>
      </c>
      <c r="J25" s="77">
        <v>84.793000698555261</v>
      </c>
      <c r="K25" s="77">
        <v>84.284011083655059</v>
      </c>
      <c r="L25" s="77">
        <v>70.178184816613793</v>
      </c>
      <c r="M25" s="77">
        <v>93.54906999040395</v>
      </c>
      <c r="N25" s="77">
        <v>79.528190528508276</v>
      </c>
      <c r="O25" s="77">
        <v>75.69832652923651</v>
      </c>
      <c r="P25" s="77">
        <v>88.288370736408979</v>
      </c>
    </row>
    <row r="26" spans="2:16" ht="15.6" x14ac:dyDescent="0.6">
      <c r="B26" s="77">
        <v>67.141090969089419</v>
      </c>
      <c r="D26" s="17"/>
      <c r="E26" s="77">
        <v>87.129710866138339</v>
      </c>
      <c r="F26" s="77">
        <v>102.33078703284264</v>
      </c>
      <c r="G26" s="77">
        <v>74.003319443436339</v>
      </c>
      <c r="H26" s="77">
        <v>89.716040949570015</v>
      </c>
      <c r="I26" s="77">
        <v>74.296777003910393</v>
      </c>
      <c r="J26" s="77">
        <v>80.392137735616416</v>
      </c>
      <c r="K26" s="77">
        <v>89.467403287999332</v>
      </c>
      <c r="L26" s="77">
        <v>88.001679816516116</v>
      </c>
      <c r="M26" s="77">
        <v>76.38327608408872</v>
      </c>
      <c r="N26" s="77">
        <v>79.816081981407478</v>
      </c>
      <c r="O26" s="77">
        <v>75.045636751456186</v>
      </c>
      <c r="P26" s="77">
        <v>73.453238857910037</v>
      </c>
    </row>
    <row r="27" spans="2:16" ht="15.6" x14ac:dyDescent="0.6">
      <c r="B27" s="77">
        <v>98.343562260270119</v>
      </c>
      <c r="D27" s="17"/>
      <c r="E27" s="77">
        <v>71.406220942735672</v>
      </c>
      <c r="F27" s="77">
        <v>80.752934283809736</v>
      </c>
      <c r="G27" s="77">
        <v>74.284144122502767</v>
      </c>
      <c r="H27" s="77">
        <v>68.304025464458391</v>
      </c>
      <c r="I27" s="77">
        <v>80.015606929082423</v>
      </c>
      <c r="J27" s="77">
        <v>63.543020789511502</v>
      </c>
      <c r="K27" s="77">
        <v>77.451768649625592</v>
      </c>
      <c r="L27" s="77">
        <v>84.847306627198122</v>
      </c>
      <c r="M27" s="77">
        <v>88.123715815600008</v>
      </c>
      <c r="N27" s="77">
        <v>91.095216905232519</v>
      </c>
      <c r="O27" s="77">
        <v>72.350858519785106</v>
      </c>
      <c r="P27" s="77">
        <v>75.69832652923651</v>
      </c>
    </row>
    <row r="28" spans="2:16" ht="15.6" x14ac:dyDescent="0.6">
      <c r="B28" s="77">
        <v>90.927942639682442</v>
      </c>
      <c r="D28" s="17"/>
      <c r="E28" s="77">
        <v>85.22257323609665</v>
      </c>
      <c r="F28" s="77">
        <v>70.759297361364588</v>
      </c>
      <c r="G28" s="77">
        <v>72.619141266914085</v>
      </c>
      <c r="H28" s="77">
        <v>67.132177921012044</v>
      </c>
      <c r="I28" s="77">
        <v>78.176208464428782</v>
      </c>
      <c r="J28" s="77">
        <v>79.732817741460167</v>
      </c>
      <c r="K28" s="77">
        <v>95.010664355941117</v>
      </c>
      <c r="L28" s="77">
        <v>81.436364982509986</v>
      </c>
      <c r="M28" s="77">
        <v>79.732817741460167</v>
      </c>
      <c r="N28" s="77">
        <v>81.160406100098044</v>
      </c>
      <c r="O28" s="77">
        <v>94.532852219417691</v>
      </c>
      <c r="P28" s="77">
        <v>77.816230461467057</v>
      </c>
    </row>
    <row r="29" spans="2:16" ht="15.6" x14ac:dyDescent="0.6">
      <c r="B29" s="77">
        <v>78.20257471583318</v>
      </c>
      <c r="D29" s="17"/>
      <c r="E29" s="77">
        <v>82.480719558661804</v>
      </c>
      <c r="F29" s="77">
        <v>64.235109877772629</v>
      </c>
      <c r="G29" s="77">
        <v>79.7683335095644</v>
      </c>
      <c r="H29" s="77">
        <v>73.873661878751591</v>
      </c>
      <c r="I29" s="77">
        <v>70.954493114259094</v>
      </c>
      <c r="J29" s="77">
        <v>86.511763785965741</v>
      </c>
      <c r="K29" s="77">
        <v>91.936426744796336</v>
      </c>
      <c r="L29" s="77">
        <v>68.27006493229419</v>
      </c>
      <c r="M29" s="77">
        <v>71.221957316156477</v>
      </c>
      <c r="N29" s="77">
        <v>64.414534992538393</v>
      </c>
      <c r="O29" s="77">
        <v>88.466267900075763</v>
      </c>
      <c r="P29" s="77">
        <v>76.530441421782598</v>
      </c>
    </row>
    <row r="30" spans="2:16" ht="15.6" x14ac:dyDescent="0.6">
      <c r="B30" s="77">
        <v>73.731562426546589</v>
      </c>
      <c r="D30" s="17"/>
      <c r="E30" s="77">
        <v>86.4734740590211</v>
      </c>
      <c r="F30" s="77">
        <v>80.086602085502818</v>
      </c>
      <c r="G30" s="77">
        <v>80.086602085502818</v>
      </c>
      <c r="H30" s="77">
        <v>77.036111381021328</v>
      </c>
      <c r="I30" s="77">
        <v>87.21938704373315</v>
      </c>
      <c r="J30" s="77">
        <v>87.638518582098186</v>
      </c>
      <c r="K30" s="77">
        <v>77.650593286380172</v>
      </c>
      <c r="L30" s="77">
        <v>85.482088454300538</v>
      </c>
      <c r="M30" s="77">
        <v>80.960990291787311</v>
      </c>
      <c r="N30" s="77">
        <v>70.178184816613793</v>
      </c>
      <c r="O30" s="77">
        <v>78.947105268598534</v>
      </c>
      <c r="P30" s="77">
        <v>91.300617188680917</v>
      </c>
    </row>
    <row r="31" spans="2:16" ht="15.6" x14ac:dyDescent="0.6">
      <c r="B31" s="77">
        <v>68.27006493229419</v>
      </c>
      <c r="D31" s="17"/>
      <c r="E31" s="77">
        <v>73.89661752502434</v>
      </c>
      <c r="F31" s="77">
        <v>70.925443853484467</v>
      </c>
      <c r="G31" s="77">
        <v>91.284028005320579</v>
      </c>
      <c r="H31" s="77">
        <v>61.838191160932183</v>
      </c>
      <c r="I31" s="77">
        <v>93.689823390450329</v>
      </c>
      <c r="J31" s="77">
        <v>76.780898072756827</v>
      </c>
      <c r="K31" s="77">
        <v>67.216251611243933</v>
      </c>
      <c r="L31" s="77">
        <v>79.666069925297052</v>
      </c>
      <c r="M31" s="77">
        <v>85.073525244370103</v>
      </c>
      <c r="N31" s="77">
        <v>71.221957316156477</v>
      </c>
      <c r="O31" s="77">
        <v>66.270304361823946</v>
      </c>
      <c r="P31" s="77">
        <v>77.720788087463006</v>
      </c>
    </row>
    <row r="32" spans="2:16" ht="15.6" x14ac:dyDescent="0.6">
      <c r="B32" s="77">
        <v>84.39888026448898</v>
      </c>
      <c r="D32" s="17"/>
      <c r="E32" s="77">
        <v>74.425452314317226</v>
      </c>
      <c r="F32" s="77">
        <v>80.752934283809736</v>
      </c>
      <c r="G32" s="77">
        <v>75.493226379039697</v>
      </c>
      <c r="H32" s="77">
        <v>90.907751857303083</v>
      </c>
      <c r="I32" s="77">
        <v>68.82740328554064</v>
      </c>
      <c r="J32" s="77">
        <v>68.279014360159636</v>
      </c>
      <c r="K32" s="77">
        <v>87.238704711198807</v>
      </c>
      <c r="L32" s="77">
        <v>76.282667780178599</v>
      </c>
      <c r="M32" s="77">
        <v>92.487653293646872</v>
      </c>
      <c r="N32" s="77">
        <v>86.60080331726931</v>
      </c>
      <c r="O32" s="77">
        <v>71.5251464699395</v>
      </c>
      <c r="P32" s="77">
        <v>70.511605574283749</v>
      </c>
    </row>
    <row r="33" spans="2:26" ht="15.6" x14ac:dyDescent="0.6">
      <c r="B33" s="77">
        <v>83.009827196365222</v>
      </c>
      <c r="D33" s="17"/>
      <c r="E33" s="77">
        <v>82.304077497683465</v>
      </c>
      <c r="F33" s="77">
        <v>61.995642883703113</v>
      </c>
      <c r="G33" s="77">
        <v>82.433243935229257</v>
      </c>
      <c r="H33" s="77">
        <v>80.311883923131973</v>
      </c>
      <c r="I33" s="77">
        <v>74.157824403373525</v>
      </c>
      <c r="J33" s="77">
        <v>94.463294064626098</v>
      </c>
      <c r="K33" s="77">
        <v>63.413945301435888</v>
      </c>
      <c r="L33" s="77">
        <v>67.612754921428859</v>
      </c>
      <c r="M33" s="77">
        <v>70.846990840509534</v>
      </c>
      <c r="N33" s="77">
        <v>71.04438757058233</v>
      </c>
      <c r="O33" s="77">
        <v>72.285829648608342</v>
      </c>
      <c r="P33" s="77">
        <v>88.466267900075763</v>
      </c>
    </row>
    <row r="34" spans="2:26" ht="15.6" x14ac:dyDescent="0.6">
      <c r="B34" s="77">
        <v>78.353523551486433</v>
      </c>
      <c r="D34" s="17"/>
      <c r="E34" s="77">
        <v>68.78178303129971</v>
      </c>
      <c r="F34" s="77">
        <v>96.254198271781206</v>
      </c>
      <c r="G34" s="77">
        <v>77.451768649625592</v>
      </c>
      <c r="H34" s="77">
        <v>94.532852219417691</v>
      </c>
      <c r="I34" s="77">
        <v>107.89776772260666</v>
      </c>
      <c r="J34" s="77">
        <v>77.036111381021328</v>
      </c>
      <c r="K34" s="77">
        <v>67.445698934607208</v>
      </c>
      <c r="L34" s="77">
        <v>80.150866981130093</v>
      </c>
      <c r="M34" s="77">
        <v>73.418095982633531</v>
      </c>
      <c r="N34" s="77">
        <v>81.305943442275748</v>
      </c>
      <c r="O34" s="77">
        <v>87.168946467572823</v>
      </c>
      <c r="P34" s="77">
        <v>89.716040949570015</v>
      </c>
    </row>
    <row r="35" spans="2:26" ht="15.6" x14ac:dyDescent="0.6">
      <c r="B35" s="77">
        <v>78.751081875525415</v>
      </c>
      <c r="D35" s="17"/>
      <c r="E35" s="77">
        <v>78.088160282350145</v>
      </c>
      <c r="F35" s="77">
        <v>78.225157469278201</v>
      </c>
      <c r="G35" s="77">
        <v>72.972570908023044</v>
      </c>
      <c r="H35" s="77">
        <v>67.506125762593001</v>
      </c>
      <c r="I35" s="77">
        <v>82.053202479146421</v>
      </c>
      <c r="J35" s="77">
        <v>79.590709194308147</v>
      </c>
      <c r="K35" s="77">
        <v>67.216251611243933</v>
      </c>
      <c r="L35" s="77">
        <v>91.45028363680467</v>
      </c>
      <c r="M35" s="77">
        <v>86.62319507682696</v>
      </c>
      <c r="N35" s="77">
        <v>73.075507518369704</v>
      </c>
      <c r="O35" s="77">
        <v>80.035188350011595</v>
      </c>
      <c r="P35" s="77">
        <v>88.540555427316576</v>
      </c>
    </row>
    <row r="36" spans="2:26" ht="15.6" x14ac:dyDescent="0.6">
      <c r="B36" s="77">
        <v>82.036758814938366</v>
      </c>
      <c r="D36" s="17"/>
      <c r="E36" s="77">
        <v>81.469343260396272</v>
      </c>
      <c r="F36" s="77">
        <v>80.311883923131973</v>
      </c>
      <c r="G36" s="77">
        <v>74.564259395701811</v>
      </c>
      <c r="H36" s="77">
        <v>86.188874976942316</v>
      </c>
      <c r="I36" s="77">
        <v>67.612754921428859</v>
      </c>
      <c r="J36" s="77">
        <v>68.47593815298751</v>
      </c>
      <c r="K36" s="77">
        <v>78.433449945878237</v>
      </c>
      <c r="L36" s="77">
        <v>81.602120391908102</v>
      </c>
      <c r="M36" s="77">
        <v>69.153948263265193</v>
      </c>
      <c r="N36" s="77">
        <v>73.248347891494632</v>
      </c>
      <c r="O36" s="77">
        <v>74.992895153700374</v>
      </c>
      <c r="P36" s="77">
        <v>90.64545358531177</v>
      </c>
    </row>
    <row r="37" spans="2:26" ht="15.6" x14ac:dyDescent="0.6">
      <c r="B37" s="77">
        <v>75.141661202069372</v>
      </c>
      <c r="D37" s="17"/>
      <c r="E37" s="77">
        <v>74.284144122502767</v>
      </c>
      <c r="F37" s="77">
        <v>77.036111381021328</v>
      </c>
      <c r="G37" s="77">
        <v>77.886652636225335</v>
      </c>
      <c r="H37" s="77">
        <v>87.268245099112391</v>
      </c>
      <c r="I37" s="77">
        <v>75.671423675958067</v>
      </c>
      <c r="J37" s="77">
        <v>77.720788087463006</v>
      </c>
      <c r="K37" s="77">
        <v>83.51398739439901</v>
      </c>
      <c r="L37" s="77">
        <v>79.914016370894387</v>
      </c>
      <c r="M37" s="77">
        <v>75.311309248791076</v>
      </c>
      <c r="N37" s="77">
        <v>91.182346497662365</v>
      </c>
      <c r="O37" s="77">
        <v>78.602797859348357</v>
      </c>
      <c r="P37" s="77">
        <v>68.971630955347791</v>
      </c>
    </row>
    <row r="38" spans="2:26" ht="15.6" x14ac:dyDescent="0.6">
      <c r="B38" s="77">
        <v>87.19459421816282</v>
      </c>
      <c r="D38" s="17"/>
      <c r="E38" s="77">
        <v>88.123715815600008</v>
      </c>
      <c r="F38" s="77">
        <v>81.595872163306922</v>
      </c>
      <c r="G38" s="77">
        <v>90.694602678995579</v>
      </c>
      <c r="H38" s="77">
        <v>84.111243470106274</v>
      </c>
      <c r="I38" s="77">
        <v>72.155244399327785</v>
      </c>
      <c r="J38" s="77">
        <v>90.62322553480044</v>
      </c>
      <c r="K38" s="77">
        <v>74.667869032127783</v>
      </c>
      <c r="L38" s="77">
        <v>80.086602085502818</v>
      </c>
      <c r="M38" s="77">
        <v>68.42038621660322</v>
      </c>
      <c r="N38" s="77">
        <v>74.564259395701811</v>
      </c>
      <c r="O38" s="77">
        <v>88.540555427316576</v>
      </c>
      <c r="P38" s="77">
        <v>65.687827575020492</v>
      </c>
    </row>
    <row r="39" spans="2:26" ht="15.6" x14ac:dyDescent="0.6">
      <c r="B39" s="77">
        <v>90.530839062994346</v>
      </c>
      <c r="E39" s="77">
        <v>98.59865733422339</v>
      </c>
      <c r="F39" s="77">
        <v>76.198603184893727</v>
      </c>
      <c r="G39" s="77">
        <v>78.176208464428782</v>
      </c>
      <c r="H39" s="77">
        <v>74.296777003910393</v>
      </c>
      <c r="I39" s="77">
        <v>79.590709194308147</v>
      </c>
      <c r="J39" s="77">
        <v>83.660152287920937</v>
      </c>
      <c r="K39" s="77">
        <v>90.907751857303083</v>
      </c>
      <c r="L39" s="77">
        <v>88.250790415331721</v>
      </c>
      <c r="M39" s="77">
        <v>77.036111381021328</v>
      </c>
      <c r="N39" s="77">
        <v>78.894609234412201</v>
      </c>
      <c r="O39" s="77">
        <v>87.046346581773832</v>
      </c>
      <c r="P39" s="77">
        <v>78.449675331357867</v>
      </c>
    </row>
    <row r="40" spans="2:26" ht="15.6" x14ac:dyDescent="0.6">
      <c r="B40" s="77">
        <v>86.21781509835273</v>
      </c>
      <c r="E40" s="77">
        <v>86.016962288413197</v>
      </c>
      <c r="F40" s="77">
        <v>81.754142431309447</v>
      </c>
      <c r="G40" s="77">
        <v>73.03447111742571</v>
      </c>
      <c r="H40" s="77">
        <v>63.413945301435888</v>
      </c>
      <c r="I40" s="77">
        <v>80.418485797126777</v>
      </c>
      <c r="J40" s="77">
        <v>73.064811860676855</v>
      </c>
      <c r="K40" s="77">
        <v>69.994885254418477</v>
      </c>
      <c r="L40" s="77">
        <v>74.667869032127783</v>
      </c>
      <c r="M40" s="77">
        <v>78.151070030871779</v>
      </c>
      <c r="N40" s="77">
        <v>88.194747351808473</v>
      </c>
      <c r="O40" s="77">
        <v>69.642783475574106</v>
      </c>
      <c r="P40" s="77">
        <v>98.268037820234895</v>
      </c>
    </row>
    <row r="41" spans="2:26" ht="15.6" x14ac:dyDescent="0.6">
      <c r="B41" s="77">
        <v>75.348316588206217</v>
      </c>
      <c r="E41" s="77">
        <v>73.03715412679594</v>
      </c>
      <c r="F41" s="77">
        <v>88.172028174158186</v>
      </c>
      <c r="G41" s="77">
        <v>70.222258929861709</v>
      </c>
      <c r="H41" s="77">
        <v>76.131327861803584</v>
      </c>
      <c r="I41" s="77">
        <v>76.198603184893727</v>
      </c>
      <c r="J41" s="77">
        <v>61.949222274124622</v>
      </c>
      <c r="K41" s="77">
        <v>98.14565621316433</v>
      </c>
      <c r="L41" s="77">
        <v>73.682376953074709</v>
      </c>
      <c r="M41" s="77">
        <v>67.506125762593001</v>
      </c>
      <c r="N41" s="77">
        <v>81.828193489927799</v>
      </c>
      <c r="O41" s="77">
        <v>82.053202479146421</v>
      </c>
      <c r="P41" s="77">
        <v>84.077755875186995</v>
      </c>
      <c r="Z41" s="18" t="s">
        <v>16</v>
      </c>
    </row>
    <row r="42" spans="2:26" ht="15.6" x14ac:dyDescent="0.6">
      <c r="B42" s="77">
        <v>73.682376953074709</v>
      </c>
      <c r="E42" s="77">
        <v>73.873661878751591</v>
      </c>
      <c r="F42" s="77">
        <v>74.57118974532932</v>
      </c>
      <c r="G42" s="77">
        <v>74.468271324876696</v>
      </c>
      <c r="H42" s="77">
        <v>80.911077222554013</v>
      </c>
      <c r="I42" s="77">
        <v>98.14565621316433</v>
      </c>
      <c r="J42" s="77">
        <v>72.85935700754635</v>
      </c>
      <c r="K42" s="77">
        <v>90.694602678995579</v>
      </c>
      <c r="L42" s="77">
        <v>74.564259395701811</v>
      </c>
      <c r="M42" s="77">
        <v>70.024243743391708</v>
      </c>
      <c r="N42" s="77">
        <v>75.141661202069372</v>
      </c>
      <c r="O42" s="77">
        <v>71.804215824231505</v>
      </c>
      <c r="P42" s="77">
        <v>69.675234246533364</v>
      </c>
    </row>
    <row r="43" spans="2:26" ht="15.6" x14ac:dyDescent="0.6">
      <c r="B43" s="77">
        <v>73.075507518369704</v>
      </c>
      <c r="E43" s="77">
        <v>85.489055183716118</v>
      </c>
      <c r="F43" s="77">
        <v>81.828193489927799</v>
      </c>
      <c r="G43" s="77">
        <v>83.664235919131897</v>
      </c>
      <c r="H43" s="77">
        <v>76.372425812296569</v>
      </c>
      <c r="I43" s="77">
        <v>79.154806573642418</v>
      </c>
      <c r="J43" s="77">
        <v>68.27006493229419</v>
      </c>
      <c r="K43" s="77">
        <v>88.809383871266618</v>
      </c>
      <c r="L43" s="77">
        <v>75.310581653029658</v>
      </c>
      <c r="M43" s="77">
        <v>69.614425430772826</v>
      </c>
      <c r="N43" s="77">
        <v>89.464947652304545</v>
      </c>
      <c r="O43" s="77">
        <v>64.414534992538393</v>
      </c>
      <c r="P43" s="77">
        <v>69.614425430772826</v>
      </c>
    </row>
    <row r="44" spans="2:26" ht="15.6" x14ac:dyDescent="0.6">
      <c r="B44" s="77">
        <v>72.85479134414345</v>
      </c>
      <c r="E44" s="77">
        <v>69.675234246533364</v>
      </c>
      <c r="F44" s="77">
        <v>77.308423189679161</v>
      </c>
      <c r="G44" s="77">
        <v>68.358977134339511</v>
      </c>
      <c r="H44" s="77">
        <v>79.2335415299749</v>
      </c>
      <c r="I44" s="77">
        <v>81.436364982509986</v>
      </c>
      <c r="J44" s="77">
        <v>68.358977134339511</v>
      </c>
      <c r="K44" s="77">
        <v>73.873661878751591</v>
      </c>
      <c r="L44" s="77">
        <v>90.886087693506852</v>
      </c>
      <c r="M44" s="77">
        <v>87.125163392629474</v>
      </c>
      <c r="N44" s="77">
        <v>74.564259395701811</v>
      </c>
      <c r="O44" s="77">
        <v>68.026174833066761</v>
      </c>
      <c r="P44" s="77">
        <v>80.623331288807094</v>
      </c>
    </row>
    <row r="45" spans="2:26" ht="15.6" x14ac:dyDescent="0.6">
      <c r="B45" s="77">
        <v>69.977477525826544</v>
      </c>
      <c r="E45" s="77">
        <v>98.343562260270119</v>
      </c>
      <c r="F45" s="77">
        <v>79.154806573642418</v>
      </c>
      <c r="G45" s="77">
        <v>88.915649232221767</v>
      </c>
      <c r="H45" s="77">
        <v>79.580286385025829</v>
      </c>
      <c r="I45" s="77">
        <v>90.62322553480044</v>
      </c>
      <c r="J45" s="77">
        <v>96.741396393626928</v>
      </c>
      <c r="K45" s="77">
        <v>70.415708452928811</v>
      </c>
      <c r="L45" s="77">
        <v>73.731562426546589</v>
      </c>
      <c r="M45" s="77">
        <v>79.816081981407478</v>
      </c>
      <c r="N45" s="77">
        <v>84.555631676339544</v>
      </c>
      <c r="O45" s="77">
        <v>79.154806573642418</v>
      </c>
      <c r="P45" s="77">
        <v>70.329852153081447</v>
      </c>
    </row>
    <row r="46" spans="2:26" ht="15.6" x14ac:dyDescent="0.6">
      <c r="B46" s="77">
        <v>70.329852153081447</v>
      </c>
      <c r="E46" s="77">
        <v>67.612754921428859</v>
      </c>
      <c r="F46" s="77">
        <v>85.489055183716118</v>
      </c>
      <c r="G46" s="77">
        <v>93.150201993994415</v>
      </c>
      <c r="H46" s="77">
        <v>78.151070030871779</v>
      </c>
      <c r="I46" s="77">
        <v>75.751259120879695</v>
      </c>
      <c r="J46" s="77">
        <v>73.943183653755113</v>
      </c>
      <c r="K46" s="77">
        <v>77.828927007503808</v>
      </c>
      <c r="L46" s="77">
        <v>75.141661202069372</v>
      </c>
      <c r="M46" s="77">
        <v>83.905861376551911</v>
      </c>
      <c r="N46" s="77">
        <v>76.372425812296569</v>
      </c>
      <c r="O46" s="77">
        <v>95.618206816725433</v>
      </c>
      <c r="P46" s="77">
        <v>91.678166629280895</v>
      </c>
    </row>
    <row r="47" spans="2:26" ht="15.6" x14ac:dyDescent="0.6">
      <c r="B47" s="77">
        <v>91.300617188680917</v>
      </c>
    </row>
    <row r="48" spans="2:26" ht="15.6" x14ac:dyDescent="0.6">
      <c r="B48" s="77">
        <v>70.178184816613793</v>
      </c>
    </row>
    <row r="49" spans="2:2" ht="15.6" x14ac:dyDescent="0.6">
      <c r="B49" s="77">
        <v>89.464947652304545</v>
      </c>
    </row>
    <row r="50" spans="2:2" ht="15.6" x14ac:dyDescent="0.6">
      <c r="B50" s="77">
        <v>80.65034328144975</v>
      </c>
    </row>
    <row r="51" spans="2:2" ht="15.6" x14ac:dyDescent="0.6">
      <c r="B51" s="77">
        <v>74.382451404817402</v>
      </c>
    </row>
    <row r="52" spans="2:2" ht="15.6" x14ac:dyDescent="0.6">
      <c r="B52" s="77">
        <v>93.202443369664252</v>
      </c>
    </row>
    <row r="53" spans="2:2" ht="15.6" x14ac:dyDescent="0.6">
      <c r="B53" s="77">
        <v>77.036111381021328</v>
      </c>
    </row>
    <row r="54" spans="2:2" ht="15.6" x14ac:dyDescent="0.6">
      <c r="B54" s="77">
        <v>91.284028005320579</v>
      </c>
    </row>
    <row r="55" spans="2:2" ht="15.6" x14ac:dyDescent="0.6">
      <c r="B55" s="77">
        <v>74.58505044458434</v>
      </c>
    </row>
    <row r="56" spans="2:2" ht="15.6" x14ac:dyDescent="0.6">
      <c r="B56" s="77">
        <v>81.96036125998944</v>
      </c>
    </row>
    <row r="57" spans="2:2" ht="15.6" x14ac:dyDescent="0.6">
      <c r="B57" s="77">
        <v>87.900380296632648</v>
      </c>
    </row>
    <row r="58" spans="2:2" ht="15.6" x14ac:dyDescent="0.6">
      <c r="B58" s="77">
        <v>90.886087693506852</v>
      </c>
    </row>
    <row r="59" spans="2:2" ht="15.6" x14ac:dyDescent="0.6">
      <c r="B59" s="77">
        <v>87.775779522489756</v>
      </c>
    </row>
    <row r="60" spans="2:2" ht="15.6" x14ac:dyDescent="0.6">
      <c r="B60" s="77">
        <v>79.990513970260508</v>
      </c>
    </row>
    <row r="61" spans="2:2" ht="15.6" x14ac:dyDescent="0.6">
      <c r="B61" s="77">
        <v>70.511605574283749</v>
      </c>
    </row>
    <row r="62" spans="2:2" ht="15.6" x14ac:dyDescent="0.6">
      <c r="B62" s="77">
        <v>73.89661752502434</v>
      </c>
    </row>
    <row r="63" spans="2:2" ht="15.6" x14ac:dyDescent="0.6">
      <c r="B63" s="77">
        <v>70.897449606563896</v>
      </c>
    </row>
    <row r="64" spans="2:2" ht="15.6" x14ac:dyDescent="0.6">
      <c r="B64" s="77">
        <v>93.711032806895673</v>
      </c>
    </row>
    <row r="65" spans="2:2" ht="15.6" x14ac:dyDescent="0.6">
      <c r="B65" s="77">
        <v>84.913654265692458</v>
      </c>
    </row>
    <row r="66" spans="2:2" ht="15.6" x14ac:dyDescent="0.6">
      <c r="B66" s="77">
        <v>78.989060259191319</v>
      </c>
    </row>
    <row r="67" spans="2:2" ht="15.6" x14ac:dyDescent="0.6">
      <c r="B67" s="77">
        <v>73.248347891494632</v>
      </c>
    </row>
    <row r="68" spans="2:2" ht="15.6" x14ac:dyDescent="0.6">
      <c r="B68" s="77">
        <v>82.901706466218457</v>
      </c>
    </row>
    <row r="69" spans="2:2" ht="15.6" x14ac:dyDescent="0.6">
      <c r="B69" s="77">
        <v>80.015606929082423</v>
      </c>
    </row>
    <row r="70" spans="2:2" ht="15.6" x14ac:dyDescent="0.6">
      <c r="B70" s="77">
        <v>69.153948263265193</v>
      </c>
    </row>
    <row r="71" spans="2:2" ht="15.6" x14ac:dyDescent="0.6">
      <c r="B71" s="77">
        <v>72.285829648608342</v>
      </c>
    </row>
    <row r="72" spans="2:2" ht="15.6" x14ac:dyDescent="0.6">
      <c r="B72" s="77">
        <v>90.554176697041839</v>
      </c>
    </row>
    <row r="73" spans="2:2" ht="15.6" x14ac:dyDescent="0.6">
      <c r="B73" s="77">
        <v>85.527062967303209</v>
      </c>
    </row>
    <row r="74" spans="2:2" ht="15.6" x14ac:dyDescent="0.6">
      <c r="B74" s="77">
        <v>80.150866981130093</v>
      </c>
    </row>
    <row r="75" spans="2:2" ht="15.6" x14ac:dyDescent="0.6">
      <c r="B75" s="77">
        <v>77.308423189679161</v>
      </c>
    </row>
    <row r="76" spans="2:2" ht="15.6" x14ac:dyDescent="0.6">
      <c r="B76" s="77">
        <v>89.951836545951664</v>
      </c>
    </row>
    <row r="77" spans="2:2" ht="15.6" x14ac:dyDescent="0.6">
      <c r="B77" s="77">
        <v>70.406922734109685</v>
      </c>
    </row>
    <row r="78" spans="2:2" ht="15.6" x14ac:dyDescent="0.6">
      <c r="B78" s="77">
        <v>73.337933119619265</v>
      </c>
    </row>
    <row r="79" spans="2:2" ht="15.6" x14ac:dyDescent="0.6">
      <c r="B79" s="77">
        <v>85.36732841283083</v>
      </c>
    </row>
    <row r="80" spans="2:2" ht="15.6" x14ac:dyDescent="0.6">
      <c r="B80" s="77">
        <v>96.741396393626928</v>
      </c>
    </row>
    <row r="81" spans="2:2" ht="15.6" x14ac:dyDescent="0.6">
      <c r="B81" s="77">
        <v>75.284397300565615</v>
      </c>
    </row>
    <row r="82" spans="2:2" ht="15.6" x14ac:dyDescent="0.6">
      <c r="B82" s="77">
        <v>68.358977134339511</v>
      </c>
    </row>
    <row r="83" spans="2:2" ht="15.6" x14ac:dyDescent="0.6">
      <c r="B83" s="77">
        <v>71.221957316156477</v>
      </c>
    </row>
    <row r="84" spans="2:2" ht="15.6" x14ac:dyDescent="0.6">
      <c r="B84" s="77">
        <v>82.181868694606237</v>
      </c>
    </row>
    <row r="85" spans="2:2" ht="15.6" x14ac:dyDescent="0.6">
      <c r="B85" s="77">
        <v>83.905861376551911</v>
      </c>
    </row>
    <row r="86" spans="2:2" ht="15.6" x14ac:dyDescent="0.6">
      <c r="B86" s="77">
        <v>65.344329616054893</v>
      </c>
    </row>
    <row r="87" spans="2:2" ht="15.6" x14ac:dyDescent="0.6">
      <c r="B87" s="77">
        <v>80.802128852228634</v>
      </c>
    </row>
    <row r="88" spans="2:2" ht="15.6" x14ac:dyDescent="0.6">
      <c r="B88" s="77">
        <v>96.254198271781206</v>
      </c>
    </row>
    <row r="89" spans="2:2" ht="15.6" x14ac:dyDescent="0.6">
      <c r="B89" s="77">
        <v>80.147801983985119</v>
      </c>
    </row>
    <row r="90" spans="2:2" ht="15.6" x14ac:dyDescent="0.6">
      <c r="B90" s="77">
        <v>84.790072125615552</v>
      </c>
    </row>
    <row r="91" spans="2:2" ht="15.6" x14ac:dyDescent="0.6">
      <c r="B91" s="77">
        <v>71.476724972017109</v>
      </c>
    </row>
    <row r="92" spans="2:2" ht="15.6" x14ac:dyDescent="0.6">
      <c r="B92" s="77">
        <v>84.847306627198122</v>
      </c>
    </row>
    <row r="93" spans="2:2" ht="15.6" x14ac:dyDescent="0.6">
      <c r="B93" s="77">
        <v>86.642185326199979</v>
      </c>
    </row>
    <row r="94" spans="2:2" ht="15.6" x14ac:dyDescent="0.6">
      <c r="B94" s="77">
        <v>82.250544639537111</v>
      </c>
    </row>
    <row r="95" spans="2:2" ht="15.6" x14ac:dyDescent="0.6">
      <c r="B95" s="77">
        <v>71.417116689262912</v>
      </c>
    </row>
    <row r="96" spans="2:2" ht="15.6" x14ac:dyDescent="0.6">
      <c r="B96" s="77">
        <v>63.687521307729185</v>
      </c>
    </row>
    <row r="97" spans="2:2" ht="15.6" x14ac:dyDescent="0.6">
      <c r="B97" s="77">
        <v>75.751259120879695</v>
      </c>
    </row>
    <row r="98" spans="2:2" ht="15.6" x14ac:dyDescent="0.6">
      <c r="B98" s="77">
        <v>74.238232829957269</v>
      </c>
    </row>
    <row r="99" spans="2:2" ht="15.6" x14ac:dyDescent="0.6">
      <c r="B99" s="77">
        <v>68.82740328554064</v>
      </c>
    </row>
    <row r="100" spans="2:2" ht="15.6" x14ac:dyDescent="0.6">
      <c r="B100" s="77">
        <v>72.263401509262621</v>
      </c>
    </row>
    <row r="101" spans="2:2" ht="15.6" x14ac:dyDescent="0.6">
      <c r="B101" s="77">
        <v>85.157617124496028</v>
      </c>
    </row>
    <row r="102" spans="2:2" ht="15.6" x14ac:dyDescent="0.6">
      <c r="B102" s="77">
        <v>92.350828910712153</v>
      </c>
    </row>
    <row r="103" spans="2:2" ht="15.6" x14ac:dyDescent="0.6">
      <c r="B103" s="77">
        <v>88.545976015739143</v>
      </c>
    </row>
    <row r="104" spans="2:2" ht="15.6" x14ac:dyDescent="0.6">
      <c r="B104" s="77">
        <v>74.564259395701811</v>
      </c>
    </row>
    <row r="105" spans="2:2" ht="15.6" x14ac:dyDescent="0.6">
      <c r="B105" s="77">
        <v>68.369563652668148</v>
      </c>
    </row>
    <row r="106" spans="2:2" ht="15.6" x14ac:dyDescent="0.6">
      <c r="B106" s="77">
        <v>86.40662619844079</v>
      </c>
    </row>
    <row r="107" spans="2:2" ht="15.6" x14ac:dyDescent="0.6">
      <c r="B107" s="77">
        <v>64.430833137594163</v>
      </c>
    </row>
    <row r="108" spans="2:2" ht="15.6" x14ac:dyDescent="0.6">
      <c r="B108" s="77">
        <v>87.046346581773832</v>
      </c>
    </row>
    <row r="109" spans="2:2" ht="15.6" x14ac:dyDescent="0.6">
      <c r="B109" s="77">
        <v>80.403160811401904</v>
      </c>
    </row>
    <row r="110" spans="2:2" ht="15.6" x14ac:dyDescent="0.6">
      <c r="B110" s="77">
        <v>65.073882271535695</v>
      </c>
    </row>
    <row r="111" spans="2:2" ht="15.6" x14ac:dyDescent="0.6">
      <c r="B111" s="77">
        <v>81.754142431309447</v>
      </c>
    </row>
    <row r="112" spans="2:2" ht="15.6" x14ac:dyDescent="0.6">
      <c r="B112" s="77">
        <v>71.276508808368817</v>
      </c>
    </row>
    <row r="113" spans="2:2" ht="15.6" x14ac:dyDescent="0.6">
      <c r="B113" s="77">
        <v>89.348877938464284</v>
      </c>
    </row>
    <row r="114" spans="2:2" ht="15.6" x14ac:dyDescent="0.6">
      <c r="B114" s="77">
        <v>87.603848644066602</v>
      </c>
    </row>
    <row r="115" spans="2:2" ht="15.6" x14ac:dyDescent="0.6">
      <c r="B115" s="77">
        <v>89.969098755391315</v>
      </c>
    </row>
    <row r="116" spans="2:2" ht="15.6" x14ac:dyDescent="0.6">
      <c r="B116" s="77">
        <v>71.637996572535485</v>
      </c>
    </row>
    <row r="117" spans="2:2" ht="15.6" x14ac:dyDescent="0.6">
      <c r="B117" s="77">
        <v>93.66606738884002</v>
      </c>
    </row>
    <row r="118" spans="2:2" ht="15.6" x14ac:dyDescent="0.6">
      <c r="B118" s="77">
        <v>81.436364982509986</v>
      </c>
    </row>
    <row r="119" spans="2:2" ht="15.6" x14ac:dyDescent="0.6">
      <c r="B119" s="77">
        <v>88.172028174158186</v>
      </c>
    </row>
    <row r="120" spans="2:2" ht="15.6" x14ac:dyDescent="0.6">
      <c r="B120" s="77">
        <v>78.80184986977838</v>
      </c>
    </row>
    <row r="121" spans="2:2" ht="15.6" x14ac:dyDescent="0.6">
      <c r="B121" s="77">
        <v>81.152366166934371</v>
      </c>
    </row>
    <row r="122" spans="2:2" ht="15.6" x14ac:dyDescent="0.6">
      <c r="B122" s="77">
        <v>80.752934283809736</v>
      </c>
    </row>
    <row r="123" spans="2:2" ht="15.6" x14ac:dyDescent="0.6">
      <c r="B123" s="77">
        <v>64.235109877772629</v>
      </c>
    </row>
    <row r="124" spans="2:2" ht="15.6" x14ac:dyDescent="0.6">
      <c r="B124" s="77">
        <v>80.454647306469269</v>
      </c>
    </row>
    <row r="125" spans="2:2" ht="15.6" x14ac:dyDescent="0.6">
      <c r="B125" s="77">
        <v>91.567426554393023</v>
      </c>
    </row>
    <row r="126" spans="2:2" ht="15.6" x14ac:dyDescent="0.6">
      <c r="B126" s="77">
        <v>73.189630913548172</v>
      </c>
    </row>
    <row r="127" spans="2:2" ht="15.6" x14ac:dyDescent="0.6">
      <c r="B127" s="77">
        <v>90.907751857303083</v>
      </c>
    </row>
    <row r="128" spans="2:2" ht="15.6" x14ac:dyDescent="0.6">
      <c r="B128" s="77">
        <v>85.412639438873157</v>
      </c>
    </row>
    <row r="129" spans="2:15" ht="15.6" x14ac:dyDescent="0.6">
      <c r="B129" s="77">
        <v>66.749535310082138</v>
      </c>
    </row>
    <row r="130" spans="2:15" ht="15.6" x14ac:dyDescent="0.6">
      <c r="B130" s="77">
        <v>91.52406184701249</v>
      </c>
    </row>
    <row r="131" spans="2:15" ht="15.6" x14ac:dyDescent="0.6">
      <c r="B131" s="77">
        <v>89.716040949570015</v>
      </c>
    </row>
    <row r="132" spans="2:15" ht="15.6" x14ac:dyDescent="0.6">
      <c r="B132" s="77">
        <v>62.457520673051476</v>
      </c>
    </row>
    <row r="133" spans="2:15" ht="15.6" x14ac:dyDescent="0.6">
      <c r="B133" s="77">
        <v>84.81499228044413</v>
      </c>
    </row>
    <row r="134" spans="2:15" ht="15.6" x14ac:dyDescent="0.6">
      <c r="B134" s="77">
        <v>78.225157469278201</v>
      </c>
    </row>
    <row r="135" spans="2:15" ht="15.6" x14ac:dyDescent="0.6">
      <c r="B135" s="77">
        <v>69.551561156986281</v>
      </c>
    </row>
    <row r="136" spans="2:15" ht="15.6" x14ac:dyDescent="0.6">
      <c r="B136" s="77">
        <v>84.111243470106274</v>
      </c>
    </row>
    <row r="137" spans="2:15" ht="15.6" x14ac:dyDescent="0.6">
      <c r="B137" s="77">
        <v>87.238704711198807</v>
      </c>
    </row>
    <row r="138" spans="2:15" ht="15.6" x14ac:dyDescent="0.6">
      <c r="B138" s="77">
        <v>81.160406100098044</v>
      </c>
      <c r="O138" s="66"/>
    </row>
    <row r="139" spans="2:15" ht="15.6" x14ac:dyDescent="0.6">
      <c r="B139" s="77">
        <v>90.993644536938518</v>
      </c>
    </row>
    <row r="140" spans="2:15" ht="15.6" x14ac:dyDescent="0.6">
      <c r="B140" s="77">
        <v>92.487653293646872</v>
      </c>
    </row>
    <row r="141" spans="2:15" ht="15.6" x14ac:dyDescent="0.6">
      <c r="B141" s="77">
        <v>81.272464942303486</v>
      </c>
    </row>
    <row r="142" spans="2:15" ht="15.6" x14ac:dyDescent="0.6">
      <c r="B142" s="77">
        <v>70.553515090141445</v>
      </c>
    </row>
    <row r="143" spans="2:15" ht="15.6" x14ac:dyDescent="0.6">
      <c r="B143" s="77">
        <v>70.81748683238402</v>
      </c>
    </row>
    <row r="144" spans="2:15" ht="15.6" x14ac:dyDescent="0.6">
      <c r="B144" s="77">
        <v>85.54027792531997</v>
      </c>
    </row>
    <row r="145" spans="2:2" ht="15.6" x14ac:dyDescent="0.6">
      <c r="B145" s="77">
        <v>77.982831700937822</v>
      </c>
    </row>
    <row r="146" spans="2:2" ht="15.6" x14ac:dyDescent="0.6">
      <c r="B146" s="77">
        <v>90.385574569227174</v>
      </c>
    </row>
    <row r="147" spans="2:2" ht="15.6" x14ac:dyDescent="0.6">
      <c r="B147" s="77">
        <v>79.154806573642418</v>
      </c>
    </row>
    <row r="148" spans="2:2" ht="15.6" x14ac:dyDescent="0.6">
      <c r="B148" s="77">
        <v>98.14565621316433</v>
      </c>
    </row>
    <row r="149" spans="2:2" ht="15.6" x14ac:dyDescent="0.6">
      <c r="B149" s="77">
        <v>72.155244399327785</v>
      </c>
    </row>
    <row r="150" spans="2:2" ht="15.6" x14ac:dyDescent="0.6">
      <c r="B150" s="77">
        <v>86.188874976942316</v>
      </c>
    </row>
    <row r="151" spans="2:2" ht="15.6" x14ac:dyDescent="0.6">
      <c r="B151" s="77">
        <v>83.738477971637622</v>
      </c>
    </row>
    <row r="152" spans="2:2" ht="15.6" x14ac:dyDescent="0.6">
      <c r="B152" s="77">
        <v>84.160901880823076</v>
      </c>
    </row>
    <row r="153" spans="2:2" ht="15.6" x14ac:dyDescent="0.6">
      <c r="B153" s="77">
        <v>69.11855072947219</v>
      </c>
    </row>
    <row r="154" spans="2:2" ht="15.6" x14ac:dyDescent="0.6">
      <c r="B154" s="77">
        <v>75.874786691274494</v>
      </c>
    </row>
    <row r="155" spans="2:2" ht="15.6" x14ac:dyDescent="0.6">
      <c r="B155" s="77">
        <v>88.915649232221767</v>
      </c>
    </row>
    <row r="156" spans="2:2" ht="15.6" x14ac:dyDescent="0.6">
      <c r="B156" s="77">
        <v>94.463294064626098</v>
      </c>
    </row>
    <row r="157" spans="2:2" ht="15.6" x14ac:dyDescent="0.6">
      <c r="B157" s="77">
        <v>80.283107510767877</v>
      </c>
    </row>
    <row r="158" spans="2:2" ht="15.6" x14ac:dyDescent="0.6">
      <c r="B158" s="77">
        <v>73.418095982633531</v>
      </c>
    </row>
    <row r="159" spans="2:2" ht="15.6" x14ac:dyDescent="0.6">
      <c r="B159" s="77">
        <v>64.277528710663319</v>
      </c>
    </row>
    <row r="160" spans="2:2" ht="15.6" x14ac:dyDescent="0.6">
      <c r="B160" s="77">
        <v>83.13896634906996</v>
      </c>
    </row>
    <row r="161" spans="2:2" ht="15.6" x14ac:dyDescent="0.6">
      <c r="B161" s="77">
        <v>84.557787178782746</v>
      </c>
    </row>
    <row r="162" spans="2:2" ht="15.6" x14ac:dyDescent="0.6">
      <c r="B162" s="77">
        <v>81.469343260396272</v>
      </c>
    </row>
    <row r="163" spans="2:2" ht="15.6" x14ac:dyDescent="0.6">
      <c r="B163" s="77">
        <v>84.284011083655059</v>
      </c>
    </row>
    <row r="164" spans="2:2" ht="15.6" x14ac:dyDescent="0.6">
      <c r="B164" s="77">
        <v>72.619141266914085</v>
      </c>
    </row>
    <row r="165" spans="2:2" ht="15.6" x14ac:dyDescent="0.6">
      <c r="B165" s="77">
        <v>84.793000698555261</v>
      </c>
    </row>
    <row r="166" spans="2:2" ht="15.6" x14ac:dyDescent="0.6">
      <c r="B166" s="77">
        <v>93.791504898108542</v>
      </c>
    </row>
    <row r="167" spans="2:2" ht="15.6" x14ac:dyDescent="0.6">
      <c r="B167" s="77">
        <v>86.302598194452003</v>
      </c>
    </row>
    <row r="168" spans="2:2" ht="15.6" x14ac:dyDescent="0.6">
      <c r="B168" s="77">
        <v>86.60080331726931</v>
      </c>
    </row>
    <row r="169" spans="2:2" ht="15.6" x14ac:dyDescent="0.6">
      <c r="B169" s="77">
        <v>82.074084477499127</v>
      </c>
    </row>
    <row r="170" spans="2:2" ht="15.6" x14ac:dyDescent="0.6">
      <c r="B170" s="77">
        <v>73.873661878751591</v>
      </c>
    </row>
    <row r="171" spans="2:2" ht="15.6" x14ac:dyDescent="0.6">
      <c r="B171" s="77">
        <v>68.026174833066761</v>
      </c>
    </row>
    <row r="172" spans="2:2" ht="15.6" x14ac:dyDescent="0.6">
      <c r="B172" s="77">
        <v>78.8222771207802</v>
      </c>
    </row>
    <row r="173" spans="2:2" ht="15.6" x14ac:dyDescent="0.6">
      <c r="B173" s="77">
        <v>63.413945301435888</v>
      </c>
    </row>
    <row r="174" spans="2:2" ht="15.6" x14ac:dyDescent="0.6">
      <c r="B174" s="77">
        <v>77.804789018118754</v>
      </c>
    </row>
    <row r="175" spans="2:2" ht="15.6" x14ac:dyDescent="0.6">
      <c r="B175" s="77">
        <v>87.85963493399322</v>
      </c>
    </row>
    <row r="176" spans="2:2" ht="15.6" x14ac:dyDescent="0.6">
      <c r="B176" s="77">
        <v>83.51398739439901</v>
      </c>
    </row>
    <row r="177" spans="2:2" ht="15.6" x14ac:dyDescent="0.6">
      <c r="B177" s="77">
        <v>81.828193489927799</v>
      </c>
    </row>
    <row r="178" spans="2:2" ht="15.6" x14ac:dyDescent="0.6">
      <c r="B178" s="77">
        <v>75.858706824947149</v>
      </c>
    </row>
    <row r="179" spans="2:2" ht="15.6" x14ac:dyDescent="0.6">
      <c r="B179" s="77">
        <v>67.216251611243933</v>
      </c>
    </row>
    <row r="180" spans="2:2" ht="15.6" x14ac:dyDescent="0.6">
      <c r="B180" s="77">
        <v>84.219873517286032</v>
      </c>
    </row>
    <row r="181" spans="2:2" ht="15.6" x14ac:dyDescent="0.6">
      <c r="B181" s="77">
        <v>88.001679816516116</v>
      </c>
    </row>
    <row r="182" spans="2:2" ht="15.6" x14ac:dyDescent="0.6">
      <c r="B182" s="77">
        <v>76.11343810101971</v>
      </c>
    </row>
    <row r="183" spans="2:2" ht="15.6" x14ac:dyDescent="0.6">
      <c r="B183" s="77">
        <v>76.530441421782598</v>
      </c>
    </row>
    <row r="184" spans="2:2" ht="15.6" x14ac:dyDescent="0.6">
      <c r="B184" s="77">
        <v>70.846990840509534</v>
      </c>
    </row>
    <row r="185" spans="2:2" ht="15.6" x14ac:dyDescent="0.6">
      <c r="B185" s="77">
        <v>73.992787494789809</v>
      </c>
    </row>
    <row r="186" spans="2:2" ht="15.6" x14ac:dyDescent="0.6">
      <c r="B186" s="77">
        <v>89.467403287999332</v>
      </c>
    </row>
    <row r="187" spans="2:2" ht="15.6" x14ac:dyDescent="0.6">
      <c r="B187" s="77">
        <v>76.780898072756827</v>
      </c>
    </row>
    <row r="188" spans="2:2" ht="15.6" x14ac:dyDescent="0.6">
      <c r="B188" s="77">
        <v>75.581883922568522</v>
      </c>
    </row>
    <row r="189" spans="2:2" ht="15.6" x14ac:dyDescent="0.6">
      <c r="B189" s="77">
        <v>69.82541001169011</v>
      </c>
    </row>
    <row r="190" spans="2:2" ht="15.6" x14ac:dyDescent="0.6">
      <c r="B190" s="77">
        <v>74.951140251941979</v>
      </c>
    </row>
    <row r="191" spans="2:2" ht="15.6" x14ac:dyDescent="0.6">
      <c r="B191" s="77">
        <v>87.87253156886436</v>
      </c>
    </row>
    <row r="192" spans="2:2" ht="15.6" x14ac:dyDescent="0.6">
      <c r="B192" s="77">
        <v>89.767427400220186</v>
      </c>
    </row>
    <row r="193" spans="2:2" ht="15.6" x14ac:dyDescent="0.6">
      <c r="B193" s="77">
        <v>67.612754921428859</v>
      </c>
    </row>
    <row r="194" spans="2:2" ht="15.6" x14ac:dyDescent="0.6">
      <c r="B194" s="77">
        <v>71.363602021010593</v>
      </c>
    </row>
    <row r="195" spans="2:2" ht="15.6" x14ac:dyDescent="0.6">
      <c r="B195" s="77">
        <v>90.080475476570427</v>
      </c>
    </row>
    <row r="196" spans="2:2" ht="15.6" x14ac:dyDescent="0.6">
      <c r="B196" s="77">
        <v>87.003154678386636</v>
      </c>
    </row>
    <row r="197" spans="2:2" ht="15.6" x14ac:dyDescent="0.6">
      <c r="B197" s="77">
        <v>80.718519004294649</v>
      </c>
    </row>
    <row r="198" spans="2:2" ht="15.6" x14ac:dyDescent="0.6">
      <c r="B198" s="77">
        <v>78.602797859348357</v>
      </c>
    </row>
    <row r="199" spans="2:2" ht="15.6" x14ac:dyDescent="0.6">
      <c r="B199" s="77">
        <v>82.162187229259871</v>
      </c>
    </row>
    <row r="200" spans="2:2" ht="15.6" x14ac:dyDescent="0.6">
      <c r="B200" s="77">
        <v>85.316087481332943</v>
      </c>
    </row>
    <row r="201" spans="2:2" ht="15.6" x14ac:dyDescent="0.6">
      <c r="B201" s="77">
        <v>68.425624906085432</v>
      </c>
    </row>
    <row r="202" spans="2:2" ht="15.6" x14ac:dyDescent="0.6">
      <c r="B202" s="77">
        <v>69.458956406451762</v>
      </c>
    </row>
    <row r="203" spans="2:2" ht="15.6" x14ac:dyDescent="0.6">
      <c r="B203" s="77">
        <v>86.54761606710963</v>
      </c>
    </row>
    <row r="204" spans="2:2" ht="15.6" x14ac:dyDescent="0.6">
      <c r="B204" s="77">
        <v>82.608830982353538</v>
      </c>
    </row>
    <row r="205" spans="2:2" ht="15.6" x14ac:dyDescent="0.6">
      <c r="B205" s="77">
        <v>73.087967595783994</v>
      </c>
    </row>
    <row r="206" spans="2:2" ht="15.6" x14ac:dyDescent="0.6">
      <c r="B206" s="77">
        <v>72.752073012525216</v>
      </c>
    </row>
    <row r="207" spans="2:2" ht="15.6" x14ac:dyDescent="0.6">
      <c r="B207" s="77">
        <v>95.618206816725433</v>
      </c>
    </row>
    <row r="208" spans="2:2" ht="15.6" x14ac:dyDescent="0.6">
      <c r="B208" s="77">
        <v>77.355653249542229</v>
      </c>
    </row>
    <row r="209" spans="2:2" ht="15.6" x14ac:dyDescent="0.6">
      <c r="B209" s="77">
        <v>74.008994690375403</v>
      </c>
    </row>
    <row r="210" spans="2:2" ht="15.6" x14ac:dyDescent="0.6">
      <c r="B210" s="77">
        <v>92.562704796437174</v>
      </c>
    </row>
    <row r="211" spans="2:2" ht="15.6" x14ac:dyDescent="0.6">
      <c r="B211" s="77">
        <v>73.03447111742571</v>
      </c>
    </row>
    <row r="212" spans="2:2" ht="15.6" x14ac:dyDescent="0.6">
      <c r="B212" s="77">
        <v>62.616573106497526</v>
      </c>
    </row>
    <row r="213" spans="2:2" ht="15.6" x14ac:dyDescent="0.6">
      <c r="B213" s="77">
        <v>67.132177921012044</v>
      </c>
    </row>
    <row r="214" spans="2:2" ht="15.6" x14ac:dyDescent="0.6">
      <c r="B214" s="77">
        <v>74.076024449896067</v>
      </c>
    </row>
    <row r="215" spans="2:2" ht="15.6" x14ac:dyDescent="0.6">
      <c r="B215" s="77">
        <v>89.290979505749419</v>
      </c>
    </row>
    <row r="216" spans="2:2" ht="15.6" x14ac:dyDescent="0.6">
      <c r="B216" s="77">
        <v>85.482088454300538</v>
      </c>
    </row>
    <row r="217" spans="2:2" ht="15.6" x14ac:dyDescent="0.6">
      <c r="B217" s="77">
        <v>71.250952007248998</v>
      </c>
    </row>
    <row r="218" spans="2:2" ht="15.6" x14ac:dyDescent="0.6">
      <c r="B218" s="77">
        <v>65.912509146146476</v>
      </c>
    </row>
    <row r="219" spans="2:2" ht="15.6" x14ac:dyDescent="0.6">
      <c r="B219" s="77">
        <v>78.088160282350145</v>
      </c>
    </row>
    <row r="220" spans="2:2" ht="15.6" x14ac:dyDescent="0.6">
      <c r="B220" s="77">
        <v>89.92269633570686</v>
      </c>
    </row>
    <row r="221" spans="2:2" ht="15.6" x14ac:dyDescent="0.6">
      <c r="B221" s="77">
        <v>85.658330337610096</v>
      </c>
    </row>
    <row r="222" spans="2:2" ht="15.6" x14ac:dyDescent="0.6">
      <c r="B222" s="77">
        <v>78.151070030871779</v>
      </c>
    </row>
    <row r="223" spans="2:2" ht="15.6" x14ac:dyDescent="0.6">
      <c r="B223" s="77">
        <v>79.914016370894387</v>
      </c>
    </row>
    <row r="224" spans="2:2" ht="15.6" x14ac:dyDescent="0.6">
      <c r="B224" s="77">
        <v>75.29531123698689</v>
      </c>
    </row>
    <row r="225" spans="2:2" ht="15.6" x14ac:dyDescent="0.6">
      <c r="B225" s="77">
        <v>89.348877938464284</v>
      </c>
    </row>
    <row r="226" spans="2:2" ht="15.6" x14ac:dyDescent="0.6">
      <c r="B226" s="77">
        <v>79.888314050622284</v>
      </c>
    </row>
    <row r="227" spans="2:2" ht="15.6" x14ac:dyDescent="0.6">
      <c r="B227" s="77">
        <v>70.285250532906502</v>
      </c>
    </row>
    <row r="228" spans="2:2" ht="15.6" x14ac:dyDescent="0.6">
      <c r="B228" s="77">
        <v>73.67568307206966</v>
      </c>
    </row>
    <row r="229" spans="2:2" ht="15.6" x14ac:dyDescent="0.6">
      <c r="B229" s="77">
        <v>79.732817741460167</v>
      </c>
    </row>
    <row r="230" spans="2:2" ht="15.6" x14ac:dyDescent="0.6">
      <c r="B230" s="77">
        <v>69.435600582510233</v>
      </c>
    </row>
    <row r="231" spans="2:2" ht="15.6" x14ac:dyDescent="0.6">
      <c r="B231" s="77">
        <v>64.414534992538393</v>
      </c>
    </row>
    <row r="232" spans="2:2" ht="15.6" x14ac:dyDescent="0.6">
      <c r="B232" s="77">
        <v>78.148559825494885</v>
      </c>
    </row>
    <row r="233" spans="2:2" ht="15.6" x14ac:dyDescent="0.6">
      <c r="B233" s="77">
        <v>90.694602678995579</v>
      </c>
    </row>
    <row r="234" spans="2:2" ht="15.6" x14ac:dyDescent="0.6">
      <c r="B234" s="77">
        <v>77.816230461467057</v>
      </c>
    </row>
    <row r="235" spans="2:2" ht="15.6" x14ac:dyDescent="0.6">
      <c r="B235" s="77">
        <v>83.895520421792753</v>
      </c>
    </row>
    <row r="236" spans="2:2" ht="15.6" x14ac:dyDescent="0.6">
      <c r="B236" s="77">
        <v>95.122423064894974</v>
      </c>
    </row>
    <row r="237" spans="2:2" ht="15.6" x14ac:dyDescent="0.6">
      <c r="B237" s="77">
        <v>91.484480637591332</v>
      </c>
    </row>
    <row r="238" spans="2:2" ht="15.6" x14ac:dyDescent="0.6">
      <c r="B238" s="77">
        <v>74.064746715594083</v>
      </c>
    </row>
    <row r="239" spans="2:2" ht="15.6" x14ac:dyDescent="0.6">
      <c r="B239" s="77">
        <v>81.458756742067635</v>
      </c>
    </row>
    <row r="240" spans="2:2" ht="15.6" x14ac:dyDescent="0.6">
      <c r="B240" s="77">
        <v>59.150597937405109</v>
      </c>
    </row>
    <row r="241" spans="2:2" ht="15.6" x14ac:dyDescent="0.6">
      <c r="B241" s="77">
        <v>70.603719197679311</v>
      </c>
    </row>
    <row r="242" spans="2:2" ht="15.6" x14ac:dyDescent="0.6">
      <c r="B242" s="77">
        <v>82.906290319515392</v>
      </c>
    </row>
    <row r="243" spans="2:2" ht="15.6" x14ac:dyDescent="0.6">
      <c r="B243" s="77">
        <v>83.236364136682823</v>
      </c>
    </row>
    <row r="244" spans="2:2" ht="15.6" x14ac:dyDescent="0.6">
      <c r="B244" s="77">
        <v>87.168946467572823</v>
      </c>
    </row>
    <row r="245" spans="2:2" ht="15.6" x14ac:dyDescent="0.6">
      <c r="B245" s="77">
        <v>77.886652636225335</v>
      </c>
    </row>
    <row r="246" spans="2:2" ht="15.6" x14ac:dyDescent="0.6">
      <c r="B246" s="77">
        <v>99.830185920000076</v>
      </c>
    </row>
    <row r="247" spans="2:2" ht="15.6" x14ac:dyDescent="0.6">
      <c r="B247" s="77">
        <v>72.350858519785106</v>
      </c>
    </row>
    <row r="248" spans="2:2" ht="15.6" x14ac:dyDescent="0.6">
      <c r="B248" s="77">
        <v>74.989921106025577</v>
      </c>
    </row>
    <row r="249" spans="2:2" ht="15.6" x14ac:dyDescent="0.6">
      <c r="B249" s="77">
        <v>61.838191160932183</v>
      </c>
    </row>
    <row r="250" spans="2:2" ht="15.6" x14ac:dyDescent="0.6">
      <c r="B250" s="77">
        <v>78.947105268598534</v>
      </c>
    </row>
    <row r="251" spans="2:2" ht="15.6" x14ac:dyDescent="0.6">
      <c r="B251" s="77">
        <v>75.493226379039697</v>
      </c>
    </row>
    <row r="252" spans="2:2" ht="15.6" x14ac:dyDescent="0.6">
      <c r="B252" s="77">
        <v>76.264932633494027</v>
      </c>
    </row>
    <row r="253" spans="2:2" ht="15.6" x14ac:dyDescent="0.6">
      <c r="B253" s="77">
        <v>69.398893376346678</v>
      </c>
    </row>
    <row r="254" spans="2:2" ht="15.6" x14ac:dyDescent="0.6">
      <c r="B254" s="77">
        <v>68.807903719134629</v>
      </c>
    </row>
    <row r="255" spans="2:2" ht="15.6" x14ac:dyDescent="0.6">
      <c r="B255" s="77">
        <v>91.489628377603367</v>
      </c>
    </row>
    <row r="256" spans="2:2" ht="15.6" x14ac:dyDescent="0.6">
      <c r="B256" s="77">
        <v>75.69832652923651</v>
      </c>
    </row>
    <row r="257" spans="2:2" ht="15.6" x14ac:dyDescent="0.6">
      <c r="B257" s="77">
        <v>100.50423063337803</v>
      </c>
    </row>
    <row r="258" spans="2:2" ht="15.6" x14ac:dyDescent="0.6">
      <c r="B258" s="77">
        <v>78.166149453027174</v>
      </c>
    </row>
    <row r="259" spans="2:2" ht="15.6" x14ac:dyDescent="0.6">
      <c r="B259" s="77">
        <v>75.367870724294335</v>
      </c>
    </row>
    <row r="260" spans="2:2" ht="15.6" x14ac:dyDescent="0.6">
      <c r="B260" s="77">
        <v>88.540555427316576</v>
      </c>
    </row>
    <row r="261" spans="2:2" ht="15.6" x14ac:dyDescent="0.6">
      <c r="B261" s="77">
        <v>78.767179931746796</v>
      </c>
    </row>
    <row r="262" spans="2:2" ht="15.6" x14ac:dyDescent="0.6">
      <c r="B262" s="77">
        <v>82.313008735654876</v>
      </c>
    </row>
    <row r="263" spans="2:2" ht="15.6" x14ac:dyDescent="0.6">
      <c r="B263" s="77">
        <v>75.51544533460401</v>
      </c>
    </row>
    <row r="264" spans="2:2" ht="15.6" x14ac:dyDescent="0.6">
      <c r="B264" s="77">
        <v>75.671423675958067</v>
      </c>
    </row>
    <row r="265" spans="2:2" ht="15.6" x14ac:dyDescent="0.6">
      <c r="B265" s="77">
        <v>87.21938704373315</v>
      </c>
    </row>
    <row r="266" spans="2:2" ht="15.6" x14ac:dyDescent="0.6">
      <c r="B266" s="77">
        <v>74.425452314317226</v>
      </c>
    </row>
    <row r="267" spans="2:2" ht="15.6" x14ac:dyDescent="0.6">
      <c r="B267" s="77">
        <v>82.480719558661804</v>
      </c>
    </row>
    <row r="268" spans="2:2" ht="15.6" x14ac:dyDescent="0.6">
      <c r="B268" s="77">
        <v>69.614425430772826</v>
      </c>
    </row>
    <row r="269" spans="2:2" ht="15.6" x14ac:dyDescent="0.6">
      <c r="B269" s="77">
        <v>81.602120391908102</v>
      </c>
    </row>
    <row r="270" spans="2:2" ht="15.6" x14ac:dyDescent="0.6">
      <c r="B270" s="77">
        <v>83.664235919131897</v>
      </c>
    </row>
    <row r="271" spans="2:2" ht="15.6" x14ac:dyDescent="0.6">
      <c r="B271" s="77">
        <v>78.91808329266496</v>
      </c>
    </row>
    <row r="272" spans="2:2" ht="15.6" x14ac:dyDescent="0.6">
      <c r="B272" s="77">
        <v>77.451768649625592</v>
      </c>
    </row>
    <row r="273" spans="2:2" ht="15.6" x14ac:dyDescent="0.6">
      <c r="B273" s="77">
        <v>70.222258929861709</v>
      </c>
    </row>
    <row r="274" spans="2:2" ht="15.6" x14ac:dyDescent="0.6">
      <c r="B274" s="77">
        <v>70.954493114259094</v>
      </c>
    </row>
    <row r="275" spans="2:2" ht="15.6" x14ac:dyDescent="0.6">
      <c r="B275" s="77">
        <v>80.401323632104322</v>
      </c>
    </row>
    <row r="276" spans="2:2" ht="15.6" x14ac:dyDescent="0.6">
      <c r="B276" s="77">
        <v>71.439926816383377</v>
      </c>
    </row>
    <row r="277" spans="2:2" ht="15.6" x14ac:dyDescent="0.6">
      <c r="B277" s="77">
        <v>99.870058167725801</v>
      </c>
    </row>
    <row r="278" spans="2:2" ht="15.6" x14ac:dyDescent="0.6">
      <c r="B278" s="77">
        <v>79.528190528508276</v>
      </c>
    </row>
    <row r="279" spans="2:2" ht="15.6" x14ac:dyDescent="0.6">
      <c r="B279" s="77">
        <v>88.123715815600008</v>
      </c>
    </row>
    <row r="280" spans="2:2" ht="15.6" x14ac:dyDescent="0.6">
      <c r="B280" s="77">
        <v>59.345011524856091</v>
      </c>
    </row>
    <row r="281" spans="2:2" ht="15.6" x14ac:dyDescent="0.6">
      <c r="B281" s="77">
        <v>68.42038621660322</v>
      </c>
    </row>
    <row r="282" spans="2:2" ht="15.6" x14ac:dyDescent="0.6">
      <c r="B282" s="77">
        <v>83.866607585223392</v>
      </c>
    </row>
    <row r="283" spans="2:2" ht="15.6" x14ac:dyDescent="0.6">
      <c r="B283" s="77">
        <v>80.035188350011595</v>
      </c>
    </row>
    <row r="284" spans="2:2" ht="15.6" x14ac:dyDescent="0.6">
      <c r="B284" s="77">
        <v>75.311309248791076</v>
      </c>
    </row>
    <row r="285" spans="2:2" ht="15.6" x14ac:dyDescent="0.6">
      <c r="B285" s="77">
        <v>74.157824403373525</v>
      </c>
    </row>
    <row r="286" spans="2:2" ht="15.6" x14ac:dyDescent="0.6">
      <c r="B286" s="77">
        <v>70.941723808646202</v>
      </c>
    </row>
    <row r="287" spans="2:2" ht="15.6" x14ac:dyDescent="0.6">
      <c r="B287" s="77">
        <v>87.638518582098186</v>
      </c>
    </row>
    <row r="288" spans="2:2" ht="15.6" x14ac:dyDescent="0.6">
      <c r="B288" s="77">
        <v>68.279014360159636</v>
      </c>
    </row>
    <row r="289" spans="2:2" ht="15.6" x14ac:dyDescent="0.6">
      <c r="B289" s="77">
        <v>74.992895153700374</v>
      </c>
    </row>
    <row r="290" spans="2:2" ht="15.6" x14ac:dyDescent="0.6">
      <c r="B290" s="77">
        <v>81.305943442275748</v>
      </c>
    </row>
    <row r="291" spans="2:2" ht="15.6" x14ac:dyDescent="0.6">
      <c r="B291" s="77">
        <v>82.304077497683465</v>
      </c>
    </row>
    <row r="292" spans="2:2" ht="15.6" x14ac:dyDescent="0.6">
      <c r="B292" s="77">
        <v>77.052491380600259</v>
      </c>
    </row>
    <row r="293" spans="2:2" ht="15.6" x14ac:dyDescent="0.6">
      <c r="B293" s="77">
        <v>86.282589311012998</v>
      </c>
    </row>
    <row r="294" spans="2:2" ht="15.6" x14ac:dyDescent="0.6">
      <c r="B294" s="77">
        <v>67.977207638323307</v>
      </c>
    </row>
    <row r="295" spans="2:2" ht="15.6" x14ac:dyDescent="0.6">
      <c r="B295" s="77">
        <v>78.356024661916308</v>
      </c>
    </row>
    <row r="296" spans="2:2" ht="15.6" x14ac:dyDescent="0.6">
      <c r="B296" s="77">
        <v>81.497355697210878</v>
      </c>
    </row>
    <row r="297" spans="2:2" ht="15.6" x14ac:dyDescent="0.6">
      <c r="B297" s="77">
        <v>80.706841092323884</v>
      </c>
    </row>
    <row r="298" spans="2:2" ht="15.6" x14ac:dyDescent="0.6">
      <c r="B298" s="77">
        <v>83.672394086606801</v>
      </c>
    </row>
    <row r="299" spans="2:2" ht="15.6" x14ac:dyDescent="0.6">
      <c r="B299" s="77">
        <v>85.489055183716118</v>
      </c>
    </row>
    <row r="300" spans="2:2" ht="15.6" x14ac:dyDescent="0.6">
      <c r="B300" s="77">
        <v>86.472628228948452</v>
      </c>
    </row>
    <row r="301" spans="2:2" ht="15.6" x14ac:dyDescent="0.6">
      <c r="B301" s="77">
        <v>67.445698934607208</v>
      </c>
    </row>
    <row r="302" spans="2:2" ht="15.6" x14ac:dyDescent="0.6">
      <c r="B302" s="77">
        <v>68.530944392550737</v>
      </c>
    </row>
    <row r="303" spans="2:2" ht="15.6" x14ac:dyDescent="0.6">
      <c r="B303" s="77">
        <v>73.064811860676855</v>
      </c>
    </row>
    <row r="304" spans="2:2" ht="15.6" x14ac:dyDescent="0.6">
      <c r="B304" s="77">
        <v>92.512537068687379</v>
      </c>
    </row>
    <row r="305" spans="2:2" ht="15.6" x14ac:dyDescent="0.6">
      <c r="B305" s="77">
        <v>68.277231750544161</v>
      </c>
    </row>
    <row r="306" spans="2:2" ht="15.6" x14ac:dyDescent="0.6">
      <c r="B306" s="77">
        <v>65.687827575020492</v>
      </c>
    </row>
    <row r="307" spans="2:2" ht="15.6" x14ac:dyDescent="0.6">
      <c r="B307" s="77">
        <v>71.04438757058233</v>
      </c>
    </row>
    <row r="308" spans="2:2" ht="15.6" x14ac:dyDescent="0.6">
      <c r="B308" s="77">
        <v>73.111923686228693</v>
      </c>
    </row>
    <row r="309" spans="2:2" ht="15.6" x14ac:dyDescent="0.6">
      <c r="B309" s="77">
        <v>80.086602085502818</v>
      </c>
    </row>
    <row r="310" spans="2:2" ht="15.6" x14ac:dyDescent="0.6">
      <c r="B310" s="77">
        <v>93.689823390450329</v>
      </c>
    </row>
    <row r="311" spans="2:2" ht="15.6" x14ac:dyDescent="0.6">
      <c r="B311" s="77">
        <v>76.282667780178599</v>
      </c>
    </row>
    <row r="312" spans="2:2" ht="15.6" x14ac:dyDescent="0.6">
      <c r="B312" s="77">
        <v>95.010664355941117</v>
      </c>
    </row>
    <row r="313" spans="2:2" ht="15.6" x14ac:dyDescent="0.6">
      <c r="B313" s="77">
        <v>81.595872163306922</v>
      </c>
    </row>
    <row r="314" spans="2:2" ht="15.6" x14ac:dyDescent="0.6">
      <c r="B314" s="77">
        <v>74.284144122502767</v>
      </c>
    </row>
    <row r="315" spans="2:2" ht="15.6" x14ac:dyDescent="0.6">
      <c r="B315" s="77">
        <v>88.194747351808473</v>
      </c>
    </row>
    <row r="316" spans="2:2" ht="15.6" x14ac:dyDescent="0.6">
      <c r="B316" s="77">
        <v>82.654687705216929</v>
      </c>
    </row>
    <row r="317" spans="2:2" ht="15.6" x14ac:dyDescent="0.6">
      <c r="B317" s="77">
        <v>88.145252650137991</v>
      </c>
    </row>
    <row r="318" spans="2:2" ht="15.6" x14ac:dyDescent="0.6">
      <c r="B318" s="77">
        <v>86.916488928254694</v>
      </c>
    </row>
    <row r="319" spans="2:2" ht="15.6" x14ac:dyDescent="0.6">
      <c r="B319" s="77">
        <v>84.199482646072283</v>
      </c>
    </row>
    <row r="320" spans="2:2" ht="15.6" x14ac:dyDescent="0.6">
      <c r="B320" s="77">
        <v>77.845425241393968</v>
      </c>
    </row>
    <row r="321" spans="2:2" ht="15.6" x14ac:dyDescent="0.6">
      <c r="B321" s="77">
        <v>81.602747943252325</v>
      </c>
    </row>
    <row r="322" spans="2:2" ht="15.6" x14ac:dyDescent="0.6">
      <c r="B322" s="77">
        <v>80.946192812989466</v>
      </c>
    </row>
    <row r="323" spans="2:2" ht="15.6" x14ac:dyDescent="0.6">
      <c r="B323" s="77">
        <v>82.022861735895276</v>
      </c>
    </row>
    <row r="324" spans="2:2" ht="15.6" x14ac:dyDescent="0.6">
      <c r="B324" s="77">
        <v>79.753026713733561</v>
      </c>
    </row>
    <row r="325" spans="2:2" ht="15.6" x14ac:dyDescent="0.6">
      <c r="B325" s="77">
        <v>78.894609234412201</v>
      </c>
    </row>
    <row r="326" spans="2:2" ht="15.6" x14ac:dyDescent="0.6">
      <c r="B326" s="77">
        <v>91.936426744796336</v>
      </c>
    </row>
    <row r="327" spans="2:2" ht="15.6" x14ac:dyDescent="0.6">
      <c r="B327" s="77">
        <v>74.003319443436339</v>
      </c>
    </row>
    <row r="328" spans="2:2" ht="15.6" x14ac:dyDescent="0.6">
      <c r="B328" s="77">
        <v>68.47593815298751</v>
      </c>
    </row>
    <row r="329" spans="2:2" ht="15.6" x14ac:dyDescent="0.6">
      <c r="B329" s="77">
        <v>87.824000931577757</v>
      </c>
    </row>
    <row r="330" spans="2:2" ht="15.6" x14ac:dyDescent="0.6">
      <c r="B330" s="77">
        <v>82.696760930120945</v>
      </c>
    </row>
    <row r="331" spans="2:2" ht="15.6" x14ac:dyDescent="0.6">
      <c r="B331" s="77">
        <v>80.389072738471441</v>
      </c>
    </row>
    <row r="332" spans="2:2" ht="15.6" x14ac:dyDescent="0.6">
      <c r="B332" s="77">
        <v>98.994905985891819</v>
      </c>
    </row>
    <row r="333" spans="2:2" ht="15.6" x14ac:dyDescent="0.6">
      <c r="B333" s="77">
        <v>86.511763785965741</v>
      </c>
    </row>
    <row r="334" spans="2:2" ht="15.6" x14ac:dyDescent="0.6">
      <c r="B334" s="77">
        <v>77.645481926156208</v>
      </c>
    </row>
    <row r="335" spans="2:2" ht="15.6" x14ac:dyDescent="0.6">
      <c r="B335" s="77">
        <v>73.00491253961809</v>
      </c>
    </row>
    <row r="336" spans="2:2" ht="15.6" x14ac:dyDescent="0.6">
      <c r="B336" s="77">
        <v>87.268245099112391</v>
      </c>
    </row>
    <row r="337" spans="2:2" ht="15.6" x14ac:dyDescent="0.6">
      <c r="B337" s="77">
        <v>90.50759237841703</v>
      </c>
    </row>
    <row r="338" spans="2:2" ht="15.6" x14ac:dyDescent="0.6">
      <c r="B338" s="77">
        <v>90.448438843013719</v>
      </c>
    </row>
    <row r="339" spans="2:2" ht="15.6" x14ac:dyDescent="0.6">
      <c r="B339" s="77">
        <v>70.744963724864647</v>
      </c>
    </row>
    <row r="340" spans="2:2" ht="15.6" x14ac:dyDescent="0.6">
      <c r="B340" s="77">
        <v>76.38327608408872</v>
      </c>
    </row>
    <row r="341" spans="2:2" ht="15.6" x14ac:dyDescent="0.6">
      <c r="B341" s="77">
        <v>70.479373082052916</v>
      </c>
    </row>
    <row r="342" spans="2:2" ht="15.6" x14ac:dyDescent="0.6">
      <c r="B342" s="77">
        <v>70.481865097535774</v>
      </c>
    </row>
    <row r="343" spans="2:2" ht="15.6" x14ac:dyDescent="0.6">
      <c r="B343" s="77">
        <v>86.62319507682696</v>
      </c>
    </row>
    <row r="344" spans="2:2" ht="15.6" x14ac:dyDescent="0.6">
      <c r="B344" s="77">
        <v>87.154321792768314</v>
      </c>
    </row>
    <row r="345" spans="2:2" ht="15.6" x14ac:dyDescent="0.6">
      <c r="B345" s="77">
        <v>87.125163392629474</v>
      </c>
    </row>
    <row r="346" spans="2:2" ht="15.6" x14ac:dyDescent="0.6">
      <c r="B346" s="77">
        <v>79.884639692027122</v>
      </c>
    </row>
    <row r="347" spans="2:2" ht="15.6" x14ac:dyDescent="0.6">
      <c r="B347" s="77">
        <v>77.977138264104724</v>
      </c>
    </row>
    <row r="348" spans="2:2" ht="15.6" x14ac:dyDescent="0.6">
      <c r="B348" s="77">
        <v>77.79271092847921</v>
      </c>
    </row>
    <row r="349" spans="2:2" ht="15.6" x14ac:dyDescent="0.6">
      <c r="B349" s="77">
        <v>70.925443853484467</v>
      </c>
    </row>
    <row r="350" spans="2:2" ht="15.6" x14ac:dyDescent="0.6">
      <c r="B350" s="77">
        <v>86.016962288413197</v>
      </c>
    </row>
    <row r="351" spans="2:2" ht="15.6" x14ac:dyDescent="0.6">
      <c r="B351" s="77">
        <v>86.831505743321031</v>
      </c>
    </row>
    <row r="352" spans="2:2" ht="15.6" x14ac:dyDescent="0.6">
      <c r="B352" s="77">
        <v>84.336370693636127</v>
      </c>
    </row>
    <row r="353" spans="2:2" ht="15.6" x14ac:dyDescent="0.6">
      <c r="B353" s="77">
        <v>88.466267900075763</v>
      </c>
    </row>
    <row r="354" spans="2:2" ht="15.6" x14ac:dyDescent="0.6">
      <c r="B354" s="77">
        <v>88.24142261990346</v>
      </c>
    </row>
    <row r="355" spans="2:2" ht="15.6" x14ac:dyDescent="0.6">
      <c r="B355" s="77">
        <v>62.305307639762759</v>
      </c>
    </row>
    <row r="356" spans="2:2" ht="15.6" x14ac:dyDescent="0.6">
      <c r="B356" s="77">
        <v>72.775101418374106</v>
      </c>
    </row>
    <row r="357" spans="2:2" ht="15.6" x14ac:dyDescent="0.6">
      <c r="B357" s="77">
        <v>89.271789167542011</v>
      </c>
    </row>
    <row r="358" spans="2:2" ht="15.6" x14ac:dyDescent="0.6">
      <c r="B358" s="77">
        <v>69.642783475574106</v>
      </c>
    </row>
    <row r="359" spans="2:2" ht="15.6" x14ac:dyDescent="0.6">
      <c r="B359" s="77">
        <v>75.830685293185525</v>
      </c>
    </row>
    <row r="360" spans="2:2" ht="15.6" x14ac:dyDescent="0.6">
      <c r="B360" s="77">
        <v>75.310581653029658</v>
      </c>
    </row>
    <row r="361" spans="2:2" ht="15.6" x14ac:dyDescent="0.6">
      <c r="B361" s="77">
        <v>80.418485797126777</v>
      </c>
    </row>
    <row r="362" spans="2:2" ht="15.6" x14ac:dyDescent="0.6">
      <c r="B362" s="77">
        <v>93.33566615357995</v>
      </c>
    </row>
    <row r="363" spans="2:2" ht="15.6" x14ac:dyDescent="0.6">
      <c r="B363" s="77">
        <v>82.802589733619243</v>
      </c>
    </row>
    <row r="364" spans="2:2" ht="15.6" x14ac:dyDescent="0.6">
      <c r="B364" s="77">
        <v>86.575901352334768</v>
      </c>
    </row>
    <row r="365" spans="2:2" ht="15.6" x14ac:dyDescent="0.6">
      <c r="B365" s="77">
        <v>85.22257323609665</v>
      </c>
    </row>
    <row r="366" spans="2:2" ht="15.6" x14ac:dyDescent="0.6">
      <c r="B366" s="77">
        <v>94.532852219417691</v>
      </c>
    </row>
    <row r="367" spans="2:2" ht="15.6" x14ac:dyDescent="0.6">
      <c r="B367" s="77">
        <v>82.015913196373731</v>
      </c>
    </row>
    <row r="368" spans="2:2" ht="15.6" x14ac:dyDescent="0.6">
      <c r="B368" s="77">
        <v>86.125519576016814</v>
      </c>
    </row>
    <row r="369" spans="2:2" ht="15.6" x14ac:dyDescent="0.6">
      <c r="B369" s="77">
        <v>80.960990291787311</v>
      </c>
    </row>
    <row r="370" spans="2:2" ht="15.6" x14ac:dyDescent="0.6">
      <c r="B370" s="77">
        <v>72.580651451135054</v>
      </c>
    </row>
    <row r="371" spans="2:2" ht="15.6" x14ac:dyDescent="0.6">
      <c r="B371" s="77">
        <v>78.176208464428782</v>
      </c>
    </row>
    <row r="372" spans="2:2" ht="15.6" x14ac:dyDescent="0.6">
      <c r="B372" s="77">
        <v>66.456059559714049</v>
      </c>
    </row>
    <row r="373" spans="2:2" ht="15.6" x14ac:dyDescent="0.6">
      <c r="B373" s="77">
        <v>81.036851244862191</v>
      </c>
    </row>
    <row r="374" spans="2:2" ht="15.6" x14ac:dyDescent="0.6">
      <c r="B374" s="77">
        <v>66.720504239201546</v>
      </c>
    </row>
    <row r="375" spans="2:2" ht="15.6" x14ac:dyDescent="0.6">
      <c r="B375" s="77">
        <v>74.601967046037316</v>
      </c>
    </row>
    <row r="376" spans="2:2" ht="15.6" x14ac:dyDescent="0.6">
      <c r="B376" s="77">
        <v>88.288370736408979</v>
      </c>
    </row>
    <row r="377" spans="2:2" ht="15.6" x14ac:dyDescent="0.6">
      <c r="B377" s="77">
        <v>69.499647199409083</v>
      </c>
    </row>
    <row r="378" spans="2:2" ht="15.6" x14ac:dyDescent="0.6">
      <c r="B378" s="77">
        <v>85.472029442898929</v>
      </c>
    </row>
    <row r="379" spans="2:2" ht="15.6" x14ac:dyDescent="0.6">
      <c r="B379" s="77">
        <v>80.392137735616416</v>
      </c>
    </row>
    <row r="380" spans="2:2" ht="15.6" x14ac:dyDescent="0.6">
      <c r="B380" s="77">
        <v>85.073525244370103</v>
      </c>
    </row>
    <row r="381" spans="2:2" ht="15.6" x14ac:dyDescent="0.6">
      <c r="B381" s="77">
        <v>86.974478310439736</v>
      </c>
    </row>
    <row r="382" spans="2:2" ht="15.6" x14ac:dyDescent="0.6">
      <c r="B382" s="77">
        <v>69.675234246533364</v>
      </c>
    </row>
    <row r="383" spans="2:2" ht="15.6" x14ac:dyDescent="0.6">
      <c r="B383" s="77">
        <v>72.972570908023044</v>
      </c>
    </row>
    <row r="384" spans="2:2" ht="15.6" x14ac:dyDescent="0.6">
      <c r="B384" s="77">
        <v>70.106280165491626</v>
      </c>
    </row>
    <row r="385" spans="2:2" ht="15.6" x14ac:dyDescent="0.6">
      <c r="B385" s="77">
        <v>66.270304361823946</v>
      </c>
    </row>
    <row r="386" spans="2:2" ht="15.6" x14ac:dyDescent="0.6">
      <c r="B386" s="77">
        <v>88.930473995860666</v>
      </c>
    </row>
    <row r="387" spans="2:2" ht="15.6" x14ac:dyDescent="0.6">
      <c r="B387" s="77">
        <v>90.64545358531177</v>
      </c>
    </row>
    <row r="388" spans="2:2" ht="15.6" x14ac:dyDescent="0.6">
      <c r="B388" s="77">
        <v>80.623331288807094</v>
      </c>
    </row>
    <row r="389" spans="2:2" ht="15.6" x14ac:dyDescent="0.6">
      <c r="B389" s="77">
        <v>67.854644132312387</v>
      </c>
    </row>
    <row r="390" spans="2:2" ht="15.6" x14ac:dyDescent="0.6">
      <c r="B390" s="77">
        <v>88.517872629454359</v>
      </c>
    </row>
    <row r="391" spans="2:2" ht="15.6" x14ac:dyDescent="0.6">
      <c r="B391" s="77">
        <v>61.949222274124622</v>
      </c>
    </row>
    <row r="392" spans="2:2" ht="15.6" x14ac:dyDescent="0.6">
      <c r="B392" s="77">
        <v>76.372425812296569</v>
      </c>
    </row>
    <row r="393" spans="2:2" ht="15.6" x14ac:dyDescent="0.6">
      <c r="B393" s="77">
        <v>78.449675331357867</v>
      </c>
    </row>
    <row r="394" spans="2:2" ht="15.6" x14ac:dyDescent="0.6">
      <c r="B394" s="77">
        <v>77.720788087463006</v>
      </c>
    </row>
    <row r="395" spans="2:2" ht="15.6" x14ac:dyDescent="0.6">
      <c r="B395" s="77">
        <v>69.994885254418477</v>
      </c>
    </row>
    <row r="396" spans="2:2" ht="15.6" x14ac:dyDescent="0.6">
      <c r="B396" s="77">
        <v>79.048259269329719</v>
      </c>
    </row>
    <row r="397" spans="2:2" ht="15.6" x14ac:dyDescent="0.6">
      <c r="B397" s="77">
        <v>78.064849933143705</v>
      </c>
    </row>
    <row r="398" spans="2:2" ht="15.6" x14ac:dyDescent="0.6">
      <c r="B398" s="77">
        <v>81.796797732822597</v>
      </c>
    </row>
    <row r="399" spans="2:2" ht="15.6" x14ac:dyDescent="0.6">
      <c r="B399" s="77">
        <v>77.114628058625385</v>
      </c>
    </row>
    <row r="400" spans="2:2" ht="15.6" x14ac:dyDescent="0.6">
      <c r="B400" s="77">
        <v>74.57118974532932</v>
      </c>
    </row>
    <row r="401" spans="2:2" ht="15.6" x14ac:dyDescent="0.6">
      <c r="B401" s="77">
        <v>94.444522093981504</v>
      </c>
    </row>
    <row r="402" spans="2:2" ht="15.6" x14ac:dyDescent="0.6">
      <c r="B402" s="77">
        <v>73.453238857910037</v>
      </c>
    </row>
    <row r="403" spans="2:2" ht="15.6" x14ac:dyDescent="0.6">
      <c r="B403" s="77">
        <v>72.816410667728633</v>
      </c>
    </row>
    <row r="404" spans="2:2" ht="15.6" x14ac:dyDescent="0.6">
      <c r="B404" s="77">
        <v>63.543020789511502</v>
      </c>
    </row>
    <row r="405" spans="2:2" ht="15.6" x14ac:dyDescent="0.6">
      <c r="B405" s="77">
        <v>67.506125762593001</v>
      </c>
    </row>
    <row r="406" spans="2:2" ht="15.6" x14ac:dyDescent="0.6">
      <c r="B406" s="77">
        <v>74.527188391657546</v>
      </c>
    </row>
    <row r="407" spans="2:2" ht="15.6" x14ac:dyDescent="0.6">
      <c r="B407" s="77">
        <v>78.861239873804152</v>
      </c>
    </row>
    <row r="408" spans="2:2" ht="15.6" x14ac:dyDescent="0.6">
      <c r="B408" s="77">
        <v>66.280963639728725</v>
      </c>
    </row>
    <row r="409" spans="2:2" ht="15.6" x14ac:dyDescent="0.6">
      <c r="B409" s="77">
        <v>85.954607331659645</v>
      </c>
    </row>
    <row r="410" spans="2:2" ht="15.6" x14ac:dyDescent="0.6">
      <c r="B410" s="77">
        <v>73.744877428980544</v>
      </c>
    </row>
    <row r="411" spans="2:2" ht="15.6" x14ac:dyDescent="0.6">
      <c r="B411" s="77">
        <v>88.123715815600008</v>
      </c>
    </row>
    <row r="412" spans="2:2" ht="15.6" x14ac:dyDescent="0.6">
      <c r="B412" s="77">
        <v>102.33078703284264</v>
      </c>
    </row>
    <row r="413" spans="2:2" ht="15.6" x14ac:dyDescent="0.6">
      <c r="B413" s="77">
        <v>71.5251464699395</v>
      </c>
    </row>
    <row r="414" spans="2:2" ht="15.6" x14ac:dyDescent="0.6">
      <c r="B414" s="77">
        <v>74.667869032127783</v>
      </c>
    </row>
    <row r="415" spans="2:2" ht="15.6" x14ac:dyDescent="0.6">
      <c r="B415" s="77">
        <v>83.986033334513195</v>
      </c>
    </row>
    <row r="416" spans="2:2" ht="15.6" x14ac:dyDescent="0.6">
      <c r="B416" s="77">
        <v>77.045288182562217</v>
      </c>
    </row>
    <row r="417" spans="2:2" ht="15.6" x14ac:dyDescent="0.6">
      <c r="B417" s="77">
        <v>70.804462868254632</v>
      </c>
    </row>
    <row r="418" spans="2:2" ht="15.6" x14ac:dyDescent="0.6">
      <c r="B418" s="77">
        <v>90.724579624366015</v>
      </c>
    </row>
    <row r="419" spans="2:2" ht="15.6" x14ac:dyDescent="0.6">
      <c r="B419" s="77">
        <v>82.433243935229257</v>
      </c>
    </row>
    <row r="420" spans="2:2" ht="15.6" x14ac:dyDescent="0.6">
      <c r="B420" s="77">
        <v>86.058453436708078</v>
      </c>
    </row>
    <row r="421" spans="2:2" ht="15.6" x14ac:dyDescent="0.6">
      <c r="B421" s="77">
        <v>80.504305717186071</v>
      </c>
    </row>
    <row r="422" spans="2:2" ht="15.6" x14ac:dyDescent="0.6">
      <c r="B422" s="77">
        <v>90.62322553480044</v>
      </c>
    </row>
    <row r="423" spans="2:2" ht="15.6" x14ac:dyDescent="0.6">
      <c r="B423" s="77">
        <v>80.223708411795087</v>
      </c>
    </row>
    <row r="424" spans="2:2" ht="15.6" x14ac:dyDescent="0.6">
      <c r="B424" s="77">
        <v>60.994762154296041</v>
      </c>
    </row>
    <row r="425" spans="2:2" ht="15.6" x14ac:dyDescent="0.6">
      <c r="B425" s="77">
        <v>78.125294951023534</v>
      </c>
    </row>
    <row r="426" spans="2:2" ht="15.6" x14ac:dyDescent="0.6">
      <c r="B426" s="77">
        <v>81.931366568896919</v>
      </c>
    </row>
    <row r="427" spans="2:2" ht="15.6" x14ac:dyDescent="0.6">
      <c r="B427" s="77">
        <v>73.430110407643951</v>
      </c>
    </row>
    <row r="428" spans="2:2" ht="15.6" x14ac:dyDescent="0.6">
      <c r="B428" s="77">
        <v>77.435670593404211</v>
      </c>
    </row>
    <row r="429" spans="2:2" ht="15.6" x14ac:dyDescent="0.6">
      <c r="B429" s="77">
        <v>86.759510142728686</v>
      </c>
    </row>
    <row r="430" spans="2:2" ht="15.6" x14ac:dyDescent="0.6">
      <c r="B430" s="77">
        <v>78.60590833122842</v>
      </c>
    </row>
    <row r="431" spans="2:2" ht="15.6" x14ac:dyDescent="0.6">
      <c r="B431" s="77">
        <v>73.03715412679594</v>
      </c>
    </row>
    <row r="432" spans="2:2" ht="15.6" x14ac:dyDescent="0.6">
      <c r="B432" s="77">
        <v>76.131327861803584</v>
      </c>
    </row>
    <row r="433" spans="2:2" ht="15.6" x14ac:dyDescent="0.6">
      <c r="B433" s="77">
        <v>71.804215824231505</v>
      </c>
    </row>
    <row r="434" spans="2:2" ht="15.6" x14ac:dyDescent="0.6">
      <c r="B434" s="77">
        <v>74.639565557008609</v>
      </c>
    </row>
    <row r="435" spans="2:2" ht="15.6" x14ac:dyDescent="0.6">
      <c r="B435" s="77">
        <v>91.45028363680467</v>
      </c>
    </row>
    <row r="436" spans="2:2" ht="15.6" x14ac:dyDescent="0.6">
      <c r="B436" s="77">
        <v>68.304025464458391</v>
      </c>
    </row>
    <row r="437" spans="2:2" ht="15.6" x14ac:dyDescent="0.6">
      <c r="B437" s="77">
        <v>78.433449945878237</v>
      </c>
    </row>
    <row r="438" spans="2:2" ht="15.6" x14ac:dyDescent="0.6">
      <c r="B438" s="77">
        <v>82.3417487682309</v>
      </c>
    </row>
    <row r="439" spans="2:2" ht="15.6" x14ac:dyDescent="0.6">
      <c r="B439" s="77">
        <v>91.179108696524054</v>
      </c>
    </row>
    <row r="440" spans="2:2" ht="15.6" x14ac:dyDescent="0.6">
      <c r="B440" s="77">
        <v>63.147718012332916</v>
      </c>
    </row>
    <row r="441" spans="2:2" ht="15.6" x14ac:dyDescent="0.6">
      <c r="B441" s="77">
        <v>73.943183653755113</v>
      </c>
    </row>
    <row r="442" spans="2:2" ht="15.6" x14ac:dyDescent="0.6">
      <c r="B442" s="77">
        <v>101.40935976058245</v>
      </c>
    </row>
    <row r="443" spans="2:2" ht="15.6" x14ac:dyDescent="0.6">
      <c r="B443" s="77">
        <v>75.756197677110322</v>
      </c>
    </row>
    <row r="444" spans="2:2" ht="15.6" x14ac:dyDescent="0.6">
      <c r="B444" s="77">
        <v>83.276918505434878</v>
      </c>
    </row>
    <row r="445" spans="2:2" ht="15.6" x14ac:dyDescent="0.6">
      <c r="B445" s="77">
        <v>91.678166629280895</v>
      </c>
    </row>
    <row r="446" spans="2:2" ht="15.6" x14ac:dyDescent="0.6">
      <c r="B446" s="77">
        <v>70.415708452928811</v>
      </c>
    </row>
    <row r="447" spans="2:2" ht="15.6" x14ac:dyDescent="0.6">
      <c r="B447" s="77">
        <v>91.182346497662365</v>
      </c>
    </row>
    <row r="448" spans="2:2" ht="15.6" x14ac:dyDescent="0.6">
      <c r="B448" s="77">
        <v>88.715724106878042</v>
      </c>
    </row>
    <row r="449" spans="2:2" ht="15.6" x14ac:dyDescent="0.6">
      <c r="B449" s="77">
        <v>70.370397426886484</v>
      </c>
    </row>
    <row r="450" spans="2:2" ht="15.6" x14ac:dyDescent="0.6">
      <c r="B450" s="77">
        <v>72.85935700754635</v>
      </c>
    </row>
    <row r="451" spans="2:2" ht="15.6" x14ac:dyDescent="0.6">
      <c r="B451" s="77">
        <v>85.740366759710014</v>
      </c>
    </row>
    <row r="452" spans="2:2" ht="15.6" x14ac:dyDescent="0.6">
      <c r="B452" s="77">
        <v>76.198603184893727</v>
      </c>
    </row>
    <row r="453" spans="2:2" ht="15.6" x14ac:dyDescent="0.6">
      <c r="B453" s="77">
        <v>75.95983354083728</v>
      </c>
    </row>
    <row r="454" spans="2:2" ht="15.6" x14ac:dyDescent="0.6">
      <c r="B454" s="77">
        <v>77.079976310487837</v>
      </c>
    </row>
    <row r="455" spans="2:2" ht="15.6" x14ac:dyDescent="0.6">
      <c r="B455" s="77">
        <v>84.934354365104809</v>
      </c>
    </row>
    <row r="456" spans="2:2" ht="15.6" x14ac:dyDescent="0.6">
      <c r="B456" s="77">
        <v>86.212012522155419</v>
      </c>
    </row>
    <row r="457" spans="2:2" ht="15.6" x14ac:dyDescent="0.6">
      <c r="B457" s="77">
        <v>77.328486642800272</v>
      </c>
    </row>
    <row r="458" spans="2:2" ht="15.6" x14ac:dyDescent="0.6">
      <c r="B458" s="77">
        <v>71.268741723615676</v>
      </c>
    </row>
    <row r="459" spans="2:2" ht="15.6" x14ac:dyDescent="0.6">
      <c r="B459" s="77">
        <v>79.986230250215158</v>
      </c>
    </row>
    <row r="460" spans="2:2" ht="15.6" x14ac:dyDescent="0.6">
      <c r="B460" s="77">
        <v>70.759297361364588</v>
      </c>
    </row>
    <row r="461" spans="2:2" ht="15.6" x14ac:dyDescent="0.6">
      <c r="B461" s="77">
        <v>79.7683335095644</v>
      </c>
    </row>
    <row r="462" spans="2:2" ht="15.6" x14ac:dyDescent="0.6">
      <c r="B462" s="77">
        <v>68.399413268780336</v>
      </c>
    </row>
    <row r="463" spans="2:2" ht="15.6" x14ac:dyDescent="0.6">
      <c r="B463" s="77">
        <v>82.053202479146421</v>
      </c>
    </row>
    <row r="464" spans="2:2" ht="15.6" x14ac:dyDescent="0.6">
      <c r="B464" s="77">
        <v>84.555631676339544</v>
      </c>
    </row>
    <row r="465" spans="2:2" ht="15.6" x14ac:dyDescent="0.6">
      <c r="B465" s="77">
        <v>71.406220942735672</v>
      </c>
    </row>
    <row r="466" spans="2:2" ht="15.6" x14ac:dyDescent="0.6">
      <c r="B466" s="77">
        <v>79.511637724936008</v>
      </c>
    </row>
    <row r="467" spans="2:2" ht="15.6" x14ac:dyDescent="0.6">
      <c r="B467" s="77">
        <v>77.650593286380172</v>
      </c>
    </row>
    <row r="468" spans="2:2" ht="15.6" x14ac:dyDescent="0.6">
      <c r="B468" s="77">
        <v>72.680750438012183</v>
      </c>
    </row>
    <row r="469" spans="2:2" ht="15.6" x14ac:dyDescent="0.6">
      <c r="B469" s="77">
        <v>93.54906999040395</v>
      </c>
    </row>
    <row r="470" spans="2:2" ht="15.6" x14ac:dyDescent="0.6">
      <c r="B470" s="77">
        <v>79.2335415299749</v>
      </c>
    </row>
    <row r="471" spans="2:2" ht="15.6" x14ac:dyDescent="0.6">
      <c r="B471" s="77">
        <v>107.89776772260666</v>
      </c>
    </row>
    <row r="472" spans="2:2" ht="15.6" x14ac:dyDescent="0.6">
      <c r="B472" s="77">
        <v>67.037554092239588</v>
      </c>
    </row>
    <row r="473" spans="2:2" ht="15.6" x14ac:dyDescent="0.6">
      <c r="B473" s="77">
        <v>88.809383871266618</v>
      </c>
    </row>
    <row r="474" spans="2:2" ht="15.6" x14ac:dyDescent="0.6">
      <c r="B474" s="77">
        <v>70.024243743391708</v>
      </c>
    </row>
    <row r="475" spans="2:2" ht="15.6" x14ac:dyDescent="0.6">
      <c r="B475" s="77">
        <v>68.78178303129971</v>
      </c>
    </row>
    <row r="476" spans="2:2" ht="15.6" x14ac:dyDescent="0.6">
      <c r="B476" s="77">
        <v>77.229933796916157</v>
      </c>
    </row>
    <row r="477" spans="2:2" ht="15.6" x14ac:dyDescent="0.6">
      <c r="B477" s="77">
        <v>79.580286385025829</v>
      </c>
    </row>
    <row r="478" spans="2:2" ht="15.6" x14ac:dyDescent="0.6">
      <c r="B478" s="77">
        <v>95.362966223619878</v>
      </c>
    </row>
    <row r="479" spans="2:2" ht="15.6" x14ac:dyDescent="0.6">
      <c r="B479" s="77">
        <v>75.045636751456186</v>
      </c>
    </row>
    <row r="480" spans="2:2" ht="15.6" x14ac:dyDescent="0.6">
      <c r="B480" s="77">
        <v>84.077755875186995</v>
      </c>
    </row>
    <row r="481" spans="2:2" ht="15.6" x14ac:dyDescent="0.6">
      <c r="B481" s="77">
        <v>67.196461006533355</v>
      </c>
    </row>
    <row r="482" spans="2:2" ht="15.6" x14ac:dyDescent="0.6">
      <c r="B482" s="77">
        <v>87.129710866138339</v>
      </c>
    </row>
    <row r="483" spans="2:2" ht="15.6" x14ac:dyDescent="0.6">
      <c r="B483" s="77">
        <v>74.296777003910393</v>
      </c>
    </row>
    <row r="484" spans="2:2" ht="15.6" x14ac:dyDescent="0.6">
      <c r="B484" s="77">
        <v>84.504618118517101</v>
      </c>
    </row>
    <row r="485" spans="2:2" ht="15.6" x14ac:dyDescent="0.6">
      <c r="B485" s="77">
        <v>98.268037820234895</v>
      </c>
    </row>
    <row r="486" spans="2:2" ht="15.6" x14ac:dyDescent="0.6">
      <c r="B486" s="77">
        <v>84.604662535712123</v>
      </c>
    </row>
    <row r="487" spans="2:2" ht="15.6" x14ac:dyDescent="0.6">
      <c r="B487" s="77">
        <v>77.694640114787035</v>
      </c>
    </row>
    <row r="488" spans="2:2" ht="15.6" x14ac:dyDescent="0.6">
      <c r="B488" s="77">
        <v>85.402634997153655</v>
      </c>
    </row>
    <row r="489" spans="2:2" ht="15.6" x14ac:dyDescent="0.6">
      <c r="B489" s="77">
        <v>74.238232829957269</v>
      </c>
    </row>
    <row r="490" spans="2:2" ht="15.6" x14ac:dyDescent="0.6">
      <c r="B490" s="77">
        <v>79.666069925297052</v>
      </c>
    </row>
    <row r="491" spans="2:2" ht="15.6" x14ac:dyDescent="0.6">
      <c r="B491" s="77">
        <v>87.610578904859722</v>
      </c>
    </row>
    <row r="492" spans="2:2" ht="15.6" x14ac:dyDescent="0.6">
      <c r="B492" s="77">
        <v>78.443436197703704</v>
      </c>
    </row>
    <row r="493" spans="2:2" ht="15.6" x14ac:dyDescent="0.6">
      <c r="B493" s="77">
        <v>81.089329089154489</v>
      </c>
    </row>
    <row r="494" spans="2:2" ht="15.6" x14ac:dyDescent="0.6">
      <c r="B494" s="77">
        <v>80.109848770080134</v>
      </c>
    </row>
    <row r="495" spans="2:2" ht="15.6" x14ac:dyDescent="0.6">
      <c r="B495" s="77">
        <v>89.058276191353798</v>
      </c>
    </row>
    <row r="496" spans="2:2" ht="15.6" x14ac:dyDescent="0.6">
      <c r="B496" s="77">
        <v>88.250790415331721</v>
      </c>
    </row>
    <row r="497" spans="2:2" ht="15.6" x14ac:dyDescent="0.6">
      <c r="B497" s="77">
        <v>98.59865733422339</v>
      </c>
    </row>
    <row r="498" spans="2:2" ht="15.6" x14ac:dyDescent="0.6">
      <c r="B498" s="77">
        <v>93.150201993994415</v>
      </c>
    </row>
    <row r="499" spans="2:2" ht="15.6" x14ac:dyDescent="0.6">
      <c r="B499" s="77">
        <v>82.131100700353272</v>
      </c>
    </row>
    <row r="500" spans="2:2" ht="15.6" x14ac:dyDescent="0.6">
      <c r="B500" s="77">
        <v>79.590709194308147</v>
      </c>
    </row>
    <row r="501" spans="2:2" ht="15.6" x14ac:dyDescent="0.6">
      <c r="B501" s="77">
        <v>80.030295268516056</v>
      </c>
    </row>
    <row r="502" spans="2:2" ht="15.6" x14ac:dyDescent="0.6">
      <c r="B502" s="77">
        <v>80.043146428652108</v>
      </c>
    </row>
    <row r="503" spans="2:2" ht="15.6" x14ac:dyDescent="0.6">
      <c r="B503" s="77">
        <v>86.4734740590211</v>
      </c>
    </row>
    <row r="504" spans="2:2" ht="15.6" x14ac:dyDescent="0.6">
      <c r="B504" s="77">
        <v>68.971630955347791</v>
      </c>
    </row>
    <row r="505" spans="2:2" ht="15.6" x14ac:dyDescent="0.6">
      <c r="B505" s="77">
        <v>71.158001648727804</v>
      </c>
    </row>
    <row r="506" spans="2:2" ht="15.6" x14ac:dyDescent="0.6">
      <c r="B506" s="77">
        <v>79.380970621132292</v>
      </c>
    </row>
    <row r="507" spans="2:2" ht="15.6" x14ac:dyDescent="0.6">
      <c r="B507" s="77">
        <v>83.660152287920937</v>
      </c>
    </row>
    <row r="508" spans="2:2" ht="15.6" x14ac:dyDescent="0.6">
      <c r="B508" s="77">
        <v>90.895364539464936</v>
      </c>
    </row>
    <row r="509" spans="2:2" ht="15.6" x14ac:dyDescent="0.6">
      <c r="B509" s="77">
        <v>83.11189069179818</v>
      </c>
    </row>
    <row r="510" spans="2:2" ht="15.6" x14ac:dyDescent="0.6">
      <c r="B510" s="77">
        <v>80.311883923131973</v>
      </c>
    </row>
    <row r="511" spans="2:2" ht="15.6" x14ac:dyDescent="0.6">
      <c r="B511" s="77">
        <v>90.862968338187784</v>
      </c>
    </row>
    <row r="512" spans="2:2" ht="15.6" x14ac:dyDescent="0.6">
      <c r="B512" s="77">
        <v>81.602747943252325</v>
      </c>
    </row>
    <row r="513" spans="2:2" ht="15.6" x14ac:dyDescent="0.6">
      <c r="B513" s="77">
        <v>63.855159371159971</v>
      </c>
    </row>
    <row r="514" spans="2:2" ht="15.6" x14ac:dyDescent="0.6">
      <c r="B514" s="77">
        <v>87.208345778053626</v>
      </c>
    </row>
    <row r="515" spans="2:2" ht="15.6" x14ac:dyDescent="0.6">
      <c r="B515" s="77">
        <v>73.873661878751591</v>
      </c>
    </row>
    <row r="516" spans="2:2" ht="15.6" x14ac:dyDescent="0.6">
      <c r="B516" s="77">
        <v>83.664918040158227</v>
      </c>
    </row>
  </sheetData>
  <sortState ref="B93:B96">
    <sortCondition ref="B93"/>
  </sortState>
  <mergeCells count="3">
    <mergeCell ref="A1:D1"/>
    <mergeCell ref="B2:O2"/>
    <mergeCell ref="B4:O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7"/>
  <sheetViews>
    <sheetView workbookViewId="0">
      <selection activeCell="D37" sqref="D37"/>
    </sheetView>
  </sheetViews>
  <sheetFormatPr defaultColWidth="9" defaultRowHeight="15.6" x14ac:dyDescent="0.6"/>
  <cols>
    <col min="1" max="1" width="10.75" style="50" customWidth="1"/>
    <col min="2" max="2" width="19.84765625" style="50" customWidth="1"/>
    <col min="3" max="5" width="11.1484375" style="50" bestFit="1" customWidth="1"/>
    <col min="6" max="6" width="10.34765625" style="50" customWidth="1"/>
    <col min="7" max="9" width="9" style="50"/>
    <col min="10" max="10" width="15.75" style="50" customWidth="1"/>
    <col min="11" max="16384" width="9" style="50"/>
  </cols>
  <sheetData>
    <row r="1" spans="1:11" s="49" customFormat="1" ht="21" customHeight="1" thickBot="1" x14ac:dyDescent="0.65">
      <c r="A1" s="107" t="s">
        <v>87</v>
      </c>
      <c r="B1" s="108"/>
      <c r="C1" s="108"/>
      <c r="D1" s="108"/>
      <c r="E1" s="109"/>
    </row>
    <row r="3" spans="1:11" ht="5.5" customHeight="1" x14ac:dyDescent="0.6">
      <c r="A3" s="140" t="s">
        <v>84</v>
      </c>
      <c r="B3" s="140"/>
      <c r="C3" s="140"/>
      <c r="D3" s="140"/>
      <c r="E3" s="140"/>
      <c r="F3" s="140"/>
      <c r="G3" s="140"/>
      <c r="H3" s="140"/>
      <c r="I3" s="140"/>
    </row>
    <row r="4" spans="1:11" ht="5.5" customHeight="1" x14ac:dyDescent="0.6">
      <c r="A4" s="140"/>
      <c r="B4" s="140"/>
      <c r="C4" s="140"/>
      <c r="D4" s="140"/>
      <c r="E4" s="140"/>
      <c r="F4" s="140"/>
      <c r="G4" s="140"/>
      <c r="H4" s="140"/>
      <c r="I4" s="140"/>
    </row>
    <row r="5" spans="1:11" ht="5.5" customHeight="1" x14ac:dyDescent="0.6">
      <c r="A5" s="140"/>
      <c r="B5" s="140"/>
      <c r="C5" s="140"/>
      <c r="D5" s="140"/>
      <c r="E5" s="140"/>
      <c r="F5" s="140"/>
      <c r="G5" s="140"/>
      <c r="H5" s="140"/>
      <c r="I5" s="140"/>
    </row>
    <row r="6" spans="1:11" ht="5.5" customHeight="1" x14ac:dyDescent="0.6">
      <c r="A6" s="140"/>
      <c r="B6" s="140"/>
      <c r="C6" s="140"/>
      <c r="D6" s="140"/>
      <c r="E6" s="140"/>
      <c r="F6" s="140"/>
      <c r="G6" s="140"/>
      <c r="H6" s="140"/>
      <c r="I6" s="140"/>
    </row>
    <row r="7" spans="1:11" ht="5.5" customHeight="1" x14ac:dyDescent="0.6">
      <c r="A7" s="140"/>
      <c r="B7" s="140"/>
      <c r="C7" s="140"/>
      <c r="D7" s="140"/>
      <c r="E7" s="140"/>
      <c r="F7" s="140"/>
      <c r="G7" s="140"/>
      <c r="H7" s="140"/>
      <c r="I7" s="140"/>
    </row>
    <row r="8" spans="1:11" ht="5.5" customHeight="1" x14ac:dyDescent="0.6">
      <c r="A8" s="140"/>
      <c r="B8" s="140"/>
      <c r="C8" s="140"/>
      <c r="D8" s="140"/>
      <c r="E8" s="140"/>
      <c r="F8" s="140"/>
      <c r="G8" s="140"/>
      <c r="H8" s="140"/>
      <c r="I8" s="140"/>
    </row>
    <row r="9" spans="1:11" ht="5.5" customHeight="1" x14ac:dyDescent="0.6">
      <c r="A9" s="140"/>
      <c r="B9" s="140"/>
      <c r="C9" s="140"/>
      <c r="D9" s="140"/>
      <c r="E9" s="140"/>
      <c r="F9" s="140"/>
      <c r="G9" s="140"/>
      <c r="H9" s="140"/>
      <c r="I9" s="140"/>
    </row>
    <row r="10" spans="1:11" ht="5.5" customHeight="1" x14ac:dyDescent="0.6">
      <c r="A10" s="140"/>
      <c r="B10" s="140"/>
      <c r="C10" s="140"/>
      <c r="D10" s="140"/>
      <c r="E10" s="140"/>
      <c r="F10" s="140"/>
      <c r="G10" s="140"/>
      <c r="H10" s="140"/>
      <c r="I10" s="140"/>
    </row>
    <row r="11" spans="1:11" ht="5.5" customHeight="1" x14ac:dyDescent="0.6">
      <c r="A11" s="140"/>
      <c r="B11" s="140"/>
      <c r="C11" s="140"/>
      <c r="D11" s="140"/>
      <c r="E11" s="140"/>
      <c r="F11" s="140"/>
      <c r="G11" s="140"/>
      <c r="H11" s="140"/>
      <c r="I11" s="140"/>
    </row>
    <row r="12" spans="1:11" ht="5.5" customHeight="1" x14ac:dyDescent="0.6">
      <c r="A12" s="140"/>
      <c r="B12" s="140"/>
      <c r="C12" s="140"/>
      <c r="D12" s="140"/>
      <c r="E12" s="140"/>
      <c r="F12" s="140"/>
      <c r="G12" s="140"/>
      <c r="H12" s="140"/>
      <c r="I12" s="140"/>
    </row>
    <row r="13" spans="1:11" ht="5.5" customHeight="1" x14ac:dyDescent="0.6">
      <c r="A13" s="140"/>
      <c r="B13" s="140"/>
      <c r="C13" s="140"/>
      <c r="D13" s="140"/>
      <c r="E13" s="140"/>
      <c r="F13" s="140"/>
      <c r="G13" s="140"/>
      <c r="H13" s="140"/>
      <c r="I13" s="140"/>
    </row>
    <row r="14" spans="1:11" ht="52.5" customHeight="1" x14ac:dyDescent="0.6">
      <c r="A14" s="140"/>
      <c r="B14" s="140"/>
      <c r="C14" s="140"/>
      <c r="D14" s="140"/>
      <c r="E14" s="140"/>
      <c r="F14" s="140"/>
      <c r="G14" s="140"/>
      <c r="H14" s="140"/>
      <c r="I14" s="140"/>
    </row>
    <row r="15" spans="1:11" ht="24" customHeight="1" x14ac:dyDescent="0.6">
      <c r="A15" s="140"/>
      <c r="B15" s="140"/>
      <c r="C15" s="140"/>
      <c r="D15" s="140"/>
      <c r="E15" s="140"/>
      <c r="F15" s="140"/>
      <c r="G15" s="140"/>
      <c r="H15" s="140"/>
      <c r="I15" s="140"/>
    </row>
    <row r="16" spans="1:11" ht="15.9" thickBot="1" x14ac:dyDescent="0.65">
      <c r="E16" s="51"/>
      <c r="F16" s="51"/>
      <c r="G16" s="51"/>
      <c r="H16" s="51"/>
      <c r="I16" s="51"/>
      <c r="K16" s="60"/>
    </row>
    <row r="17" spans="1:14" ht="28.5" customHeight="1" x14ac:dyDescent="0.6">
      <c r="A17" s="141" t="s">
        <v>81</v>
      </c>
      <c r="B17" s="142"/>
      <c r="C17" s="52">
        <f>AVERAGE(A21:A1020)</f>
        <v>99.609001247335982</v>
      </c>
      <c r="E17" s="51"/>
      <c r="F17" s="51"/>
      <c r="G17" s="51"/>
      <c r="H17" s="51"/>
      <c r="I17" s="51"/>
    </row>
    <row r="18" spans="1:14" ht="31.5" customHeight="1" thickBot="1" x14ac:dyDescent="0.65">
      <c r="A18" s="104" t="s">
        <v>82</v>
      </c>
      <c r="B18" s="105"/>
      <c r="C18" s="59">
        <f>_xlfn.STDEV.P(A21:A1020)</f>
        <v>19.924942331542415</v>
      </c>
      <c r="E18" s="51"/>
      <c r="F18" s="51"/>
      <c r="G18" s="51"/>
      <c r="H18" s="51"/>
      <c r="I18" s="51"/>
    </row>
    <row r="19" spans="1:14" ht="15.9" thickBot="1" x14ac:dyDescent="0.65">
      <c r="C19" s="106" t="s">
        <v>79</v>
      </c>
      <c r="D19" s="106"/>
      <c r="E19" s="106"/>
      <c r="F19" s="106"/>
      <c r="G19" s="61"/>
      <c r="H19" s="61"/>
      <c r="N19" s="53"/>
    </row>
    <row r="20" spans="1:14" ht="15.9" thickBot="1" x14ac:dyDescent="0.65">
      <c r="A20" s="64" t="s">
        <v>83</v>
      </c>
      <c r="C20" s="54" t="s">
        <v>45</v>
      </c>
      <c r="D20" s="55" t="s">
        <v>44</v>
      </c>
      <c r="E20" s="55" t="s">
        <v>64</v>
      </c>
      <c r="F20" s="55" t="s">
        <v>65</v>
      </c>
    </row>
    <row r="21" spans="1:14" x14ac:dyDescent="0.6">
      <c r="A21">
        <v>78.169080350198783</v>
      </c>
      <c r="B21" s="111" t="s">
        <v>63</v>
      </c>
      <c r="C21" s="134">
        <f>COUNTIF(A21:A1020,"&gt;=128")</f>
        <v>72</v>
      </c>
      <c r="D21" s="136">
        <f>COUNTIF(A21:A1020,"&gt;=115")</f>
        <v>214</v>
      </c>
      <c r="E21" s="136">
        <f>COUNTIF(A21:A1020,"&lt;=107")</f>
        <v>650</v>
      </c>
      <c r="F21" s="138">
        <f>COUNTIF(A21:A1020,"&lt;=90")</f>
        <v>311</v>
      </c>
      <c r="G21" s="125" t="s">
        <v>67</v>
      </c>
      <c r="H21" s="126"/>
      <c r="I21" s="126"/>
      <c r="J21" s="127"/>
    </row>
    <row r="22" spans="1:14" ht="15.9" thickBot="1" x14ac:dyDescent="0.65">
      <c r="A22">
        <v>97.537429408112075</v>
      </c>
      <c r="B22" s="114"/>
      <c r="C22" s="135"/>
      <c r="D22" s="137"/>
      <c r="E22" s="137"/>
      <c r="F22" s="139"/>
      <c r="G22" s="128"/>
      <c r="H22" s="129"/>
      <c r="I22" s="129"/>
      <c r="J22" s="130"/>
    </row>
    <row r="23" spans="1:14" ht="19.899999999999999" customHeight="1" thickBot="1" x14ac:dyDescent="0.65">
      <c r="A23">
        <v>116.20492184883915</v>
      </c>
      <c r="B23" s="56" t="s">
        <v>66</v>
      </c>
      <c r="C23" s="57">
        <f>C21/1000</f>
        <v>7.1999999999999995E-2</v>
      </c>
      <c r="D23" s="57">
        <f t="shared" ref="D23:F23" si="0">D21/1000</f>
        <v>0.214</v>
      </c>
      <c r="E23" s="57">
        <f t="shared" si="0"/>
        <v>0.65</v>
      </c>
      <c r="F23" s="57">
        <f t="shared" si="0"/>
        <v>0.311</v>
      </c>
      <c r="G23" s="128"/>
      <c r="H23" s="129"/>
      <c r="I23" s="129"/>
      <c r="J23" s="130"/>
    </row>
    <row r="24" spans="1:14" x14ac:dyDescent="0.6">
      <c r="A24">
        <v>116.14976099517662</v>
      </c>
      <c r="B24" s="119" t="s">
        <v>80</v>
      </c>
      <c r="C24" s="122">
        <f>1-_xlfn.NORM.DIST(128,C17,C18,TRUE)</f>
        <v>7.7093429004868819E-2</v>
      </c>
      <c r="D24" s="122">
        <f>1-_xlfn.NORM.DIST(115,C17,C18,TRUE)</f>
        <v>0.21992431590705941</v>
      </c>
      <c r="E24" s="122">
        <f>_xlfn.NORM.DIST(107,C17,C18,TRUE)</f>
        <v>0.64465964896081318</v>
      </c>
      <c r="F24" s="122">
        <f>_xlfn.NORM.DIST(90,C17,C18,TRUE)</f>
        <v>0.31481065504110906</v>
      </c>
      <c r="G24" s="128"/>
      <c r="H24" s="129"/>
      <c r="I24" s="129"/>
      <c r="J24" s="130"/>
    </row>
    <row r="25" spans="1:14" x14ac:dyDescent="0.6">
      <c r="A25">
        <v>107.79455149313435</v>
      </c>
      <c r="B25" s="120"/>
      <c r="C25" s="123"/>
      <c r="D25" s="123"/>
      <c r="E25" s="123"/>
      <c r="F25" s="123"/>
      <c r="G25" s="128"/>
      <c r="H25" s="129"/>
      <c r="I25" s="129"/>
      <c r="J25" s="130"/>
    </row>
    <row r="26" spans="1:14" ht="15.9" thickBot="1" x14ac:dyDescent="0.65">
      <c r="A26">
        <v>85.755744091875385</v>
      </c>
      <c r="B26" s="121"/>
      <c r="C26" s="124"/>
      <c r="D26" s="124"/>
      <c r="E26" s="124"/>
      <c r="F26" s="124"/>
      <c r="G26" s="131"/>
      <c r="H26" s="132"/>
      <c r="I26" s="132"/>
      <c r="J26" s="133"/>
    </row>
    <row r="27" spans="1:14" ht="15.9" thickBot="1" x14ac:dyDescent="0.65">
      <c r="A27">
        <v>84.847772793727927</v>
      </c>
      <c r="B27" s="58"/>
      <c r="C27" s="58"/>
      <c r="D27" s="58"/>
      <c r="E27" s="58"/>
      <c r="F27" s="58"/>
      <c r="G27" s="58"/>
      <c r="H27" s="58"/>
      <c r="I27" s="58"/>
      <c r="J27" s="58"/>
    </row>
    <row r="28" spans="1:14" x14ac:dyDescent="0.6">
      <c r="A28">
        <v>113.90130819345359</v>
      </c>
      <c r="B28" s="110" t="s">
        <v>91</v>
      </c>
      <c r="C28" s="111"/>
      <c r="D28" s="111"/>
      <c r="E28" s="111"/>
      <c r="F28" s="111"/>
      <c r="G28" s="111"/>
      <c r="H28" s="112"/>
      <c r="I28" s="58"/>
      <c r="J28" s="58"/>
    </row>
    <row r="29" spans="1:14" x14ac:dyDescent="0.6">
      <c r="A29">
        <v>46.69269653968513</v>
      </c>
      <c r="B29" s="113"/>
      <c r="C29" s="114"/>
      <c r="D29" s="114"/>
      <c r="E29" s="114"/>
      <c r="F29" s="114"/>
      <c r="G29" s="114"/>
      <c r="H29" s="115"/>
      <c r="I29" s="58"/>
      <c r="J29" s="58"/>
    </row>
    <row r="30" spans="1:14" x14ac:dyDescent="0.6">
      <c r="A30">
        <v>88.495574143598787</v>
      </c>
      <c r="B30" s="113"/>
      <c r="C30" s="114"/>
      <c r="D30" s="114"/>
      <c r="E30" s="114"/>
      <c r="F30" s="114"/>
      <c r="G30" s="114"/>
      <c r="H30" s="115"/>
      <c r="I30" s="58"/>
      <c r="J30" s="58"/>
    </row>
    <row r="31" spans="1:14" x14ac:dyDescent="0.6">
      <c r="A31">
        <v>85.040722094709054</v>
      </c>
      <c r="B31" s="113"/>
      <c r="C31" s="114"/>
      <c r="D31" s="114"/>
      <c r="E31" s="114"/>
      <c r="F31" s="114"/>
      <c r="G31" s="114"/>
      <c r="H31" s="115"/>
      <c r="I31" s="58"/>
      <c r="J31" s="58"/>
    </row>
    <row r="32" spans="1:14" ht="15.9" thickBot="1" x14ac:dyDescent="0.65">
      <c r="A32">
        <v>59.340493660420179</v>
      </c>
      <c r="B32" s="116"/>
      <c r="C32" s="117"/>
      <c r="D32" s="117"/>
      <c r="E32" s="117"/>
      <c r="F32" s="117"/>
      <c r="G32" s="117"/>
      <c r="H32" s="118"/>
      <c r="I32" s="58"/>
      <c r="J32" s="58"/>
    </row>
    <row r="33" spans="1:1" x14ac:dyDescent="0.6">
      <c r="A33">
        <v>92.051698427530937</v>
      </c>
    </row>
    <row r="34" spans="1:1" x14ac:dyDescent="0.6">
      <c r="A34">
        <v>144.09630491863936</v>
      </c>
    </row>
    <row r="35" spans="1:1" x14ac:dyDescent="0.6">
      <c r="A35">
        <v>101.29448380903341</v>
      </c>
    </row>
    <row r="36" spans="1:1" x14ac:dyDescent="0.6">
      <c r="A36">
        <v>75.409718899754807</v>
      </c>
    </row>
    <row r="37" spans="1:1" x14ac:dyDescent="0.6">
      <c r="A37">
        <v>99.471333467226941</v>
      </c>
    </row>
    <row r="38" spans="1:1" x14ac:dyDescent="0.6">
      <c r="A38">
        <v>86.088960213237442</v>
      </c>
    </row>
    <row r="39" spans="1:1" x14ac:dyDescent="0.6">
      <c r="A39">
        <v>131.10071702394634</v>
      </c>
    </row>
    <row r="40" spans="1:1" x14ac:dyDescent="0.6">
      <c r="A40">
        <v>102.73876139544882</v>
      </c>
    </row>
    <row r="41" spans="1:1" x14ac:dyDescent="0.6">
      <c r="A41">
        <v>92.786570146563463</v>
      </c>
    </row>
    <row r="42" spans="1:1" x14ac:dyDescent="0.6">
      <c r="A42">
        <v>84.362193572451361</v>
      </c>
    </row>
    <row r="43" spans="1:1" x14ac:dyDescent="0.6">
      <c r="A43">
        <v>109.23032530408818</v>
      </c>
    </row>
    <row r="44" spans="1:1" x14ac:dyDescent="0.6">
      <c r="A44">
        <v>78.301821101922542</v>
      </c>
    </row>
    <row r="45" spans="1:1" x14ac:dyDescent="0.6">
      <c r="A45">
        <v>124.08978616585955</v>
      </c>
    </row>
    <row r="46" spans="1:1" x14ac:dyDescent="0.6">
      <c r="A46">
        <v>115.12371454737149</v>
      </c>
    </row>
    <row r="47" spans="1:1" x14ac:dyDescent="0.6">
      <c r="A47">
        <v>107.95162122813053</v>
      </c>
    </row>
    <row r="48" spans="1:1" x14ac:dyDescent="0.6">
      <c r="A48">
        <v>69.357577356277034</v>
      </c>
    </row>
    <row r="49" spans="1:1" x14ac:dyDescent="0.6">
      <c r="A49">
        <v>77.733659761724994</v>
      </c>
    </row>
    <row r="50" spans="1:1" x14ac:dyDescent="0.6">
      <c r="A50">
        <v>85.810882208170369</v>
      </c>
    </row>
    <row r="51" spans="1:1" x14ac:dyDescent="0.6">
      <c r="A51">
        <v>122.44350980618037</v>
      </c>
    </row>
    <row r="52" spans="1:1" x14ac:dyDescent="0.6">
      <c r="A52">
        <v>130.90735845034942</v>
      </c>
    </row>
    <row r="53" spans="1:1" x14ac:dyDescent="0.6">
      <c r="A53">
        <v>129.7066435450688</v>
      </c>
    </row>
    <row r="54" spans="1:1" x14ac:dyDescent="0.6">
      <c r="A54">
        <v>105.29130375070963</v>
      </c>
    </row>
    <row r="55" spans="1:1" x14ac:dyDescent="0.6">
      <c r="A55">
        <v>93.254868968506344</v>
      </c>
    </row>
    <row r="56" spans="1:1" x14ac:dyDescent="0.6">
      <c r="A56">
        <v>61.436697049066424</v>
      </c>
    </row>
    <row r="57" spans="1:1" x14ac:dyDescent="0.6">
      <c r="A57">
        <v>117.23124114505481</v>
      </c>
    </row>
    <row r="58" spans="1:1" x14ac:dyDescent="0.6">
      <c r="A58">
        <v>124.37027433188632</v>
      </c>
    </row>
    <row r="59" spans="1:1" x14ac:dyDescent="0.6">
      <c r="A59">
        <v>118.94482011266518</v>
      </c>
    </row>
    <row r="60" spans="1:1" x14ac:dyDescent="0.6">
      <c r="A60">
        <v>105.51822267880198</v>
      </c>
    </row>
    <row r="61" spans="1:1" x14ac:dyDescent="0.6">
      <c r="A61">
        <v>98.564430825354066</v>
      </c>
    </row>
    <row r="62" spans="1:1" x14ac:dyDescent="0.6">
      <c r="A62">
        <v>114.17338353348896</v>
      </c>
    </row>
    <row r="63" spans="1:1" x14ac:dyDescent="0.6">
      <c r="A63">
        <v>88.997456057404634</v>
      </c>
    </row>
    <row r="64" spans="1:1" x14ac:dyDescent="0.6">
      <c r="A64">
        <v>127.11899469431955</v>
      </c>
    </row>
    <row r="65" spans="1:1" x14ac:dyDescent="0.6">
      <c r="A65">
        <v>109.80085133051034</v>
      </c>
    </row>
    <row r="66" spans="1:1" x14ac:dyDescent="0.6">
      <c r="A66">
        <v>75.73549990192987</v>
      </c>
    </row>
    <row r="67" spans="1:1" x14ac:dyDescent="0.6">
      <c r="A67">
        <v>71.522629493847489</v>
      </c>
    </row>
    <row r="68" spans="1:1" x14ac:dyDescent="0.6">
      <c r="A68">
        <v>99.622832547174767</v>
      </c>
    </row>
    <row r="69" spans="1:1" x14ac:dyDescent="0.6">
      <c r="A69">
        <v>113.103817764204</v>
      </c>
    </row>
    <row r="70" spans="1:1" x14ac:dyDescent="0.6">
      <c r="A70">
        <v>111.82361302198842</v>
      </c>
    </row>
    <row r="71" spans="1:1" x14ac:dyDescent="0.6">
      <c r="A71">
        <v>95.685129761113785</v>
      </c>
    </row>
    <row r="72" spans="1:1" x14ac:dyDescent="0.6">
      <c r="A72">
        <v>98.498469722107984</v>
      </c>
    </row>
    <row r="73" spans="1:1" x14ac:dyDescent="0.6">
      <c r="A73">
        <v>92.820835359452758</v>
      </c>
    </row>
    <row r="74" spans="1:1" x14ac:dyDescent="0.6">
      <c r="A74">
        <v>109.11982169782277</v>
      </c>
    </row>
    <row r="75" spans="1:1" x14ac:dyDescent="0.6">
      <c r="A75">
        <v>117.61136445566081</v>
      </c>
    </row>
    <row r="76" spans="1:1" x14ac:dyDescent="0.6">
      <c r="A76">
        <v>102.09606696444098</v>
      </c>
    </row>
    <row r="77" spans="1:1" x14ac:dyDescent="0.6">
      <c r="A77">
        <v>88.849413057323545</v>
      </c>
    </row>
    <row r="78" spans="1:1" x14ac:dyDescent="0.6">
      <c r="A78">
        <v>109.73707301454851</v>
      </c>
    </row>
    <row r="79" spans="1:1" x14ac:dyDescent="0.6">
      <c r="A79">
        <v>110.50748323905282</v>
      </c>
    </row>
    <row r="80" spans="1:1" x14ac:dyDescent="0.6">
      <c r="A80">
        <v>80.241545927128755</v>
      </c>
    </row>
    <row r="81" spans="1:1" x14ac:dyDescent="0.6">
      <c r="A81">
        <v>94.559630067669787</v>
      </c>
    </row>
    <row r="82" spans="1:1" x14ac:dyDescent="0.6">
      <c r="A82">
        <v>148.58156898990273</v>
      </c>
    </row>
    <row r="83" spans="1:1" x14ac:dyDescent="0.6">
      <c r="A83">
        <v>94.911240719375201</v>
      </c>
    </row>
    <row r="84" spans="1:1" x14ac:dyDescent="0.6">
      <c r="A84">
        <v>117.10300239210483</v>
      </c>
    </row>
    <row r="85" spans="1:1" x14ac:dyDescent="0.6">
      <c r="A85">
        <v>99.160581864998676</v>
      </c>
    </row>
    <row r="86" spans="1:1" x14ac:dyDescent="0.6">
      <c r="A86">
        <v>135.35660653142259</v>
      </c>
    </row>
    <row r="87" spans="1:1" x14ac:dyDescent="0.6">
      <c r="A87">
        <v>125.40900823078118</v>
      </c>
    </row>
    <row r="88" spans="1:1" x14ac:dyDescent="0.6">
      <c r="A88">
        <v>111.10947778215632</v>
      </c>
    </row>
    <row r="89" spans="1:1" x14ac:dyDescent="0.6">
      <c r="A89">
        <v>110.36901267070789</v>
      </c>
    </row>
    <row r="90" spans="1:1" x14ac:dyDescent="0.6">
      <c r="A90">
        <v>72.293926475686021</v>
      </c>
    </row>
    <row r="91" spans="1:1" x14ac:dyDescent="0.6">
      <c r="A91">
        <v>101.00637862487929</v>
      </c>
    </row>
    <row r="92" spans="1:1" x14ac:dyDescent="0.6">
      <c r="A92">
        <v>63.747177389450371</v>
      </c>
    </row>
    <row r="93" spans="1:1" x14ac:dyDescent="0.6">
      <c r="A93">
        <v>110.66766799340257</v>
      </c>
    </row>
    <row r="94" spans="1:1" x14ac:dyDescent="0.6">
      <c r="A94">
        <v>99.368787939602043</v>
      </c>
    </row>
    <row r="95" spans="1:1" x14ac:dyDescent="0.6">
      <c r="A95">
        <v>144.20144250616431</v>
      </c>
    </row>
    <row r="96" spans="1:1" x14ac:dyDescent="0.6">
      <c r="A96">
        <v>115.35481715109199</v>
      </c>
    </row>
    <row r="97" spans="1:1" x14ac:dyDescent="0.6">
      <c r="A97">
        <v>99.91969161783345</v>
      </c>
    </row>
    <row r="98" spans="1:1" x14ac:dyDescent="0.6">
      <c r="A98">
        <v>108.07926880952436</v>
      </c>
    </row>
    <row r="99" spans="1:1" x14ac:dyDescent="0.6">
      <c r="A99">
        <v>126.52486728038639</v>
      </c>
    </row>
    <row r="100" spans="1:1" x14ac:dyDescent="0.6">
      <c r="A100">
        <v>96.93809513701126</v>
      </c>
    </row>
    <row r="101" spans="1:1" x14ac:dyDescent="0.6">
      <c r="A101">
        <v>75.057289702817798</v>
      </c>
    </row>
    <row r="102" spans="1:1" x14ac:dyDescent="0.6">
      <c r="A102">
        <v>99.088595359353349</v>
      </c>
    </row>
    <row r="103" spans="1:1" x14ac:dyDescent="0.6">
      <c r="A103">
        <v>85.867907525971532</v>
      </c>
    </row>
    <row r="104" spans="1:1" x14ac:dyDescent="0.6">
      <c r="A104">
        <v>114.4580099004088</v>
      </c>
    </row>
    <row r="105" spans="1:1" x14ac:dyDescent="0.6">
      <c r="A105">
        <v>129.11137926275842</v>
      </c>
    </row>
    <row r="106" spans="1:1" x14ac:dyDescent="0.6">
      <c r="A106">
        <v>90.587184584001079</v>
      </c>
    </row>
    <row r="107" spans="1:1" x14ac:dyDescent="0.6">
      <c r="A107">
        <v>112.61096258531325</v>
      </c>
    </row>
    <row r="108" spans="1:1" x14ac:dyDescent="0.6">
      <c r="A108">
        <v>101.54909685079474</v>
      </c>
    </row>
    <row r="109" spans="1:1" x14ac:dyDescent="0.6">
      <c r="A109">
        <v>65.782080835197121</v>
      </c>
    </row>
    <row r="110" spans="1:1" x14ac:dyDescent="0.6">
      <c r="A110">
        <v>83.722727847634815</v>
      </c>
    </row>
    <row r="111" spans="1:1" x14ac:dyDescent="0.6">
      <c r="A111">
        <v>128.06600605254062</v>
      </c>
    </row>
    <row r="112" spans="1:1" x14ac:dyDescent="0.6">
      <c r="A112">
        <v>112.49914021173026</v>
      </c>
    </row>
    <row r="113" spans="1:1" x14ac:dyDescent="0.6">
      <c r="A113">
        <v>86.501097737345845</v>
      </c>
    </row>
    <row r="114" spans="1:1" x14ac:dyDescent="0.6">
      <c r="A114">
        <v>125.83656169008464</v>
      </c>
    </row>
    <row r="115" spans="1:1" x14ac:dyDescent="0.6">
      <c r="A115">
        <v>106.12158146395814</v>
      </c>
    </row>
    <row r="116" spans="1:1" x14ac:dyDescent="0.6">
      <c r="A116">
        <v>76.84449226653669</v>
      </c>
    </row>
    <row r="117" spans="1:1" x14ac:dyDescent="0.6">
      <c r="A117">
        <v>73.731019053957425</v>
      </c>
    </row>
    <row r="118" spans="1:1" x14ac:dyDescent="0.6">
      <c r="A118">
        <v>122.46074473077897</v>
      </c>
    </row>
    <row r="119" spans="1:1" x14ac:dyDescent="0.6">
      <c r="A119">
        <v>104.57362148154061</v>
      </c>
    </row>
    <row r="120" spans="1:1" x14ac:dyDescent="0.6">
      <c r="A120">
        <v>98.194471118040383</v>
      </c>
    </row>
    <row r="121" spans="1:1" x14ac:dyDescent="0.6">
      <c r="A121">
        <v>111.17739429901121</v>
      </c>
    </row>
    <row r="122" spans="1:1" x14ac:dyDescent="0.6">
      <c r="A122">
        <v>128.46054485416971</v>
      </c>
    </row>
    <row r="123" spans="1:1" x14ac:dyDescent="0.6">
      <c r="A123">
        <v>86.341163094039075</v>
      </c>
    </row>
    <row r="124" spans="1:1" x14ac:dyDescent="0.6">
      <c r="A124">
        <v>97.119084582664073</v>
      </c>
    </row>
    <row r="125" spans="1:1" x14ac:dyDescent="0.6">
      <c r="A125">
        <v>112.04848558700178</v>
      </c>
    </row>
    <row r="126" spans="1:1" x14ac:dyDescent="0.6">
      <c r="A126">
        <v>106.62864749756409</v>
      </c>
    </row>
    <row r="127" spans="1:1" x14ac:dyDescent="0.6">
      <c r="A127">
        <v>69.148029776988551</v>
      </c>
    </row>
    <row r="128" spans="1:1" x14ac:dyDescent="0.6">
      <c r="A128">
        <v>106.36573531664908</v>
      </c>
    </row>
    <row r="129" spans="1:1" x14ac:dyDescent="0.6">
      <c r="A129">
        <v>54.535087454132736</v>
      </c>
    </row>
    <row r="130" spans="1:1" x14ac:dyDescent="0.6">
      <c r="A130">
        <v>80.555685397121124</v>
      </c>
    </row>
    <row r="131" spans="1:1" x14ac:dyDescent="0.6">
      <c r="A131">
        <v>106.55595613352489</v>
      </c>
    </row>
    <row r="132" spans="1:1" x14ac:dyDescent="0.6">
      <c r="A132">
        <v>93.082928995136172</v>
      </c>
    </row>
    <row r="133" spans="1:1" x14ac:dyDescent="0.6">
      <c r="A133">
        <v>104.07244442612864</v>
      </c>
    </row>
    <row r="134" spans="1:1" x14ac:dyDescent="0.6">
      <c r="A134">
        <v>113.99494067300111</v>
      </c>
    </row>
    <row r="135" spans="1:1" x14ac:dyDescent="0.6">
      <c r="A135">
        <v>133.5621734848246</v>
      </c>
    </row>
    <row r="136" spans="1:1" x14ac:dyDescent="0.6">
      <c r="A136">
        <v>71.568922774167731</v>
      </c>
    </row>
    <row r="137" spans="1:1" x14ac:dyDescent="0.6">
      <c r="A137">
        <v>94.806876202346757</v>
      </c>
    </row>
    <row r="138" spans="1:1" x14ac:dyDescent="0.6">
      <c r="A138">
        <v>94.313111528754234</v>
      </c>
    </row>
    <row r="139" spans="1:1" x14ac:dyDescent="0.6">
      <c r="A139">
        <v>140.5634636990726</v>
      </c>
    </row>
    <row r="140" spans="1:1" x14ac:dyDescent="0.6">
      <c r="A140">
        <v>115.40829543955624</v>
      </c>
    </row>
    <row r="141" spans="1:1" x14ac:dyDescent="0.6">
      <c r="A141">
        <v>93.96654857264366</v>
      </c>
    </row>
    <row r="142" spans="1:1" x14ac:dyDescent="0.6">
      <c r="A142">
        <v>125.21137503208593</v>
      </c>
    </row>
    <row r="143" spans="1:1" x14ac:dyDescent="0.6">
      <c r="A143">
        <v>124.43143785058055</v>
      </c>
    </row>
    <row r="144" spans="1:1" x14ac:dyDescent="0.6">
      <c r="A144">
        <v>89.545153766812291</v>
      </c>
    </row>
    <row r="145" spans="1:1" x14ac:dyDescent="0.6">
      <c r="A145">
        <v>94.505606082384475</v>
      </c>
    </row>
    <row r="146" spans="1:1" x14ac:dyDescent="0.6">
      <c r="A146">
        <v>79.605991029529832</v>
      </c>
    </row>
    <row r="147" spans="1:1" x14ac:dyDescent="0.6">
      <c r="A147">
        <v>84.60612005146686</v>
      </c>
    </row>
    <row r="148" spans="1:1" x14ac:dyDescent="0.6">
      <c r="A148">
        <v>71.760917105711997</v>
      </c>
    </row>
    <row r="149" spans="1:1" x14ac:dyDescent="0.6">
      <c r="A149">
        <v>98.611974660889246</v>
      </c>
    </row>
    <row r="150" spans="1:1" x14ac:dyDescent="0.6">
      <c r="A150">
        <v>97.786972016911022</v>
      </c>
    </row>
    <row r="151" spans="1:1" x14ac:dyDescent="0.6">
      <c r="A151">
        <v>90.123160387156531</v>
      </c>
    </row>
    <row r="152" spans="1:1" x14ac:dyDescent="0.6">
      <c r="A152">
        <v>131.16747393505648</v>
      </c>
    </row>
    <row r="153" spans="1:1" x14ac:dyDescent="0.6">
      <c r="A153">
        <v>78.091182128991932</v>
      </c>
    </row>
    <row r="154" spans="1:1" x14ac:dyDescent="0.6">
      <c r="A154">
        <v>116.09046194062103</v>
      </c>
    </row>
    <row r="155" spans="1:1" x14ac:dyDescent="0.6">
      <c r="A155">
        <v>75.869104673620313</v>
      </c>
    </row>
    <row r="156" spans="1:1" x14ac:dyDescent="0.6">
      <c r="A156">
        <v>114.82603693148121</v>
      </c>
    </row>
    <row r="157" spans="1:1" x14ac:dyDescent="0.6">
      <c r="A157">
        <v>139.41222530556843</v>
      </c>
    </row>
    <row r="158" spans="1:1" x14ac:dyDescent="0.6">
      <c r="A158">
        <v>78.071673467638902</v>
      </c>
    </row>
    <row r="159" spans="1:1" x14ac:dyDescent="0.6">
      <c r="A159">
        <v>128.20597728714347</v>
      </c>
    </row>
    <row r="160" spans="1:1" x14ac:dyDescent="0.6">
      <c r="A160">
        <v>99.368787939602043</v>
      </c>
    </row>
    <row r="161" spans="1:1" x14ac:dyDescent="0.6">
      <c r="A161">
        <v>93.267829268006608</v>
      </c>
    </row>
    <row r="162" spans="1:1" x14ac:dyDescent="0.6">
      <c r="A162">
        <v>98.278963175835088</v>
      </c>
    </row>
    <row r="163" spans="1:1" x14ac:dyDescent="0.6">
      <c r="A163">
        <v>51.476638671010733</v>
      </c>
    </row>
    <row r="164" spans="1:1" x14ac:dyDescent="0.6">
      <c r="A164">
        <v>84.264377417275682</v>
      </c>
    </row>
    <row r="165" spans="1:1" x14ac:dyDescent="0.6">
      <c r="A165">
        <v>103.91949015465798</v>
      </c>
    </row>
    <row r="166" spans="1:1" x14ac:dyDescent="0.6">
      <c r="A166">
        <v>103.52874849340878</v>
      </c>
    </row>
    <row r="167" spans="1:1" x14ac:dyDescent="0.6">
      <c r="A167">
        <v>113.38960373686859</v>
      </c>
    </row>
    <row r="168" spans="1:1" x14ac:dyDescent="0.6">
      <c r="A168">
        <v>71.429588185856119</v>
      </c>
    </row>
    <row r="169" spans="1:1" x14ac:dyDescent="0.6">
      <c r="A169">
        <v>55.621024128049612</v>
      </c>
    </row>
    <row r="170" spans="1:1" x14ac:dyDescent="0.6">
      <c r="A170">
        <v>95.236134964216035</v>
      </c>
    </row>
    <row r="171" spans="1:1" x14ac:dyDescent="0.6">
      <c r="A171">
        <v>84.643091011093929</v>
      </c>
    </row>
    <row r="172" spans="1:1" x14ac:dyDescent="0.6">
      <c r="A172">
        <v>99.593774191453122</v>
      </c>
    </row>
    <row r="173" spans="1:1" x14ac:dyDescent="0.6">
      <c r="A173">
        <v>130.96301952609792</v>
      </c>
    </row>
    <row r="174" spans="1:1" x14ac:dyDescent="0.6">
      <c r="A174">
        <v>73.315789247862995</v>
      </c>
    </row>
    <row r="175" spans="1:1" x14ac:dyDescent="0.6">
      <c r="A175">
        <v>119.97391336772125</v>
      </c>
    </row>
    <row r="176" spans="1:1" x14ac:dyDescent="0.6">
      <c r="A176">
        <v>95.627172211243305</v>
      </c>
    </row>
    <row r="177" spans="1:1" x14ac:dyDescent="0.6">
      <c r="A177">
        <v>95.577013578440528</v>
      </c>
    </row>
    <row r="178" spans="1:1" x14ac:dyDescent="0.6">
      <c r="A178">
        <v>84.345549819408916</v>
      </c>
    </row>
    <row r="179" spans="1:1" x14ac:dyDescent="0.6">
      <c r="A179">
        <v>66.525047057075426</v>
      </c>
    </row>
    <row r="180" spans="1:1" x14ac:dyDescent="0.6">
      <c r="A180">
        <v>94.017753124353476</v>
      </c>
    </row>
    <row r="181" spans="1:1" x14ac:dyDescent="0.6">
      <c r="A181">
        <v>112.26935637532733</v>
      </c>
    </row>
    <row r="182" spans="1:1" x14ac:dyDescent="0.6">
      <c r="A182">
        <v>106.68524080538191</v>
      </c>
    </row>
    <row r="183" spans="1:1" x14ac:dyDescent="0.6">
      <c r="A183">
        <v>104.06776052841451</v>
      </c>
    </row>
    <row r="184" spans="1:1" x14ac:dyDescent="0.6">
      <c r="A184">
        <v>118.66628736024722</v>
      </c>
    </row>
    <row r="185" spans="1:1" x14ac:dyDescent="0.6">
      <c r="A185">
        <v>80.751090333797038</v>
      </c>
    </row>
    <row r="186" spans="1:1" x14ac:dyDescent="0.6">
      <c r="A186">
        <v>92.116227076621726</v>
      </c>
    </row>
    <row r="187" spans="1:1" x14ac:dyDescent="0.6">
      <c r="A187">
        <v>93.867186276474968</v>
      </c>
    </row>
    <row r="188" spans="1:1" x14ac:dyDescent="0.6">
      <c r="A188">
        <v>99.446845322381705</v>
      </c>
    </row>
    <row r="189" spans="1:1" x14ac:dyDescent="0.6">
      <c r="A189">
        <v>88.951140039716847</v>
      </c>
    </row>
    <row r="190" spans="1:1" x14ac:dyDescent="0.6">
      <c r="A190">
        <v>112.68756477657007</v>
      </c>
    </row>
    <row r="191" spans="1:1" x14ac:dyDescent="0.6">
      <c r="A191">
        <v>106.38024175714236</v>
      </c>
    </row>
    <row r="192" spans="1:1" x14ac:dyDescent="0.6">
      <c r="A192">
        <v>96.671544977289159</v>
      </c>
    </row>
    <row r="193" spans="1:1" x14ac:dyDescent="0.6">
      <c r="A193">
        <v>105.87510839977767</v>
      </c>
    </row>
    <row r="194" spans="1:1" x14ac:dyDescent="0.6">
      <c r="A194">
        <v>108.58992734720232</v>
      </c>
    </row>
    <row r="195" spans="1:1" x14ac:dyDescent="0.6">
      <c r="A195">
        <v>137.3940565623343</v>
      </c>
    </row>
    <row r="196" spans="1:1" x14ac:dyDescent="0.6">
      <c r="A196">
        <v>98.490784491878003</v>
      </c>
    </row>
    <row r="197" spans="1:1" x14ac:dyDescent="0.6">
      <c r="A197">
        <v>127.30039341258816</v>
      </c>
    </row>
    <row r="198" spans="1:1" x14ac:dyDescent="0.6">
      <c r="A198">
        <v>111.54235178546514</v>
      </c>
    </row>
    <row r="199" spans="1:1" x14ac:dyDescent="0.6">
      <c r="A199">
        <v>98.748444340890273</v>
      </c>
    </row>
    <row r="200" spans="1:1" x14ac:dyDescent="0.6">
      <c r="A200">
        <v>98.123803379712626</v>
      </c>
    </row>
    <row r="201" spans="1:1" x14ac:dyDescent="0.6">
      <c r="A201">
        <v>128.51111275958829</v>
      </c>
    </row>
    <row r="202" spans="1:1" x14ac:dyDescent="0.6">
      <c r="A202">
        <v>81.406926963245496</v>
      </c>
    </row>
    <row r="203" spans="1:1" x14ac:dyDescent="0.6">
      <c r="A203">
        <v>89.610000739048701</v>
      </c>
    </row>
    <row r="204" spans="1:1" x14ac:dyDescent="0.6">
      <c r="A204">
        <v>95.125881468993612</v>
      </c>
    </row>
    <row r="205" spans="1:1" x14ac:dyDescent="0.6">
      <c r="A205">
        <v>114.12818164681084</v>
      </c>
    </row>
    <row r="206" spans="1:1" x14ac:dyDescent="0.6">
      <c r="A206">
        <v>127.15360096772201</v>
      </c>
    </row>
    <row r="207" spans="1:1" x14ac:dyDescent="0.6">
      <c r="A207">
        <v>108.49775005917763</v>
      </c>
    </row>
    <row r="208" spans="1:1" x14ac:dyDescent="0.6">
      <c r="A208">
        <v>108.02288013801444</v>
      </c>
    </row>
    <row r="209" spans="1:1" x14ac:dyDescent="0.6">
      <c r="A209">
        <v>117.72891664586496</v>
      </c>
    </row>
    <row r="210" spans="1:1" x14ac:dyDescent="0.6">
      <c r="A210">
        <v>119.88341864489485</v>
      </c>
    </row>
    <row r="211" spans="1:1" x14ac:dyDescent="0.6">
      <c r="A211">
        <v>74.536058289231732</v>
      </c>
    </row>
    <row r="212" spans="1:1" x14ac:dyDescent="0.6">
      <c r="A212">
        <v>88.174567988608032</v>
      </c>
    </row>
    <row r="213" spans="1:1" x14ac:dyDescent="0.6">
      <c r="A213">
        <v>94.306745065841824</v>
      </c>
    </row>
    <row r="214" spans="1:1" x14ac:dyDescent="0.6">
      <c r="A214">
        <v>72.531622915994376</v>
      </c>
    </row>
    <row r="215" spans="1:1" x14ac:dyDescent="0.6">
      <c r="A215">
        <v>103.93665686715394</v>
      </c>
    </row>
    <row r="216" spans="1:1" x14ac:dyDescent="0.6">
      <c r="A216">
        <v>119.31466613314115</v>
      </c>
    </row>
    <row r="217" spans="1:1" x14ac:dyDescent="0.6">
      <c r="A217">
        <v>126.49912858032621</v>
      </c>
    </row>
    <row r="218" spans="1:1" x14ac:dyDescent="0.6">
      <c r="A218">
        <v>101.96228029381018</v>
      </c>
    </row>
    <row r="219" spans="1:1" x14ac:dyDescent="0.6">
      <c r="A219">
        <v>98.030034475959837</v>
      </c>
    </row>
    <row r="220" spans="1:1" x14ac:dyDescent="0.6">
      <c r="A220">
        <v>104.99715042678872</v>
      </c>
    </row>
    <row r="221" spans="1:1" x14ac:dyDescent="0.6">
      <c r="A221">
        <v>127.71803337964229</v>
      </c>
    </row>
    <row r="222" spans="1:1" x14ac:dyDescent="0.6">
      <c r="A222">
        <v>131.54927981086075</v>
      </c>
    </row>
    <row r="223" spans="1:1" x14ac:dyDescent="0.6">
      <c r="A223">
        <v>124.70146682753693</v>
      </c>
    </row>
    <row r="224" spans="1:1" x14ac:dyDescent="0.6">
      <c r="A224">
        <v>103.1858235161053</v>
      </c>
    </row>
    <row r="225" spans="1:1" x14ac:dyDescent="0.6">
      <c r="A225">
        <v>110.88878889277112</v>
      </c>
    </row>
    <row r="226" spans="1:1" x14ac:dyDescent="0.6">
      <c r="A226">
        <v>79.851509124273434</v>
      </c>
    </row>
    <row r="227" spans="1:1" x14ac:dyDescent="0.6">
      <c r="A227">
        <v>104.73239651910262</v>
      </c>
    </row>
    <row r="228" spans="1:1" x14ac:dyDescent="0.6">
      <c r="A228">
        <v>78.066080075222999</v>
      </c>
    </row>
    <row r="229" spans="1:1" x14ac:dyDescent="0.6">
      <c r="A229">
        <v>117.71759343682788</v>
      </c>
    </row>
    <row r="230" spans="1:1" x14ac:dyDescent="0.6">
      <c r="A230">
        <v>115.67314029671252</v>
      </c>
    </row>
    <row r="231" spans="1:1" x14ac:dyDescent="0.6">
      <c r="A231">
        <v>107.1334852691507</v>
      </c>
    </row>
    <row r="232" spans="1:1" x14ac:dyDescent="0.6">
      <c r="A232">
        <v>136.87100615934469</v>
      </c>
    </row>
    <row r="233" spans="1:1" x14ac:dyDescent="0.6">
      <c r="A233">
        <v>81.822429617750458</v>
      </c>
    </row>
    <row r="234" spans="1:1" x14ac:dyDescent="0.6">
      <c r="A234">
        <v>115.75440364831593</v>
      </c>
    </row>
    <row r="235" spans="1:1" x14ac:dyDescent="0.6">
      <c r="A235">
        <v>84.17038113984745</v>
      </c>
    </row>
    <row r="236" spans="1:1" x14ac:dyDescent="0.6">
      <c r="A236">
        <v>115.56936695124023</v>
      </c>
    </row>
    <row r="237" spans="1:1" x14ac:dyDescent="0.6">
      <c r="A237">
        <v>89.127172739244998</v>
      </c>
    </row>
    <row r="238" spans="1:1" x14ac:dyDescent="0.6">
      <c r="A238">
        <v>87.303090165369213</v>
      </c>
    </row>
    <row r="239" spans="1:1" x14ac:dyDescent="0.6">
      <c r="A239">
        <v>126.18226062622853</v>
      </c>
    </row>
    <row r="240" spans="1:1" x14ac:dyDescent="0.6">
      <c r="A240">
        <v>107.28696250007488</v>
      </c>
    </row>
    <row r="241" spans="1:1" x14ac:dyDescent="0.6">
      <c r="A241">
        <v>156.62150215357542</v>
      </c>
    </row>
    <row r="242" spans="1:1" x14ac:dyDescent="0.6">
      <c r="A242">
        <v>67.763324093539268</v>
      </c>
    </row>
    <row r="243" spans="1:1" x14ac:dyDescent="0.6">
      <c r="A243">
        <v>102.12530721910298</v>
      </c>
    </row>
    <row r="244" spans="1:1" x14ac:dyDescent="0.6">
      <c r="A244">
        <v>101.90384525922127</v>
      </c>
    </row>
    <row r="245" spans="1:1" x14ac:dyDescent="0.6">
      <c r="A245">
        <v>93.44565821957076</v>
      </c>
    </row>
    <row r="246" spans="1:1" x14ac:dyDescent="0.6">
      <c r="A246">
        <v>88.910121828666888</v>
      </c>
    </row>
    <row r="247" spans="1:1" x14ac:dyDescent="0.6">
      <c r="A247">
        <v>78.144069245900027</v>
      </c>
    </row>
    <row r="248" spans="1:1" x14ac:dyDescent="0.6">
      <c r="A248">
        <v>111.20602064474951</v>
      </c>
    </row>
    <row r="249" spans="1:1" x14ac:dyDescent="0.6">
      <c r="A249">
        <v>93.000051290437113</v>
      </c>
    </row>
    <row r="250" spans="1:1" x14ac:dyDescent="0.6">
      <c r="A250">
        <v>104.67105110146804</v>
      </c>
    </row>
    <row r="251" spans="1:1" x14ac:dyDescent="0.6">
      <c r="A251">
        <v>129.50982889160514</v>
      </c>
    </row>
    <row r="252" spans="1:1" x14ac:dyDescent="0.6">
      <c r="A252">
        <v>106.75486262480263</v>
      </c>
    </row>
    <row r="253" spans="1:1" x14ac:dyDescent="0.6">
      <c r="A253">
        <v>100.42459760152269</v>
      </c>
    </row>
    <row r="254" spans="1:1" x14ac:dyDescent="0.6">
      <c r="A254">
        <v>66.165796649875119</v>
      </c>
    </row>
    <row r="255" spans="1:1" x14ac:dyDescent="0.6">
      <c r="A255">
        <v>73.599915392696857</v>
      </c>
    </row>
    <row r="256" spans="1:1" x14ac:dyDescent="0.6">
      <c r="A256">
        <v>49.253106024116278</v>
      </c>
    </row>
    <row r="257" spans="1:1" x14ac:dyDescent="0.6">
      <c r="A257">
        <v>100.09715677151689</v>
      </c>
    </row>
    <row r="258" spans="1:1" x14ac:dyDescent="0.6">
      <c r="A258">
        <v>105.52615802007494</v>
      </c>
    </row>
    <row r="259" spans="1:1" x14ac:dyDescent="0.6">
      <c r="A259">
        <v>76.204662743839435</v>
      </c>
    </row>
    <row r="260" spans="1:1" x14ac:dyDescent="0.6">
      <c r="A260">
        <v>113.83127710141707</v>
      </c>
    </row>
    <row r="261" spans="1:1" x14ac:dyDescent="0.6">
      <c r="A261">
        <v>125.82596607680898</v>
      </c>
    </row>
    <row r="262" spans="1:1" x14ac:dyDescent="0.6">
      <c r="A262">
        <v>77.32525116589386</v>
      </c>
    </row>
    <row r="263" spans="1:1" x14ac:dyDescent="0.6">
      <c r="A263">
        <v>95.119583218183834</v>
      </c>
    </row>
    <row r="264" spans="1:1" x14ac:dyDescent="0.6">
      <c r="A264">
        <v>92.493508216284681</v>
      </c>
    </row>
    <row r="265" spans="1:1" x14ac:dyDescent="0.6">
      <c r="A265">
        <v>113.52773324470036</v>
      </c>
    </row>
    <row r="266" spans="1:1" x14ac:dyDescent="0.6">
      <c r="A266">
        <v>104.91668288304936</v>
      </c>
    </row>
    <row r="267" spans="1:1" x14ac:dyDescent="0.6">
      <c r="A267">
        <v>75.448736222460866</v>
      </c>
    </row>
    <row r="268" spans="1:1" x14ac:dyDescent="0.6">
      <c r="A268">
        <v>96.183396433480084</v>
      </c>
    </row>
    <row r="269" spans="1:1" x14ac:dyDescent="0.6">
      <c r="A269">
        <v>94.670679370756261</v>
      </c>
    </row>
    <row r="270" spans="1:1" x14ac:dyDescent="0.6">
      <c r="A270">
        <v>118.62140379671473</v>
      </c>
    </row>
    <row r="271" spans="1:1" x14ac:dyDescent="0.6">
      <c r="A271">
        <v>114.32717908755876</v>
      </c>
    </row>
    <row r="272" spans="1:1" x14ac:dyDescent="0.6">
      <c r="A272">
        <v>58.214539219625294</v>
      </c>
    </row>
    <row r="273" spans="1:1" x14ac:dyDescent="0.6">
      <c r="A273">
        <v>88.421495800139382</v>
      </c>
    </row>
    <row r="274" spans="1:1" x14ac:dyDescent="0.6">
      <c r="A274">
        <v>80.87228050280828</v>
      </c>
    </row>
    <row r="275" spans="1:1" x14ac:dyDescent="0.6">
      <c r="A275">
        <v>109.59780663833953</v>
      </c>
    </row>
    <row r="276" spans="1:1" x14ac:dyDescent="0.6">
      <c r="A276">
        <v>98.521479938062839</v>
      </c>
    </row>
    <row r="277" spans="1:1" x14ac:dyDescent="0.6">
      <c r="A277">
        <v>55.67450241651386</v>
      </c>
    </row>
    <row r="278" spans="1:1" x14ac:dyDescent="0.6">
      <c r="A278">
        <v>99.925785232335329</v>
      </c>
    </row>
    <row r="279" spans="1:1" x14ac:dyDescent="0.6">
      <c r="A279">
        <v>113.41068127658218</v>
      </c>
    </row>
    <row r="280" spans="1:1" x14ac:dyDescent="0.6">
      <c r="A280">
        <v>85.981594363693148</v>
      </c>
    </row>
    <row r="281" spans="1:1" x14ac:dyDescent="0.6">
      <c r="A281">
        <v>97.461873135762289</v>
      </c>
    </row>
    <row r="282" spans="1:1" x14ac:dyDescent="0.6">
      <c r="A282">
        <v>55.798557493835688</v>
      </c>
    </row>
    <row r="283" spans="1:1" x14ac:dyDescent="0.6">
      <c r="A283">
        <v>100.79808160080574</v>
      </c>
    </row>
    <row r="284" spans="1:1" x14ac:dyDescent="0.6">
      <c r="A284">
        <v>107.89204932516441</v>
      </c>
    </row>
    <row r="285" spans="1:1" x14ac:dyDescent="0.6">
      <c r="A285">
        <v>76.823528413660824</v>
      </c>
    </row>
    <row r="286" spans="1:1" x14ac:dyDescent="0.6">
      <c r="A286">
        <v>76.377648636116646</v>
      </c>
    </row>
    <row r="287" spans="1:1" x14ac:dyDescent="0.6">
      <c r="A287">
        <v>87.145474733551964</v>
      </c>
    </row>
    <row r="288" spans="1:1" x14ac:dyDescent="0.6">
      <c r="A288">
        <v>128.41425157384947</v>
      </c>
    </row>
    <row r="289" spans="1:1" x14ac:dyDescent="0.6">
      <c r="A289">
        <v>114.54754965379834</v>
      </c>
    </row>
    <row r="290" spans="1:1" x14ac:dyDescent="0.6">
      <c r="A290">
        <v>139.03533070115373</v>
      </c>
    </row>
    <row r="291" spans="1:1" x14ac:dyDescent="0.6">
      <c r="A291">
        <v>129.93920134031214</v>
      </c>
    </row>
    <row r="292" spans="1:1" x14ac:dyDescent="0.6">
      <c r="A292">
        <v>94.851168594323099</v>
      </c>
    </row>
    <row r="293" spans="1:1" x14ac:dyDescent="0.6">
      <c r="A293">
        <v>84.407827469112817</v>
      </c>
    </row>
    <row r="294" spans="1:1" x14ac:dyDescent="0.6">
      <c r="A294">
        <v>125.31669451855123</v>
      </c>
    </row>
    <row r="295" spans="1:1" x14ac:dyDescent="0.6">
      <c r="A295">
        <v>104.37125891039614</v>
      </c>
    </row>
    <row r="296" spans="1:1" x14ac:dyDescent="0.6">
      <c r="A296">
        <v>95.752432369044982</v>
      </c>
    </row>
    <row r="297" spans="1:1" x14ac:dyDescent="0.6">
      <c r="A297">
        <v>99.852343535167165</v>
      </c>
    </row>
    <row r="298" spans="1:1" x14ac:dyDescent="0.6">
      <c r="A298">
        <v>87.231876730220392</v>
      </c>
    </row>
    <row r="299" spans="1:1" x14ac:dyDescent="0.6">
      <c r="A299">
        <v>89.222806107136421</v>
      </c>
    </row>
    <row r="300" spans="1:1" x14ac:dyDescent="0.6">
      <c r="A300">
        <v>108.27722033136524</v>
      </c>
    </row>
    <row r="301" spans="1:1" x14ac:dyDescent="0.6">
      <c r="A301">
        <v>91.022536960372236</v>
      </c>
    </row>
    <row r="302" spans="1:1" x14ac:dyDescent="0.6">
      <c r="A302">
        <v>69.031887303572148</v>
      </c>
    </row>
    <row r="303" spans="1:1" x14ac:dyDescent="0.6">
      <c r="A303">
        <v>74.050297169014812</v>
      </c>
    </row>
    <row r="304" spans="1:1" x14ac:dyDescent="0.6">
      <c r="A304">
        <v>98.053090166649781</v>
      </c>
    </row>
    <row r="305" spans="1:1" x14ac:dyDescent="0.6">
      <c r="A305">
        <v>123.73026291024871</v>
      </c>
    </row>
    <row r="306" spans="1:1" x14ac:dyDescent="0.6">
      <c r="A306">
        <v>115.49492480990011</v>
      </c>
    </row>
    <row r="307" spans="1:1" x14ac:dyDescent="0.6">
      <c r="A307">
        <v>159.24957804381847</v>
      </c>
    </row>
    <row r="308" spans="1:1" x14ac:dyDescent="0.6">
      <c r="A308">
        <v>127.09216460061725</v>
      </c>
    </row>
    <row r="309" spans="1:1" x14ac:dyDescent="0.6">
      <c r="A309">
        <v>67.439453030237928</v>
      </c>
    </row>
    <row r="310" spans="1:1" x14ac:dyDescent="0.6">
      <c r="A310">
        <v>113.23114702245221</v>
      </c>
    </row>
    <row r="311" spans="1:1" x14ac:dyDescent="0.6">
      <c r="A311">
        <v>102.97989117825637</v>
      </c>
    </row>
    <row r="312" spans="1:1" x14ac:dyDescent="0.6">
      <c r="A312">
        <v>85.262411428266205</v>
      </c>
    </row>
    <row r="313" spans="1:1" x14ac:dyDescent="0.6">
      <c r="A313">
        <v>144.5419573225081</v>
      </c>
    </row>
    <row r="314" spans="1:1" x14ac:dyDescent="0.6">
      <c r="A314">
        <v>104.60975115856854</v>
      </c>
    </row>
    <row r="315" spans="1:1" x14ac:dyDescent="0.6">
      <c r="A315">
        <v>74.775073496857658</v>
      </c>
    </row>
    <row r="316" spans="1:1" x14ac:dyDescent="0.6">
      <c r="A316">
        <v>86.960574460681528</v>
      </c>
    </row>
    <row r="317" spans="1:1" x14ac:dyDescent="0.6">
      <c r="A317">
        <v>85.00020410574507</v>
      </c>
    </row>
    <row r="318" spans="1:1" x14ac:dyDescent="0.6">
      <c r="A318">
        <v>57.883119350299239</v>
      </c>
    </row>
    <row r="319" spans="1:1" x14ac:dyDescent="0.6">
      <c r="A319">
        <v>71.585748426150531</v>
      </c>
    </row>
    <row r="320" spans="1:1" x14ac:dyDescent="0.6">
      <c r="A320">
        <v>100.2975866664201</v>
      </c>
    </row>
    <row r="321" spans="1:1" x14ac:dyDescent="0.6">
      <c r="A321">
        <v>81.1269390193047</v>
      </c>
    </row>
    <row r="322" spans="1:1" x14ac:dyDescent="0.6">
      <c r="A322">
        <v>99.373380887845997</v>
      </c>
    </row>
    <row r="323" spans="1:1" x14ac:dyDescent="0.6">
      <c r="A323">
        <v>104.53278516943101</v>
      </c>
    </row>
    <row r="324" spans="1:1" x14ac:dyDescent="0.6">
      <c r="A324">
        <v>108.70584244694328</v>
      </c>
    </row>
    <row r="325" spans="1:1" x14ac:dyDescent="0.6">
      <c r="A325">
        <v>83.327506924979389</v>
      </c>
    </row>
    <row r="326" spans="1:1" x14ac:dyDescent="0.6">
      <c r="A326">
        <v>56.378087517805398</v>
      </c>
    </row>
    <row r="327" spans="1:1" x14ac:dyDescent="0.6">
      <c r="A327">
        <v>108.40407210489502</v>
      </c>
    </row>
    <row r="328" spans="1:1" x14ac:dyDescent="0.6">
      <c r="A328">
        <v>140.83012754563242</v>
      </c>
    </row>
    <row r="329" spans="1:1" x14ac:dyDescent="0.6">
      <c r="A329">
        <v>82.793133312952705</v>
      </c>
    </row>
    <row r="330" spans="1:1" x14ac:dyDescent="0.6">
      <c r="A330">
        <v>110.8994527181494</v>
      </c>
    </row>
    <row r="331" spans="1:1" x14ac:dyDescent="0.6">
      <c r="A331">
        <v>85.424528858857229</v>
      </c>
    </row>
    <row r="332" spans="1:1" x14ac:dyDescent="0.6">
      <c r="A332">
        <v>92.34555616567377</v>
      </c>
    </row>
    <row r="333" spans="1:1" x14ac:dyDescent="0.6">
      <c r="A333">
        <v>113.9325038617244</v>
      </c>
    </row>
    <row r="334" spans="1:1" x14ac:dyDescent="0.6">
      <c r="A334">
        <v>84.436840350099374</v>
      </c>
    </row>
    <row r="335" spans="1:1" x14ac:dyDescent="0.6">
      <c r="A335">
        <v>96.018095771432854</v>
      </c>
    </row>
    <row r="336" spans="1:1" x14ac:dyDescent="0.6">
      <c r="A336">
        <v>109.30526766751427</v>
      </c>
    </row>
    <row r="337" spans="1:1" x14ac:dyDescent="0.6">
      <c r="A337">
        <v>128.90546966227703</v>
      </c>
    </row>
    <row r="338" spans="1:1" x14ac:dyDescent="0.6">
      <c r="A338">
        <v>114.23441062797792</v>
      </c>
    </row>
    <row r="339" spans="1:1" x14ac:dyDescent="0.6">
      <c r="A339">
        <v>75.668288243468851</v>
      </c>
    </row>
    <row r="340" spans="1:1" x14ac:dyDescent="0.6">
      <c r="A340">
        <v>85.312570061068982</v>
      </c>
    </row>
    <row r="341" spans="1:1" x14ac:dyDescent="0.6">
      <c r="A341">
        <v>106.7257133196108</v>
      </c>
    </row>
    <row r="342" spans="1:1" x14ac:dyDescent="0.6">
      <c r="A342">
        <v>120.50755938398652</v>
      </c>
    </row>
    <row r="343" spans="1:1" x14ac:dyDescent="0.6">
      <c r="A343">
        <v>93.452115631953347</v>
      </c>
    </row>
    <row r="344" spans="1:1" x14ac:dyDescent="0.6">
      <c r="A344">
        <v>101.01708792499267</v>
      </c>
    </row>
    <row r="345" spans="1:1" x14ac:dyDescent="0.6">
      <c r="A345">
        <v>110.63240233634133</v>
      </c>
    </row>
    <row r="346" spans="1:1" x14ac:dyDescent="0.6">
      <c r="A346">
        <v>94.651648194121663</v>
      </c>
    </row>
    <row r="347" spans="1:1" x14ac:dyDescent="0.6">
      <c r="A347">
        <v>112.52146830665879</v>
      </c>
    </row>
    <row r="348" spans="1:1" x14ac:dyDescent="0.6">
      <c r="A348">
        <v>103.51942617271561</v>
      </c>
    </row>
    <row r="349" spans="1:1" x14ac:dyDescent="0.6">
      <c r="A349">
        <v>109.9079443316441</v>
      </c>
    </row>
    <row r="350" spans="1:1" x14ac:dyDescent="0.6">
      <c r="A350">
        <v>93.777328199939802</v>
      </c>
    </row>
    <row r="351" spans="1:1" x14ac:dyDescent="0.6">
      <c r="A351">
        <v>124.31570464977995</v>
      </c>
    </row>
    <row r="352" spans="1:1" x14ac:dyDescent="0.6">
      <c r="A352">
        <v>141.27032298129052</v>
      </c>
    </row>
    <row r="353" spans="1:1" x14ac:dyDescent="0.6">
      <c r="A353">
        <v>89.446814652183093</v>
      </c>
    </row>
    <row r="354" spans="1:1" x14ac:dyDescent="0.6">
      <c r="A354">
        <v>108.39904714666773</v>
      </c>
    </row>
    <row r="355" spans="1:1" x14ac:dyDescent="0.6">
      <c r="A355">
        <v>116.33911779208574</v>
      </c>
    </row>
    <row r="356" spans="1:1" x14ac:dyDescent="0.6">
      <c r="A356">
        <v>110.43731572281104</v>
      </c>
    </row>
    <row r="357" spans="1:1" x14ac:dyDescent="0.6">
      <c r="A357">
        <v>110.65354808815755</v>
      </c>
    </row>
    <row r="358" spans="1:1" x14ac:dyDescent="0.6">
      <c r="A358">
        <v>82.216650096233934</v>
      </c>
    </row>
    <row r="359" spans="1:1" x14ac:dyDescent="0.6">
      <c r="A359">
        <v>114.36874299542978</v>
      </c>
    </row>
    <row r="360" spans="1:1" x14ac:dyDescent="0.6">
      <c r="A360">
        <v>125.7241481449455</v>
      </c>
    </row>
    <row r="361" spans="1:1" x14ac:dyDescent="0.6">
      <c r="A361">
        <v>101.1917791198357</v>
      </c>
    </row>
    <row r="362" spans="1:1" x14ac:dyDescent="0.6">
      <c r="A362">
        <v>78.72419044142589</v>
      </c>
    </row>
    <row r="363" spans="1:1" x14ac:dyDescent="0.6">
      <c r="A363">
        <v>102.17914930544794</v>
      </c>
    </row>
    <row r="364" spans="1:1" x14ac:dyDescent="0.6">
      <c r="A364">
        <v>124.27732397336513</v>
      </c>
    </row>
    <row r="365" spans="1:1" x14ac:dyDescent="0.6">
      <c r="A365">
        <v>114.13209247402847</v>
      </c>
    </row>
    <row r="366" spans="1:1" x14ac:dyDescent="0.6">
      <c r="A366">
        <v>90.81560417835135</v>
      </c>
    </row>
    <row r="367" spans="1:1" x14ac:dyDescent="0.6">
      <c r="A367">
        <v>126.19308361317962</v>
      </c>
    </row>
    <row r="368" spans="1:1" x14ac:dyDescent="0.6">
      <c r="A368">
        <v>95.528401086630765</v>
      </c>
    </row>
    <row r="369" spans="1:1" x14ac:dyDescent="0.6">
      <c r="A369">
        <v>97.150007402524352</v>
      </c>
    </row>
    <row r="370" spans="1:1" x14ac:dyDescent="0.6">
      <c r="A370">
        <v>87.606679496821016</v>
      </c>
    </row>
    <row r="371" spans="1:1" x14ac:dyDescent="0.6">
      <c r="A371">
        <v>117.41827873047441</v>
      </c>
    </row>
    <row r="372" spans="1:1" x14ac:dyDescent="0.6">
      <c r="A372">
        <v>91.069898896967061</v>
      </c>
    </row>
    <row r="373" spans="1:1" x14ac:dyDescent="0.6">
      <c r="A373">
        <v>89.74458321754355</v>
      </c>
    </row>
    <row r="374" spans="1:1" x14ac:dyDescent="0.6">
      <c r="A374">
        <v>94.931795299635269</v>
      </c>
    </row>
    <row r="375" spans="1:1" x14ac:dyDescent="0.6">
      <c r="A375">
        <v>107.45726538298186</v>
      </c>
    </row>
    <row r="376" spans="1:1" x14ac:dyDescent="0.6">
      <c r="A376">
        <v>142.38754627294838</v>
      </c>
    </row>
    <row r="377" spans="1:1" x14ac:dyDescent="0.6">
      <c r="A377">
        <v>85.153817760874517</v>
      </c>
    </row>
    <row r="378" spans="1:1" x14ac:dyDescent="0.6">
      <c r="A378">
        <v>115.09320100012701</v>
      </c>
    </row>
    <row r="379" spans="1:1" x14ac:dyDescent="0.6">
      <c r="A379">
        <v>105.35947037860751</v>
      </c>
    </row>
    <row r="380" spans="1:1" x14ac:dyDescent="0.6">
      <c r="A380">
        <v>86.429907039564569</v>
      </c>
    </row>
    <row r="381" spans="1:1" x14ac:dyDescent="0.6">
      <c r="A381">
        <v>116.16672307136469</v>
      </c>
    </row>
    <row r="382" spans="1:1" x14ac:dyDescent="0.6">
      <c r="A382">
        <v>105.93745426158421</v>
      </c>
    </row>
    <row r="383" spans="1:1" x14ac:dyDescent="0.6">
      <c r="A383">
        <v>109.8751115729101</v>
      </c>
    </row>
    <row r="384" spans="1:1" x14ac:dyDescent="0.6">
      <c r="A384">
        <v>105.11720372742275</v>
      </c>
    </row>
    <row r="385" spans="1:1" x14ac:dyDescent="0.6">
      <c r="A385">
        <v>106.6221900851815</v>
      </c>
    </row>
    <row r="386" spans="1:1" x14ac:dyDescent="0.6">
      <c r="A386">
        <v>89.302341418806463</v>
      </c>
    </row>
    <row r="387" spans="1:1" x14ac:dyDescent="0.6">
      <c r="A387">
        <v>95.162124832859263</v>
      </c>
    </row>
    <row r="388" spans="1:1" x14ac:dyDescent="0.6">
      <c r="A388">
        <v>79.785297909984365</v>
      </c>
    </row>
    <row r="389" spans="1:1" x14ac:dyDescent="0.6">
      <c r="A389">
        <v>138.81159500451759</v>
      </c>
    </row>
    <row r="390" spans="1:1" x14ac:dyDescent="0.6">
      <c r="A390">
        <v>125.84356479928829</v>
      </c>
    </row>
    <row r="391" spans="1:1" x14ac:dyDescent="0.6">
      <c r="A391">
        <v>109.16229510039557</v>
      </c>
    </row>
    <row r="392" spans="1:1" x14ac:dyDescent="0.6">
      <c r="A392">
        <v>70.200769894290715</v>
      </c>
    </row>
    <row r="393" spans="1:1" x14ac:dyDescent="0.6">
      <c r="A393">
        <v>70.494627632433549</v>
      </c>
    </row>
    <row r="394" spans="1:1" x14ac:dyDescent="0.6">
      <c r="A394">
        <v>69.392138154944405</v>
      </c>
    </row>
    <row r="395" spans="1:1" x14ac:dyDescent="0.6">
      <c r="A395">
        <v>40.872658044099808</v>
      </c>
    </row>
    <row r="396" spans="1:1" x14ac:dyDescent="0.6">
      <c r="A396">
        <v>82.695453581982292</v>
      </c>
    </row>
    <row r="397" spans="1:1" x14ac:dyDescent="0.6">
      <c r="A397">
        <v>118.06683940230869</v>
      </c>
    </row>
    <row r="398" spans="1:1" x14ac:dyDescent="0.6">
      <c r="A398">
        <v>81.926248437957838</v>
      </c>
    </row>
    <row r="399" spans="1:1" x14ac:dyDescent="0.6">
      <c r="A399">
        <v>93.619758242857642</v>
      </c>
    </row>
    <row r="400" spans="1:1" x14ac:dyDescent="0.6">
      <c r="A400">
        <v>96.433962223818526</v>
      </c>
    </row>
    <row r="401" spans="1:1" x14ac:dyDescent="0.6">
      <c r="A401">
        <v>93.505366546742152</v>
      </c>
    </row>
    <row r="402" spans="1:1" x14ac:dyDescent="0.6">
      <c r="A402">
        <v>112.60721091966843</v>
      </c>
    </row>
    <row r="403" spans="1:1" x14ac:dyDescent="0.6">
      <c r="A403">
        <v>61.367757350672036</v>
      </c>
    </row>
    <row r="404" spans="1:1" x14ac:dyDescent="0.6">
      <c r="A404">
        <v>106.73703652864788</v>
      </c>
    </row>
    <row r="405" spans="1:1" x14ac:dyDescent="0.6">
      <c r="A405">
        <v>61.188404995482415</v>
      </c>
    </row>
    <row r="406" spans="1:1" x14ac:dyDescent="0.6">
      <c r="A406">
        <v>115.56936695124023</v>
      </c>
    </row>
    <row r="407" spans="1:1" x14ac:dyDescent="0.6">
      <c r="A407">
        <v>99.786564330861438</v>
      </c>
    </row>
    <row r="408" spans="1:1" x14ac:dyDescent="0.6">
      <c r="A408">
        <v>101.11363078758586</v>
      </c>
    </row>
    <row r="409" spans="1:1" x14ac:dyDescent="0.6">
      <c r="A409">
        <v>75.010587149881758</v>
      </c>
    </row>
    <row r="410" spans="1:1" x14ac:dyDescent="0.6">
      <c r="A410">
        <v>93.029314282466657</v>
      </c>
    </row>
    <row r="411" spans="1:1" x14ac:dyDescent="0.6">
      <c r="A411">
        <v>70.661701809149235</v>
      </c>
    </row>
    <row r="412" spans="1:1" x14ac:dyDescent="0.6">
      <c r="A412">
        <v>99.129931893548928</v>
      </c>
    </row>
    <row r="413" spans="1:1" x14ac:dyDescent="0.6">
      <c r="A413">
        <v>84.044507073122077</v>
      </c>
    </row>
    <row r="414" spans="1:1" x14ac:dyDescent="0.6">
      <c r="A414">
        <v>129.92510417243466</v>
      </c>
    </row>
    <row r="415" spans="1:1" x14ac:dyDescent="0.6">
      <c r="A415">
        <v>78.046525939134881</v>
      </c>
    </row>
    <row r="416" spans="1:1" x14ac:dyDescent="0.6">
      <c r="A416">
        <v>107.91355887486134</v>
      </c>
    </row>
    <row r="417" spans="1:1" x14ac:dyDescent="0.6">
      <c r="A417">
        <v>102.81909251498291</v>
      </c>
    </row>
    <row r="418" spans="1:1" x14ac:dyDescent="0.6">
      <c r="A418">
        <v>98.280509316828102</v>
      </c>
    </row>
    <row r="419" spans="1:1" x14ac:dyDescent="0.6">
      <c r="A419">
        <v>97.071154211880639</v>
      </c>
    </row>
    <row r="420" spans="1:1" x14ac:dyDescent="0.6">
      <c r="A420">
        <v>85.597560225869529</v>
      </c>
    </row>
    <row r="421" spans="1:1" x14ac:dyDescent="0.6">
      <c r="A421">
        <v>109.10285962163471</v>
      </c>
    </row>
    <row r="422" spans="1:1" x14ac:dyDescent="0.6">
      <c r="A422">
        <v>96.371752786217257</v>
      </c>
    </row>
    <row r="423" spans="1:1" x14ac:dyDescent="0.6">
      <c r="A423">
        <v>120.29646566370502</v>
      </c>
    </row>
    <row r="424" spans="1:1" x14ac:dyDescent="0.6">
      <c r="A424">
        <v>94.960217009065673</v>
      </c>
    </row>
    <row r="425" spans="1:1" x14ac:dyDescent="0.6">
      <c r="A425">
        <v>90.993774190428667</v>
      </c>
    </row>
    <row r="426" spans="1:1" x14ac:dyDescent="0.6">
      <c r="A426">
        <v>85.712338457233272</v>
      </c>
    </row>
    <row r="427" spans="1:1" x14ac:dyDescent="0.6">
      <c r="A427">
        <v>101.98378984350711</v>
      </c>
    </row>
    <row r="428" spans="1:1" x14ac:dyDescent="0.6">
      <c r="A428">
        <v>111.83088897960261</v>
      </c>
    </row>
    <row r="429" spans="1:1" x14ac:dyDescent="0.6">
      <c r="A429">
        <v>117.86074790288694</v>
      </c>
    </row>
    <row r="430" spans="1:1" x14ac:dyDescent="0.6">
      <c r="A430">
        <v>94.281233739457093</v>
      </c>
    </row>
    <row r="431" spans="1:1" x14ac:dyDescent="0.6">
      <c r="A431">
        <v>90.29907939984696</v>
      </c>
    </row>
    <row r="432" spans="1:1" x14ac:dyDescent="0.6">
      <c r="A432">
        <v>101.71644387592096</v>
      </c>
    </row>
    <row r="433" spans="1:1" x14ac:dyDescent="0.6">
      <c r="A433">
        <v>102.90719981421717</v>
      </c>
    </row>
    <row r="434" spans="1:1" x14ac:dyDescent="0.6">
      <c r="A434">
        <v>123.87314452789724</v>
      </c>
    </row>
    <row r="435" spans="1:1" x14ac:dyDescent="0.6">
      <c r="A435">
        <v>121.95065462728962</v>
      </c>
    </row>
    <row r="436" spans="1:1" x14ac:dyDescent="0.6">
      <c r="A436">
        <v>75.077253111521713</v>
      </c>
    </row>
    <row r="437" spans="1:1" x14ac:dyDescent="0.6">
      <c r="A437">
        <v>80.239090291433968</v>
      </c>
    </row>
    <row r="438" spans="1:1" x14ac:dyDescent="0.6">
      <c r="A438">
        <v>79.471749611548148</v>
      </c>
    </row>
    <row r="439" spans="1:1" x14ac:dyDescent="0.6">
      <c r="A439">
        <v>110.17347130982671</v>
      </c>
    </row>
    <row r="440" spans="1:1" x14ac:dyDescent="0.6">
      <c r="A440">
        <v>70.901899359887466</v>
      </c>
    </row>
    <row r="441" spans="1:1" x14ac:dyDescent="0.6">
      <c r="A441">
        <v>115.34044713480398</v>
      </c>
    </row>
    <row r="442" spans="1:1" x14ac:dyDescent="0.6">
      <c r="A442">
        <v>71.185479807900265</v>
      </c>
    </row>
    <row r="443" spans="1:1" x14ac:dyDescent="0.6">
      <c r="A443">
        <v>107.22814093023771</v>
      </c>
    </row>
    <row r="444" spans="1:1" x14ac:dyDescent="0.6">
      <c r="A444">
        <v>147.80085873790085</v>
      </c>
    </row>
    <row r="445" spans="1:1" x14ac:dyDescent="0.6">
      <c r="A445">
        <v>66.274117468856275</v>
      </c>
    </row>
    <row r="446" spans="1:1" x14ac:dyDescent="0.6">
      <c r="A446">
        <v>89.829984770040028</v>
      </c>
    </row>
    <row r="447" spans="1:1" x14ac:dyDescent="0.6">
      <c r="A447">
        <v>101.9822437025141</v>
      </c>
    </row>
    <row r="448" spans="1:1" x14ac:dyDescent="0.6">
      <c r="A448">
        <v>97.823920239170548</v>
      </c>
    </row>
    <row r="449" spans="1:1" x14ac:dyDescent="0.6">
      <c r="A449">
        <v>93.627807270968333</v>
      </c>
    </row>
    <row r="450" spans="1:1" x14ac:dyDescent="0.6">
      <c r="A450">
        <v>101.48161234392319</v>
      </c>
    </row>
    <row r="451" spans="1:1" x14ac:dyDescent="0.6">
      <c r="A451">
        <v>71.773377183126286</v>
      </c>
    </row>
    <row r="452" spans="1:1" x14ac:dyDescent="0.6">
      <c r="A452">
        <v>108.56980477692559</v>
      </c>
    </row>
    <row r="453" spans="1:1" x14ac:dyDescent="0.6">
      <c r="A453">
        <v>122.96515049238224</v>
      </c>
    </row>
    <row r="454" spans="1:1" x14ac:dyDescent="0.6">
      <c r="A454">
        <v>117.97502591216471</v>
      </c>
    </row>
    <row r="455" spans="1:1" x14ac:dyDescent="0.6">
      <c r="A455">
        <v>93.288861332985107</v>
      </c>
    </row>
    <row r="456" spans="1:1" x14ac:dyDescent="0.6">
      <c r="A456">
        <v>120.59832695522346</v>
      </c>
    </row>
    <row r="457" spans="1:1" x14ac:dyDescent="0.6">
      <c r="A457">
        <v>109.96853941614972</v>
      </c>
    </row>
    <row r="458" spans="1:1" x14ac:dyDescent="0.6">
      <c r="A458">
        <v>111.73625605588313</v>
      </c>
    </row>
    <row r="459" spans="1:1" x14ac:dyDescent="0.6">
      <c r="A459">
        <v>86.217289915657602</v>
      </c>
    </row>
    <row r="460" spans="1:1" x14ac:dyDescent="0.6">
      <c r="A460">
        <v>98.070006768102758</v>
      </c>
    </row>
    <row r="461" spans="1:1" x14ac:dyDescent="0.6">
      <c r="A461">
        <v>66.114410199224949</v>
      </c>
    </row>
    <row r="462" spans="1:1" x14ac:dyDescent="0.6">
      <c r="A462">
        <v>89.883940543222707</v>
      </c>
    </row>
    <row r="463" spans="1:1" x14ac:dyDescent="0.6">
      <c r="A463">
        <v>121.67062120861374</v>
      </c>
    </row>
    <row r="464" spans="1:1" x14ac:dyDescent="0.6">
      <c r="A464">
        <v>103.00155988952611</v>
      </c>
    </row>
    <row r="465" spans="1:1" x14ac:dyDescent="0.6">
      <c r="A465">
        <v>113.42216364719206</v>
      </c>
    </row>
    <row r="466" spans="1:1" x14ac:dyDescent="0.6">
      <c r="A466">
        <v>111.11484380089678</v>
      </c>
    </row>
    <row r="467" spans="1:1" x14ac:dyDescent="0.6">
      <c r="A467">
        <v>103.60023477696814</v>
      </c>
    </row>
    <row r="468" spans="1:1" x14ac:dyDescent="0.6">
      <c r="A468">
        <v>86.155125952791423</v>
      </c>
    </row>
    <row r="469" spans="1:1" x14ac:dyDescent="0.6">
      <c r="A469">
        <v>98.998214323364664</v>
      </c>
    </row>
    <row r="470" spans="1:1" x14ac:dyDescent="0.6">
      <c r="A470">
        <v>97.600616552517749</v>
      </c>
    </row>
    <row r="471" spans="1:1" x14ac:dyDescent="0.6">
      <c r="A471">
        <v>108.78160335560096</v>
      </c>
    </row>
    <row r="472" spans="1:1" x14ac:dyDescent="0.6">
      <c r="A472">
        <v>105.11877260578331</v>
      </c>
    </row>
    <row r="473" spans="1:1" x14ac:dyDescent="0.6">
      <c r="A473">
        <v>105.0050402933266</v>
      </c>
    </row>
    <row r="474" spans="1:1" x14ac:dyDescent="0.6">
      <c r="A474">
        <v>74.669663060922176</v>
      </c>
    </row>
    <row r="475" spans="1:1" x14ac:dyDescent="0.6">
      <c r="A475">
        <v>141.73125489614904</v>
      </c>
    </row>
    <row r="476" spans="1:1" x14ac:dyDescent="0.6">
      <c r="A476">
        <v>61.347930366173387</v>
      </c>
    </row>
    <row r="477" spans="1:1" x14ac:dyDescent="0.6">
      <c r="A477">
        <v>115.91979525983334</v>
      </c>
    </row>
    <row r="478" spans="1:1" x14ac:dyDescent="0.6">
      <c r="A478">
        <v>99.811052475706674</v>
      </c>
    </row>
    <row r="479" spans="1:1" x14ac:dyDescent="0.6">
      <c r="A479">
        <v>122.16993379988708</v>
      </c>
    </row>
    <row r="480" spans="1:1" x14ac:dyDescent="0.6">
      <c r="A480">
        <v>92.744096743990667</v>
      </c>
    </row>
    <row r="481" spans="1:1" x14ac:dyDescent="0.6">
      <c r="A481">
        <v>88.927970662189182</v>
      </c>
    </row>
    <row r="482" spans="1:1" x14ac:dyDescent="0.6">
      <c r="A482">
        <v>77.246534399455413</v>
      </c>
    </row>
    <row r="483" spans="1:1" x14ac:dyDescent="0.6">
      <c r="A483">
        <v>107.52784217183944</v>
      </c>
    </row>
    <row r="484" spans="1:1" x14ac:dyDescent="0.6">
      <c r="A484">
        <v>110.80550191545626</v>
      </c>
    </row>
    <row r="485" spans="1:1" x14ac:dyDescent="0.6">
      <c r="A485">
        <v>65.861115924781188</v>
      </c>
    </row>
    <row r="486" spans="1:1" x14ac:dyDescent="0.6">
      <c r="A486">
        <v>125.160625227727</v>
      </c>
    </row>
    <row r="487" spans="1:1" x14ac:dyDescent="0.6">
      <c r="A487">
        <v>46.585739962756634</v>
      </c>
    </row>
    <row r="488" spans="1:1" x14ac:dyDescent="0.6">
      <c r="A488">
        <v>94.600875652395189</v>
      </c>
    </row>
    <row r="489" spans="1:1" x14ac:dyDescent="0.6">
      <c r="A489">
        <v>98.443217918975279</v>
      </c>
    </row>
    <row r="490" spans="1:1" x14ac:dyDescent="0.6">
      <c r="A490">
        <v>120.69741640298162</v>
      </c>
    </row>
    <row r="491" spans="1:1" x14ac:dyDescent="0.6">
      <c r="A491">
        <v>93.017945598694496</v>
      </c>
    </row>
    <row r="492" spans="1:1" x14ac:dyDescent="0.6">
      <c r="A492">
        <v>128.9708623313345</v>
      </c>
    </row>
    <row r="493" spans="1:1" x14ac:dyDescent="0.6">
      <c r="A493">
        <v>83.831139616086148</v>
      </c>
    </row>
    <row r="494" spans="1:1" x14ac:dyDescent="0.6">
      <c r="A494">
        <v>73.412286635721102</v>
      </c>
    </row>
    <row r="495" spans="1:1" x14ac:dyDescent="0.6">
      <c r="A495">
        <v>117.60236045811325</v>
      </c>
    </row>
    <row r="496" spans="1:1" x14ac:dyDescent="0.6">
      <c r="A496">
        <v>93.369738149340264</v>
      </c>
    </row>
    <row r="497" spans="1:1" x14ac:dyDescent="0.6">
      <c r="A497">
        <v>105.20103640155867</v>
      </c>
    </row>
    <row r="498" spans="1:1" x14ac:dyDescent="0.6">
      <c r="A498">
        <v>99.882948031881824</v>
      </c>
    </row>
    <row r="499" spans="1:1" x14ac:dyDescent="0.6">
      <c r="A499">
        <v>102.92420736514032</v>
      </c>
    </row>
    <row r="500" spans="1:1" x14ac:dyDescent="0.6">
      <c r="A500">
        <v>70.589760778238997</v>
      </c>
    </row>
    <row r="501" spans="1:1" x14ac:dyDescent="0.6">
      <c r="A501">
        <v>79.909853209392168</v>
      </c>
    </row>
    <row r="502" spans="1:1" x14ac:dyDescent="0.6">
      <c r="A502">
        <v>95.110124473285396</v>
      </c>
    </row>
    <row r="503" spans="1:1" x14ac:dyDescent="0.6">
      <c r="A503">
        <v>100.27462192520034</v>
      </c>
    </row>
    <row r="504" spans="1:1" x14ac:dyDescent="0.6">
      <c r="A504">
        <v>74.805541569367051</v>
      </c>
    </row>
    <row r="505" spans="1:1" x14ac:dyDescent="0.6">
      <c r="A505">
        <v>118.6852048500441</v>
      </c>
    </row>
    <row r="506" spans="1:1" x14ac:dyDescent="0.6">
      <c r="A506">
        <v>128.51538738468662</v>
      </c>
    </row>
    <row r="507" spans="1:1" x14ac:dyDescent="0.6">
      <c r="A507">
        <v>127.45273377513513</v>
      </c>
    </row>
    <row r="508" spans="1:1" x14ac:dyDescent="0.6">
      <c r="A508">
        <v>93.385881680296734</v>
      </c>
    </row>
    <row r="509" spans="1:1" x14ac:dyDescent="0.6">
      <c r="A509">
        <v>91.661070453119464</v>
      </c>
    </row>
    <row r="510" spans="1:1" x14ac:dyDescent="0.6">
      <c r="A510">
        <v>66.500217851717025</v>
      </c>
    </row>
    <row r="511" spans="1:1" x14ac:dyDescent="0.6">
      <c r="A511">
        <v>112.84324753214605</v>
      </c>
    </row>
    <row r="512" spans="1:1" x14ac:dyDescent="0.6">
      <c r="A512">
        <v>112.81127879337873</v>
      </c>
    </row>
    <row r="513" spans="1:1" x14ac:dyDescent="0.6">
      <c r="A513">
        <v>95.473490344011225</v>
      </c>
    </row>
    <row r="514" spans="1:1" x14ac:dyDescent="0.6">
      <c r="A514">
        <v>81.780774760409258</v>
      </c>
    </row>
    <row r="515" spans="1:1" x14ac:dyDescent="0.6">
      <c r="A515">
        <v>106.69820110488217</v>
      </c>
    </row>
    <row r="516" spans="1:1" x14ac:dyDescent="0.6">
      <c r="A516">
        <v>78.831647240440361</v>
      </c>
    </row>
    <row r="517" spans="1:1" x14ac:dyDescent="0.6">
      <c r="A517">
        <v>69.352575135417283</v>
      </c>
    </row>
    <row r="518" spans="1:1" x14ac:dyDescent="0.6">
      <c r="A518">
        <v>88.414265317260288</v>
      </c>
    </row>
    <row r="519" spans="1:1" x14ac:dyDescent="0.6">
      <c r="A519">
        <v>80.338543537072837</v>
      </c>
    </row>
    <row r="520" spans="1:1" x14ac:dyDescent="0.6">
      <c r="A520">
        <v>66.885843605268747</v>
      </c>
    </row>
    <row r="521" spans="1:1" x14ac:dyDescent="0.6">
      <c r="A521">
        <v>122.68930074933451</v>
      </c>
    </row>
    <row r="522" spans="1:1" x14ac:dyDescent="0.6">
      <c r="A522">
        <v>85.797103363438509</v>
      </c>
    </row>
    <row r="523" spans="1:1" x14ac:dyDescent="0.6">
      <c r="A523">
        <v>89.198022376513109</v>
      </c>
    </row>
    <row r="524" spans="1:1" x14ac:dyDescent="0.6">
      <c r="A524">
        <v>80.521261022659019</v>
      </c>
    </row>
    <row r="525" spans="1:1" x14ac:dyDescent="0.6">
      <c r="A525">
        <v>95.58485797024332</v>
      </c>
    </row>
    <row r="526" spans="1:1" x14ac:dyDescent="0.6">
      <c r="A526">
        <v>109.15379132493399</v>
      </c>
    </row>
    <row r="527" spans="1:1" x14ac:dyDescent="0.6">
      <c r="A527">
        <v>105.84477675147355</v>
      </c>
    </row>
    <row r="528" spans="1:1" x14ac:dyDescent="0.6">
      <c r="A528">
        <v>121.73401298932731</v>
      </c>
    </row>
    <row r="529" spans="1:1" x14ac:dyDescent="0.6">
      <c r="A529">
        <v>109.43673512665555</v>
      </c>
    </row>
    <row r="530" spans="1:1" x14ac:dyDescent="0.6">
      <c r="A530">
        <v>117.2645286511397</v>
      </c>
    </row>
    <row r="531" spans="1:1" x14ac:dyDescent="0.6">
      <c r="A531">
        <v>94.338600117771421</v>
      </c>
    </row>
    <row r="532" spans="1:1" x14ac:dyDescent="0.6">
      <c r="A532">
        <v>78.499226926942356</v>
      </c>
    </row>
    <row r="533" spans="1:1" x14ac:dyDescent="0.6">
      <c r="A533">
        <v>115.20734258519951</v>
      </c>
    </row>
    <row r="534" spans="1:1" x14ac:dyDescent="0.6">
      <c r="A534">
        <v>100.45367869461188</v>
      </c>
    </row>
    <row r="535" spans="1:1" x14ac:dyDescent="0.6">
      <c r="A535">
        <v>131.50162228848785</v>
      </c>
    </row>
    <row r="536" spans="1:1" x14ac:dyDescent="0.6">
      <c r="A536">
        <v>105.59455202164827</v>
      </c>
    </row>
    <row r="537" spans="1:1" x14ac:dyDescent="0.6">
      <c r="A537">
        <v>106.16487341176253</v>
      </c>
    </row>
    <row r="538" spans="1:1" x14ac:dyDescent="0.6">
      <c r="A538">
        <v>89.107641340524424</v>
      </c>
    </row>
    <row r="539" spans="1:1" x14ac:dyDescent="0.6">
      <c r="A539">
        <v>95.982216205447912</v>
      </c>
    </row>
    <row r="540" spans="1:1" x14ac:dyDescent="0.6">
      <c r="A540">
        <v>91.564163792645559</v>
      </c>
    </row>
    <row r="541" spans="1:1" x14ac:dyDescent="0.6">
      <c r="A541">
        <v>52.61459844186902</v>
      </c>
    </row>
    <row r="542" spans="1:1" x14ac:dyDescent="0.6">
      <c r="A542">
        <v>88.421495800139382</v>
      </c>
    </row>
    <row r="543" spans="1:1" x14ac:dyDescent="0.6">
      <c r="A543">
        <v>96.944279700983316</v>
      </c>
    </row>
    <row r="544" spans="1:1" x14ac:dyDescent="0.6">
      <c r="A544">
        <v>53.57175066601485</v>
      </c>
    </row>
    <row r="545" spans="1:1" x14ac:dyDescent="0.6">
      <c r="A545">
        <v>113.64915078738704</v>
      </c>
    </row>
    <row r="546" spans="1:1" x14ac:dyDescent="0.6">
      <c r="A546">
        <v>124.80674083926715</v>
      </c>
    </row>
    <row r="547" spans="1:1" x14ac:dyDescent="0.6">
      <c r="A547">
        <v>109.09267328097485</v>
      </c>
    </row>
    <row r="548" spans="1:1" x14ac:dyDescent="0.6">
      <c r="A548">
        <v>89.838715919177048</v>
      </c>
    </row>
    <row r="549" spans="1:1" x14ac:dyDescent="0.6">
      <c r="A549">
        <v>84.30812411243096</v>
      </c>
    </row>
    <row r="550" spans="1:1" x14ac:dyDescent="0.6">
      <c r="A550">
        <v>93.131655173783656</v>
      </c>
    </row>
    <row r="551" spans="1:1" x14ac:dyDescent="0.6">
      <c r="A551">
        <v>127.34714144025929</v>
      </c>
    </row>
    <row r="552" spans="1:1" x14ac:dyDescent="0.6">
      <c r="A552">
        <v>121.47899067495018</v>
      </c>
    </row>
    <row r="553" spans="1:1" x14ac:dyDescent="0.6">
      <c r="A553">
        <v>57.318868837319314</v>
      </c>
    </row>
    <row r="554" spans="1:1" x14ac:dyDescent="0.6">
      <c r="A554">
        <v>115.89878593222238</v>
      </c>
    </row>
    <row r="555" spans="1:1" x14ac:dyDescent="0.6">
      <c r="A555">
        <v>104.83157691633096</v>
      </c>
    </row>
    <row r="556" spans="1:1" x14ac:dyDescent="0.6">
      <c r="A556">
        <v>113.9539451993187</v>
      </c>
    </row>
    <row r="557" spans="1:1" x14ac:dyDescent="0.6">
      <c r="A557">
        <v>80.660913934116252</v>
      </c>
    </row>
    <row r="558" spans="1:1" x14ac:dyDescent="0.6">
      <c r="A558">
        <v>115.05659383838065</v>
      </c>
    </row>
    <row r="559" spans="1:1" x14ac:dyDescent="0.6">
      <c r="A559">
        <v>93.96334260381991</v>
      </c>
    </row>
    <row r="560" spans="1:1" x14ac:dyDescent="0.6">
      <c r="A560">
        <v>135.11813702061772</v>
      </c>
    </row>
    <row r="561" spans="1:1" x14ac:dyDescent="0.6">
      <c r="A561">
        <v>97.720783539989498</v>
      </c>
    </row>
    <row r="562" spans="1:1" x14ac:dyDescent="0.6">
      <c r="A562">
        <v>98.938483258825727</v>
      </c>
    </row>
    <row r="563" spans="1:1" x14ac:dyDescent="0.6">
      <c r="A563">
        <v>115.6960595631972</v>
      </c>
    </row>
    <row r="564" spans="1:1" x14ac:dyDescent="0.6">
      <c r="A564">
        <v>102.15761701838346</v>
      </c>
    </row>
    <row r="565" spans="1:1" x14ac:dyDescent="0.6">
      <c r="A565">
        <v>90.937840266269632</v>
      </c>
    </row>
    <row r="566" spans="1:1" x14ac:dyDescent="0.6">
      <c r="A566">
        <v>67.76896296069026</v>
      </c>
    </row>
    <row r="567" spans="1:1" x14ac:dyDescent="0.6">
      <c r="A567">
        <v>93.735559655760881</v>
      </c>
    </row>
    <row r="568" spans="1:1" x14ac:dyDescent="0.6">
      <c r="A568">
        <v>81.657629177789204</v>
      </c>
    </row>
    <row r="569" spans="1:1" x14ac:dyDescent="0.6">
      <c r="A569">
        <v>68.530119076604024</v>
      </c>
    </row>
    <row r="570" spans="1:1" x14ac:dyDescent="0.6">
      <c r="A570">
        <v>86.570173859945498</v>
      </c>
    </row>
    <row r="571" spans="1:1" x14ac:dyDescent="0.6">
      <c r="A571">
        <v>106.77430307405302</v>
      </c>
    </row>
    <row r="572" spans="1:1" x14ac:dyDescent="0.6">
      <c r="A572">
        <v>114.78579179092776</v>
      </c>
    </row>
    <row r="573" spans="1:1" x14ac:dyDescent="0.6">
      <c r="A573">
        <v>100.68785084295087</v>
      </c>
    </row>
    <row r="574" spans="1:1" x14ac:dyDescent="0.6">
      <c r="A574">
        <v>89.737625583074987</v>
      </c>
    </row>
    <row r="575" spans="1:1" x14ac:dyDescent="0.6">
      <c r="A575">
        <v>125.74870450189337</v>
      </c>
    </row>
    <row r="576" spans="1:1" x14ac:dyDescent="0.6">
      <c r="A576">
        <v>105.80646428716136</v>
      </c>
    </row>
    <row r="577" spans="1:1" x14ac:dyDescent="0.6">
      <c r="A577">
        <v>85.751810527290218</v>
      </c>
    </row>
    <row r="578" spans="1:1" x14ac:dyDescent="0.6">
      <c r="A578">
        <v>113.20258888881654</v>
      </c>
    </row>
    <row r="579" spans="1:1" x14ac:dyDescent="0.6">
      <c r="A579">
        <v>103.94757080357522</v>
      </c>
    </row>
    <row r="580" spans="1:1" x14ac:dyDescent="0.6">
      <c r="A580">
        <v>65.115330269327387</v>
      </c>
    </row>
    <row r="581" spans="1:1" x14ac:dyDescent="0.6">
      <c r="A581">
        <v>82.912413543090224</v>
      </c>
    </row>
    <row r="582" spans="1:1" x14ac:dyDescent="0.6">
      <c r="A582">
        <v>90.8750851318473</v>
      </c>
    </row>
    <row r="583" spans="1:1" x14ac:dyDescent="0.6">
      <c r="A583">
        <v>142.40209818817675</v>
      </c>
    </row>
    <row r="584" spans="1:1" x14ac:dyDescent="0.6">
      <c r="A584">
        <v>125.40555215091445</v>
      </c>
    </row>
    <row r="585" spans="1:1" x14ac:dyDescent="0.6">
      <c r="A585">
        <v>129.06290319515392</v>
      </c>
    </row>
    <row r="586" spans="1:1" x14ac:dyDescent="0.6">
      <c r="A586">
        <v>108.91488980414579</v>
      </c>
    </row>
    <row r="587" spans="1:1" x14ac:dyDescent="0.6">
      <c r="A587">
        <v>140.78119673067704</v>
      </c>
    </row>
    <row r="588" spans="1:1" x14ac:dyDescent="0.6">
      <c r="A588">
        <v>117.82882463885471</v>
      </c>
    </row>
    <row r="589" spans="1:1" x14ac:dyDescent="0.6">
      <c r="A589">
        <v>94.416589288448449</v>
      </c>
    </row>
    <row r="590" spans="1:1" x14ac:dyDescent="0.6">
      <c r="A590">
        <v>123.56709956075065</v>
      </c>
    </row>
    <row r="591" spans="1:1" x14ac:dyDescent="0.6">
      <c r="A591">
        <v>122.90316842845641</v>
      </c>
    </row>
    <row r="592" spans="1:1" x14ac:dyDescent="0.6">
      <c r="A592">
        <v>106.39956851955503</v>
      </c>
    </row>
    <row r="593" spans="1:1" x14ac:dyDescent="0.6">
      <c r="A593">
        <v>89.357002050383016</v>
      </c>
    </row>
    <row r="594" spans="1:1" x14ac:dyDescent="0.6">
      <c r="A594">
        <v>107.19385297998087</v>
      </c>
    </row>
    <row r="595" spans="1:1" x14ac:dyDescent="0.6">
      <c r="A595">
        <v>106.14722921454813</v>
      </c>
    </row>
    <row r="596" spans="1:1" x14ac:dyDescent="0.6">
      <c r="A596">
        <v>125.01278686395381</v>
      </c>
    </row>
    <row r="597" spans="1:1" x14ac:dyDescent="0.6">
      <c r="A597">
        <v>83.072757459012792</v>
      </c>
    </row>
    <row r="598" spans="1:1" x14ac:dyDescent="0.6">
      <c r="A598">
        <v>74.65943124552723</v>
      </c>
    </row>
    <row r="599" spans="1:1" x14ac:dyDescent="0.6">
      <c r="A599">
        <v>121.84201548516285</v>
      </c>
    </row>
    <row r="600" spans="1:1" x14ac:dyDescent="0.6">
      <c r="A600">
        <v>125.99954314064234</v>
      </c>
    </row>
    <row r="601" spans="1:1" x14ac:dyDescent="0.6">
      <c r="A601">
        <v>75.677883412572555</v>
      </c>
    </row>
    <row r="602" spans="1:1" x14ac:dyDescent="0.6">
      <c r="A602">
        <v>76.13931554951705</v>
      </c>
    </row>
    <row r="603" spans="1:1" x14ac:dyDescent="0.6">
      <c r="A603">
        <v>120.12566255871207</v>
      </c>
    </row>
    <row r="604" spans="1:1" x14ac:dyDescent="0.6">
      <c r="A604">
        <v>66.549876262433827</v>
      </c>
    </row>
    <row r="605" spans="1:1" x14ac:dyDescent="0.6">
      <c r="A605">
        <v>138.89235813403502</v>
      </c>
    </row>
    <row r="606" spans="1:1" x14ac:dyDescent="0.6">
      <c r="A606">
        <v>37.054235488176346</v>
      </c>
    </row>
    <row r="607" spans="1:1" x14ac:dyDescent="0.6">
      <c r="A607">
        <v>111.47013790614437</v>
      </c>
    </row>
    <row r="608" spans="1:1" x14ac:dyDescent="0.6">
      <c r="A608">
        <v>60.850982461124659</v>
      </c>
    </row>
    <row r="609" spans="1:1" x14ac:dyDescent="0.6">
      <c r="A609">
        <v>110.24145603878424</v>
      </c>
    </row>
    <row r="610" spans="1:1" x14ac:dyDescent="0.6">
      <c r="A610">
        <v>100.23333086573984</v>
      </c>
    </row>
    <row r="611" spans="1:1" x14ac:dyDescent="0.6">
      <c r="A611">
        <v>89.235197972448077</v>
      </c>
    </row>
    <row r="612" spans="1:1" x14ac:dyDescent="0.6">
      <c r="A612">
        <v>112.47685759153683</v>
      </c>
    </row>
    <row r="613" spans="1:1" x14ac:dyDescent="0.6">
      <c r="A613">
        <v>74.477441355702467</v>
      </c>
    </row>
    <row r="614" spans="1:1" x14ac:dyDescent="0.6">
      <c r="A614">
        <v>75.780156091786921</v>
      </c>
    </row>
    <row r="615" spans="1:1" x14ac:dyDescent="0.6">
      <c r="A615">
        <v>113.49508238490671</v>
      </c>
    </row>
    <row r="616" spans="1:1" x14ac:dyDescent="0.6">
      <c r="A616">
        <v>87.979026627726853</v>
      </c>
    </row>
    <row r="617" spans="1:1" x14ac:dyDescent="0.6">
      <c r="A617">
        <v>101.65809979080223</v>
      </c>
    </row>
    <row r="618" spans="1:1" x14ac:dyDescent="0.6">
      <c r="A618">
        <v>92.580433172406629</v>
      </c>
    </row>
    <row r="619" spans="1:1" x14ac:dyDescent="0.6">
      <c r="A619">
        <v>90.388459991663694</v>
      </c>
    </row>
    <row r="620" spans="1:1" x14ac:dyDescent="0.6">
      <c r="A620">
        <v>139.51936378143728</v>
      </c>
    </row>
    <row r="621" spans="1:1" x14ac:dyDescent="0.6">
      <c r="A621">
        <v>95.291204868408386</v>
      </c>
    </row>
    <row r="622" spans="1:1" x14ac:dyDescent="0.6">
      <c r="A622">
        <v>87.885416885546874</v>
      </c>
    </row>
    <row r="623" spans="1:1" x14ac:dyDescent="0.6">
      <c r="A623">
        <v>100.63273546402343</v>
      </c>
    </row>
    <row r="624" spans="1:1" x14ac:dyDescent="0.6">
      <c r="A624">
        <v>120.39660103037022</v>
      </c>
    </row>
    <row r="625" spans="1:1" x14ac:dyDescent="0.6">
      <c r="A625">
        <v>99.546321305388119</v>
      </c>
    </row>
    <row r="626" spans="1:1" x14ac:dyDescent="0.6">
      <c r="A626">
        <v>110.27810867526568</v>
      </c>
    </row>
    <row r="627" spans="1:1" x14ac:dyDescent="0.6">
      <c r="A627">
        <v>129.98149284394458</v>
      </c>
    </row>
    <row r="628" spans="1:1" x14ac:dyDescent="0.6">
      <c r="A628">
        <v>92.041739460546523</v>
      </c>
    </row>
    <row r="629" spans="1:1" x14ac:dyDescent="0.6">
      <c r="A629">
        <v>83.007000992074609</v>
      </c>
    </row>
    <row r="630" spans="1:1" x14ac:dyDescent="0.6">
      <c r="A630">
        <v>100.15529622032773</v>
      </c>
    </row>
    <row r="631" spans="1:1" x14ac:dyDescent="0.6">
      <c r="A631">
        <v>75.269020069390535</v>
      </c>
    </row>
    <row r="632" spans="1:1" x14ac:dyDescent="0.6">
      <c r="A632">
        <v>126.01732376206201</v>
      </c>
    </row>
    <row r="633" spans="1:1" x14ac:dyDescent="0.6">
      <c r="A633">
        <v>108.61175522004487</v>
      </c>
    </row>
    <row r="634" spans="1:1" x14ac:dyDescent="0.6">
      <c r="A634">
        <v>99.512647264054976</v>
      </c>
    </row>
    <row r="635" spans="1:1" x14ac:dyDescent="0.6">
      <c r="A635">
        <v>99.938040673441719</v>
      </c>
    </row>
    <row r="636" spans="1:1" x14ac:dyDescent="0.6">
      <c r="A636">
        <v>71.263059705961496</v>
      </c>
    </row>
    <row r="637" spans="1:1" x14ac:dyDescent="0.6">
      <c r="A637">
        <v>127.78615453280509</v>
      </c>
    </row>
    <row r="638" spans="1:1" x14ac:dyDescent="0.6">
      <c r="A638">
        <v>64.817288855556399</v>
      </c>
    </row>
    <row r="639" spans="1:1" x14ac:dyDescent="0.6">
      <c r="A639">
        <v>77.942843543132767</v>
      </c>
    </row>
    <row r="640" spans="1:1" x14ac:dyDescent="0.6">
      <c r="A640">
        <v>113.37048161076382</v>
      </c>
    </row>
    <row r="641" spans="1:1" x14ac:dyDescent="0.6">
      <c r="A641">
        <v>121.59372343157884</v>
      </c>
    </row>
    <row r="642" spans="1:1" x14ac:dyDescent="0.6">
      <c r="A642">
        <v>84.312262313324027</v>
      </c>
    </row>
    <row r="643" spans="1:1" x14ac:dyDescent="0.6">
      <c r="A643">
        <v>130.74183041462675</v>
      </c>
    </row>
    <row r="644" spans="1:1" x14ac:dyDescent="0.6">
      <c r="A644">
        <v>89.517073117895052</v>
      </c>
    </row>
    <row r="645" spans="1:1" x14ac:dyDescent="0.6">
      <c r="A645">
        <v>96.676206137635745</v>
      </c>
    </row>
    <row r="646" spans="1:1" x14ac:dyDescent="0.6">
      <c r="A646">
        <v>98.478506313404068</v>
      </c>
    </row>
    <row r="647" spans="1:1" x14ac:dyDescent="0.6">
      <c r="A647">
        <v>86.694501785677858</v>
      </c>
    </row>
    <row r="648" spans="1:1" x14ac:dyDescent="0.6">
      <c r="A648">
        <v>76.916114974301308</v>
      </c>
    </row>
    <row r="649" spans="1:1" x14ac:dyDescent="0.6">
      <c r="A649">
        <v>108.85243025550153</v>
      </c>
    </row>
    <row r="650" spans="1:1" x14ac:dyDescent="0.6">
      <c r="A650">
        <v>103.92572019336512</v>
      </c>
    </row>
    <row r="651" spans="1:1" x14ac:dyDescent="0.6">
      <c r="A651">
        <v>106.61086687614443</v>
      </c>
    </row>
    <row r="652" spans="1:1" x14ac:dyDescent="0.6">
      <c r="A652">
        <v>95.816597220255062</v>
      </c>
    </row>
    <row r="653" spans="1:1" x14ac:dyDescent="0.6">
      <c r="A653">
        <v>132.53180693718605</v>
      </c>
    </row>
    <row r="654" spans="1:1" x14ac:dyDescent="0.6">
      <c r="A654">
        <v>50.998608255758882</v>
      </c>
    </row>
    <row r="655" spans="1:1" x14ac:dyDescent="0.6">
      <c r="A655">
        <v>93.573055689921603</v>
      </c>
    </row>
    <row r="656" spans="1:1" x14ac:dyDescent="0.6">
      <c r="A656">
        <v>107.32784428691957</v>
      </c>
    </row>
    <row r="657" spans="1:1" x14ac:dyDescent="0.6">
      <c r="A657">
        <v>84.780401973694097</v>
      </c>
    </row>
    <row r="658" spans="1:1" x14ac:dyDescent="0.6">
      <c r="A658">
        <v>91.383219821727835</v>
      </c>
    </row>
    <row r="659" spans="1:1" x14ac:dyDescent="0.6">
      <c r="A659">
        <v>126.87170308490749</v>
      </c>
    </row>
    <row r="660" spans="1:1" x14ac:dyDescent="0.6">
      <c r="A660">
        <v>103.86023657483747</v>
      </c>
    </row>
    <row r="661" spans="1:1" x14ac:dyDescent="0.6">
      <c r="A661">
        <v>101.49693732964806</v>
      </c>
    </row>
    <row r="662" spans="1:1" x14ac:dyDescent="0.6">
      <c r="A662">
        <v>123.82953425694723</v>
      </c>
    </row>
    <row r="663" spans="1:1" x14ac:dyDescent="0.6">
      <c r="A663">
        <v>98.95685505180154</v>
      </c>
    </row>
    <row r="664" spans="1:1" x14ac:dyDescent="0.6">
      <c r="A664">
        <v>91.399999998975545</v>
      </c>
    </row>
    <row r="665" spans="1:1" x14ac:dyDescent="0.6">
      <c r="A665">
        <v>100.55315467761829</v>
      </c>
    </row>
    <row r="666" spans="1:1" x14ac:dyDescent="0.6">
      <c r="A666">
        <v>86.795501172309741</v>
      </c>
    </row>
    <row r="667" spans="1:1" x14ac:dyDescent="0.6">
      <c r="A667">
        <v>83.45278982014861</v>
      </c>
    </row>
    <row r="668" spans="1:1" x14ac:dyDescent="0.6">
      <c r="A668">
        <v>89.127172739244998</v>
      </c>
    </row>
    <row r="669" spans="1:1" x14ac:dyDescent="0.6">
      <c r="A669">
        <v>88.232821124256589</v>
      </c>
    </row>
    <row r="670" spans="1:1" x14ac:dyDescent="0.6">
      <c r="A670">
        <v>122.317635739455</v>
      </c>
    </row>
    <row r="671" spans="1:1" x14ac:dyDescent="0.6">
      <c r="A671">
        <v>68.935117067303509</v>
      </c>
    </row>
    <row r="672" spans="1:1" x14ac:dyDescent="0.6">
      <c r="A672">
        <v>90.612832334591076</v>
      </c>
    </row>
    <row r="673" spans="1:1" x14ac:dyDescent="0.6">
      <c r="A673">
        <v>93.440815160283819</v>
      </c>
    </row>
    <row r="674" spans="1:1" x14ac:dyDescent="0.6">
      <c r="A674">
        <v>83.737643560743891</v>
      </c>
    </row>
    <row r="675" spans="1:1" x14ac:dyDescent="0.6">
      <c r="A675">
        <v>115.040359357954</v>
      </c>
    </row>
    <row r="676" spans="1:1" x14ac:dyDescent="0.6">
      <c r="A676">
        <v>82.182544044917449</v>
      </c>
    </row>
    <row r="677" spans="1:1" x14ac:dyDescent="0.6">
      <c r="A677">
        <v>75.033961163717322</v>
      </c>
    </row>
    <row r="678" spans="1:1" x14ac:dyDescent="0.6">
      <c r="A678">
        <v>127.20753400353715</v>
      </c>
    </row>
    <row r="679" spans="1:1" x14ac:dyDescent="0.6">
      <c r="A679">
        <v>82.082226779311895</v>
      </c>
    </row>
    <row r="680" spans="1:1" x14ac:dyDescent="0.6">
      <c r="A680">
        <v>106.01264673605328</v>
      </c>
    </row>
    <row r="681" spans="1:1" x14ac:dyDescent="0.6">
      <c r="A681">
        <v>72.32184796303045</v>
      </c>
    </row>
    <row r="682" spans="1:1" x14ac:dyDescent="0.6">
      <c r="A682">
        <v>92.94959707185626</v>
      </c>
    </row>
    <row r="683" spans="1:1" x14ac:dyDescent="0.6">
      <c r="A683">
        <v>74.758156895404682</v>
      </c>
    </row>
    <row r="684" spans="1:1" x14ac:dyDescent="0.6">
      <c r="A684">
        <v>120.0369868252892</v>
      </c>
    </row>
    <row r="685" spans="1:1" x14ac:dyDescent="0.6">
      <c r="A685">
        <v>79.315634845988825</v>
      </c>
    </row>
    <row r="686" spans="1:1" x14ac:dyDescent="0.6">
      <c r="A686">
        <v>128.67691364372149</v>
      </c>
    </row>
    <row r="687" spans="1:1" x14ac:dyDescent="0.6">
      <c r="A687">
        <v>82.485360305872746</v>
      </c>
    </row>
    <row r="688" spans="1:1" x14ac:dyDescent="0.6">
      <c r="A688">
        <v>70.196131471311674</v>
      </c>
    </row>
    <row r="689" spans="1:1" x14ac:dyDescent="0.6">
      <c r="A689">
        <v>104.47159891336923</v>
      </c>
    </row>
    <row r="690" spans="1:1" x14ac:dyDescent="0.6">
      <c r="A690">
        <v>100.96961230156012</v>
      </c>
    </row>
    <row r="691" spans="1:1" x14ac:dyDescent="0.6">
      <c r="A691">
        <v>125.49841155996546</v>
      </c>
    </row>
    <row r="692" spans="1:1" x14ac:dyDescent="0.6">
      <c r="A692">
        <v>116.84202288743109</v>
      </c>
    </row>
    <row r="693" spans="1:1" x14ac:dyDescent="0.6">
      <c r="A693">
        <v>117.44065230013803</v>
      </c>
    </row>
    <row r="694" spans="1:1" x14ac:dyDescent="0.6">
      <c r="A694">
        <v>107.8407992987195</v>
      </c>
    </row>
    <row r="695" spans="1:1" x14ac:dyDescent="0.6">
      <c r="A695">
        <v>156.21404852718115</v>
      </c>
    </row>
    <row r="696" spans="1:1" x14ac:dyDescent="0.6">
      <c r="A696">
        <v>93.827100297494326</v>
      </c>
    </row>
    <row r="697" spans="1:1" x14ac:dyDescent="0.6">
      <c r="A697">
        <v>91.79105998337036</v>
      </c>
    </row>
    <row r="698" spans="1:1" x14ac:dyDescent="0.6">
      <c r="A698">
        <v>103.66089807357639</v>
      </c>
    </row>
    <row r="699" spans="1:1" x14ac:dyDescent="0.6">
      <c r="A699">
        <v>111.57850419986062</v>
      </c>
    </row>
    <row r="700" spans="1:1" x14ac:dyDescent="0.6">
      <c r="A700">
        <v>108.85579538589809</v>
      </c>
    </row>
    <row r="701" spans="1:1" x14ac:dyDescent="0.6">
      <c r="A701">
        <v>94.713471096474677</v>
      </c>
    </row>
    <row r="702" spans="1:1" x14ac:dyDescent="0.6">
      <c r="A702">
        <v>111.41606844612397</v>
      </c>
    </row>
    <row r="703" spans="1:1" x14ac:dyDescent="0.6">
      <c r="A703">
        <v>67.673284118063748</v>
      </c>
    </row>
    <row r="704" spans="1:1" x14ac:dyDescent="0.6">
      <c r="A704">
        <v>89.89610503485892</v>
      </c>
    </row>
    <row r="705" spans="1:1" x14ac:dyDescent="0.6">
      <c r="A705">
        <v>115.28712800791254</v>
      </c>
    </row>
    <row r="706" spans="1:1" x14ac:dyDescent="0.6">
      <c r="A706">
        <v>72.972818795824423</v>
      </c>
    </row>
    <row r="707" spans="1:1" x14ac:dyDescent="0.6">
      <c r="A707">
        <v>85.067006491590291</v>
      </c>
    </row>
    <row r="708" spans="1:1" x14ac:dyDescent="0.6">
      <c r="A708">
        <v>93.398819242429454</v>
      </c>
    </row>
    <row r="709" spans="1:1" x14ac:dyDescent="0.6">
      <c r="A709">
        <v>96.652923073270358</v>
      </c>
    </row>
    <row r="710" spans="1:1" x14ac:dyDescent="0.6">
      <c r="A710">
        <v>113.07348611589987</v>
      </c>
    </row>
    <row r="711" spans="1:1" x14ac:dyDescent="0.6">
      <c r="A711">
        <v>125.24525370972697</v>
      </c>
    </row>
    <row r="712" spans="1:1" x14ac:dyDescent="0.6">
      <c r="A712">
        <v>134.14552338654175</v>
      </c>
    </row>
    <row r="713" spans="1:1" x14ac:dyDescent="0.6">
      <c r="A713">
        <v>95.880671121994965</v>
      </c>
    </row>
    <row r="714" spans="1:1" x14ac:dyDescent="0.6">
      <c r="A714">
        <v>55.198654788546264</v>
      </c>
    </row>
    <row r="715" spans="1:1" x14ac:dyDescent="0.6">
      <c r="A715">
        <v>71.263059705961496</v>
      </c>
    </row>
    <row r="716" spans="1:1" x14ac:dyDescent="0.6">
      <c r="A716">
        <v>99.264673533616588</v>
      </c>
    </row>
    <row r="717" spans="1:1" x14ac:dyDescent="0.6">
      <c r="A717">
        <v>102.888646122301</v>
      </c>
    </row>
    <row r="718" spans="1:1" x14ac:dyDescent="0.6">
      <c r="A718">
        <v>107.37204572942574</v>
      </c>
    </row>
    <row r="719" spans="1:1" x14ac:dyDescent="0.6">
      <c r="A719">
        <v>92.368589118996169</v>
      </c>
    </row>
    <row r="720" spans="1:1" x14ac:dyDescent="0.6">
      <c r="A720">
        <v>83.506586431758478</v>
      </c>
    </row>
    <row r="721" spans="1:1" x14ac:dyDescent="0.6">
      <c r="A721">
        <v>104.37439666711725</v>
      </c>
    </row>
    <row r="722" spans="1:1" x14ac:dyDescent="0.6">
      <c r="A722">
        <v>100.18590071704239</v>
      </c>
    </row>
    <row r="723" spans="1:1" x14ac:dyDescent="0.6">
      <c r="A723">
        <v>94.952327142527793</v>
      </c>
    </row>
    <row r="724" spans="1:1" x14ac:dyDescent="0.6">
      <c r="A724">
        <v>114.10267032042611</v>
      </c>
    </row>
    <row r="725" spans="1:1" x14ac:dyDescent="0.6">
      <c r="A725">
        <v>67.707117320969701</v>
      </c>
    </row>
    <row r="726" spans="1:1" x14ac:dyDescent="0.6">
      <c r="A726">
        <v>40.369161777198315</v>
      </c>
    </row>
    <row r="727" spans="1:1" x14ac:dyDescent="0.6">
      <c r="A727">
        <v>91.807703736412805</v>
      </c>
    </row>
    <row r="728" spans="1:1" x14ac:dyDescent="0.6">
      <c r="A728">
        <v>86.820239428197965</v>
      </c>
    </row>
    <row r="729" spans="1:1" x14ac:dyDescent="0.6">
      <c r="A729">
        <v>113.97347659803927</v>
      </c>
    </row>
    <row r="730" spans="1:1" x14ac:dyDescent="0.6">
      <c r="A730">
        <v>124.42820914438926</v>
      </c>
    </row>
    <row r="731" spans="1:1" x14ac:dyDescent="0.6">
      <c r="A731">
        <v>134.7801687894389</v>
      </c>
    </row>
    <row r="732" spans="1:1" x14ac:dyDescent="0.6">
      <c r="A732">
        <v>111.04885996028315</v>
      </c>
    </row>
    <row r="733" spans="1:1" x14ac:dyDescent="0.6">
      <c r="A733">
        <v>57.510772219393402</v>
      </c>
    </row>
    <row r="734" spans="1:1" x14ac:dyDescent="0.6">
      <c r="A734">
        <v>104.80165454064263</v>
      </c>
    </row>
    <row r="735" spans="1:1" x14ac:dyDescent="0.6">
      <c r="A735">
        <v>91.235245033749379</v>
      </c>
    </row>
    <row r="736" spans="1:1" x14ac:dyDescent="0.6">
      <c r="A736">
        <v>90.02106960688252</v>
      </c>
    </row>
    <row r="737" spans="1:1" x14ac:dyDescent="0.6">
      <c r="A737">
        <v>101.59516275743954</v>
      </c>
    </row>
    <row r="738" spans="1:1" x14ac:dyDescent="0.6">
      <c r="A738">
        <v>113.29976839770097</v>
      </c>
    </row>
    <row r="739" spans="1:1" x14ac:dyDescent="0.6">
      <c r="A739">
        <v>123.4207163885003</v>
      </c>
    </row>
    <row r="740" spans="1:1" x14ac:dyDescent="0.6">
      <c r="A740">
        <v>92.917037161532789</v>
      </c>
    </row>
    <row r="741" spans="1:1" x14ac:dyDescent="0.6">
      <c r="A741">
        <v>78.354117047274485</v>
      </c>
    </row>
    <row r="742" spans="1:1" x14ac:dyDescent="0.6">
      <c r="A742">
        <v>65.337337926030159</v>
      </c>
    </row>
    <row r="743" spans="1:1" x14ac:dyDescent="0.6">
      <c r="A743">
        <v>94.583436091488693</v>
      </c>
    </row>
    <row r="744" spans="1:1" x14ac:dyDescent="0.6">
      <c r="A744">
        <v>93.351957527920604</v>
      </c>
    </row>
    <row r="745" spans="1:1" x14ac:dyDescent="0.6">
      <c r="A745">
        <v>85.320573614444584</v>
      </c>
    </row>
    <row r="746" spans="1:1" x14ac:dyDescent="0.6">
      <c r="A746">
        <v>75.891205394873396</v>
      </c>
    </row>
    <row r="747" spans="1:1" x14ac:dyDescent="0.6">
      <c r="A747">
        <v>64.903327054344118</v>
      </c>
    </row>
    <row r="748" spans="1:1" x14ac:dyDescent="0.6">
      <c r="A748">
        <v>75.960690790088847</v>
      </c>
    </row>
    <row r="749" spans="1:1" x14ac:dyDescent="0.6">
      <c r="A749">
        <v>76.325307216029614</v>
      </c>
    </row>
    <row r="750" spans="1:1" x14ac:dyDescent="0.6">
      <c r="A750">
        <v>103.40605765813962</v>
      </c>
    </row>
    <row r="751" spans="1:1" x14ac:dyDescent="0.6">
      <c r="A751">
        <v>125.81541593826842</v>
      </c>
    </row>
    <row r="752" spans="1:1" x14ac:dyDescent="0.6">
      <c r="A752">
        <v>80.71943991817534</v>
      </c>
    </row>
    <row r="753" spans="1:1" x14ac:dyDescent="0.6">
      <c r="A753">
        <v>76.907201926223934</v>
      </c>
    </row>
    <row r="754" spans="1:1" x14ac:dyDescent="0.6">
      <c r="A754">
        <v>118.07607077353168</v>
      </c>
    </row>
    <row r="755" spans="1:1" x14ac:dyDescent="0.6">
      <c r="A755">
        <v>71.002944221254438</v>
      </c>
    </row>
    <row r="756" spans="1:1" x14ac:dyDescent="0.6">
      <c r="A756">
        <v>112.23243089043535</v>
      </c>
    </row>
    <row r="757" spans="1:1" x14ac:dyDescent="0.6">
      <c r="A757">
        <v>109.93391040537972</v>
      </c>
    </row>
    <row r="758" spans="1:1" x14ac:dyDescent="0.6">
      <c r="A758">
        <v>125.87535163911525</v>
      </c>
    </row>
    <row r="759" spans="1:1" x14ac:dyDescent="0.6">
      <c r="A759">
        <v>120.22488843067549</v>
      </c>
    </row>
    <row r="760" spans="1:1" x14ac:dyDescent="0.6">
      <c r="A760">
        <v>83.831139616086148</v>
      </c>
    </row>
    <row r="761" spans="1:1" x14ac:dyDescent="0.6">
      <c r="A761">
        <v>87.725095706991851</v>
      </c>
    </row>
    <row r="762" spans="1:1" x14ac:dyDescent="0.6">
      <c r="A762">
        <v>129.45998858194798</v>
      </c>
    </row>
    <row r="763" spans="1:1" x14ac:dyDescent="0.6">
      <c r="A763">
        <v>155.97830750048161</v>
      </c>
    </row>
    <row r="764" spans="1:1" x14ac:dyDescent="0.6">
      <c r="A764">
        <v>97.071154211880639</v>
      </c>
    </row>
    <row r="765" spans="1:1" x14ac:dyDescent="0.6">
      <c r="A765">
        <v>89.159073265909683</v>
      </c>
    </row>
    <row r="766" spans="1:1" x14ac:dyDescent="0.6">
      <c r="A766">
        <v>89.325260685291141</v>
      </c>
    </row>
    <row r="767" spans="1:1" x14ac:dyDescent="0.6">
      <c r="A767">
        <v>114.53361164749367</v>
      </c>
    </row>
    <row r="768" spans="1:1" x14ac:dyDescent="0.6">
      <c r="A768">
        <v>134.14552338654175</v>
      </c>
    </row>
    <row r="769" spans="1:1" x14ac:dyDescent="0.6">
      <c r="A769">
        <v>149.6751454193145</v>
      </c>
    </row>
    <row r="770" spans="1:1" x14ac:dyDescent="0.6">
      <c r="A770">
        <v>92.573884810553864</v>
      </c>
    </row>
    <row r="771" spans="1:1" x14ac:dyDescent="0.6">
      <c r="A771">
        <v>98.251314536901191</v>
      </c>
    </row>
    <row r="772" spans="1:1" x14ac:dyDescent="0.6">
      <c r="A772">
        <v>83.14269760157913</v>
      </c>
    </row>
    <row r="773" spans="1:1" x14ac:dyDescent="0.6">
      <c r="A773">
        <v>92.47052073769737</v>
      </c>
    </row>
    <row r="774" spans="1:1" x14ac:dyDescent="0.6">
      <c r="A774">
        <v>108.82037056726404</v>
      </c>
    </row>
    <row r="775" spans="1:1" x14ac:dyDescent="0.6">
      <c r="A775">
        <v>91.621007211506367</v>
      </c>
    </row>
    <row r="776" spans="1:1" x14ac:dyDescent="0.6">
      <c r="A776">
        <v>76.712388161104172</v>
      </c>
    </row>
    <row r="777" spans="1:1" x14ac:dyDescent="0.6">
      <c r="A777">
        <v>142.71096258889884</v>
      </c>
    </row>
    <row r="778" spans="1:1" x14ac:dyDescent="0.6">
      <c r="A778">
        <v>101.65809979080223</v>
      </c>
    </row>
    <row r="779" spans="1:1" x14ac:dyDescent="0.6">
      <c r="A779">
        <v>107.54262146074325</v>
      </c>
    </row>
    <row r="780" spans="1:1" x14ac:dyDescent="0.6">
      <c r="A780">
        <v>61.765206535346806</v>
      </c>
    </row>
    <row r="781" spans="1:1" x14ac:dyDescent="0.6">
      <c r="A781">
        <v>82.350300342659466</v>
      </c>
    </row>
    <row r="782" spans="1:1" x14ac:dyDescent="0.6">
      <c r="A782">
        <v>123.34800228709355</v>
      </c>
    </row>
    <row r="783" spans="1:1" x14ac:dyDescent="0.6">
      <c r="A783">
        <v>102.13913153856993</v>
      </c>
    </row>
    <row r="784" spans="1:1" x14ac:dyDescent="0.6">
      <c r="A784">
        <v>74.597858454217203</v>
      </c>
    </row>
    <row r="785" spans="1:1" x14ac:dyDescent="0.6">
      <c r="A785">
        <v>55.990278976969421</v>
      </c>
    </row>
    <row r="786" spans="1:1" x14ac:dyDescent="0.6">
      <c r="A786">
        <v>87.791534294956364</v>
      </c>
    </row>
    <row r="787" spans="1:1" x14ac:dyDescent="0.6">
      <c r="A787">
        <v>112.44154645974049</v>
      </c>
    </row>
    <row r="788" spans="1:1" x14ac:dyDescent="0.6">
      <c r="A788">
        <v>100.80422069004271</v>
      </c>
    </row>
    <row r="789" spans="1:1" x14ac:dyDescent="0.6">
      <c r="A789">
        <v>102.61063632933656</v>
      </c>
    </row>
    <row r="790" spans="1:1" x14ac:dyDescent="0.6">
      <c r="A790">
        <v>75.20972101483494</v>
      </c>
    </row>
    <row r="791" spans="1:1" x14ac:dyDescent="0.6">
      <c r="A791">
        <v>99.846249920665286</v>
      </c>
    </row>
    <row r="792" spans="1:1" x14ac:dyDescent="0.6">
      <c r="A792">
        <v>101.04007540357998</v>
      </c>
    </row>
    <row r="793" spans="1:1" x14ac:dyDescent="0.6">
      <c r="A793">
        <v>89.006346368114464</v>
      </c>
    </row>
    <row r="794" spans="1:1" x14ac:dyDescent="0.6">
      <c r="A794">
        <v>110.57428562489804</v>
      </c>
    </row>
    <row r="795" spans="1:1" x14ac:dyDescent="0.6">
      <c r="A795">
        <v>69.362488627666607</v>
      </c>
    </row>
    <row r="796" spans="1:1" x14ac:dyDescent="0.6">
      <c r="A796">
        <v>96.524093148764223</v>
      </c>
    </row>
    <row r="797" spans="1:1" x14ac:dyDescent="0.6">
      <c r="A797">
        <v>115.84007804922294</v>
      </c>
    </row>
    <row r="798" spans="1:1" x14ac:dyDescent="0.6">
      <c r="A798">
        <v>94.680183590389788</v>
      </c>
    </row>
    <row r="799" spans="1:1" x14ac:dyDescent="0.6">
      <c r="A799">
        <v>124.47668521199375</v>
      </c>
    </row>
    <row r="800" spans="1:1" x14ac:dyDescent="0.6">
      <c r="A800">
        <v>126.77770680747926</v>
      </c>
    </row>
    <row r="801" spans="1:1" x14ac:dyDescent="0.6">
      <c r="A801">
        <v>96.399765223031864</v>
      </c>
    </row>
    <row r="802" spans="1:1" x14ac:dyDescent="0.6">
      <c r="A802">
        <v>93.120286490011495</v>
      </c>
    </row>
    <row r="803" spans="1:1" x14ac:dyDescent="0.6">
      <c r="A803">
        <v>123.34495547984261</v>
      </c>
    </row>
    <row r="804" spans="1:1" x14ac:dyDescent="0.6">
      <c r="A804">
        <v>97.802387952106073</v>
      </c>
    </row>
    <row r="805" spans="1:1" x14ac:dyDescent="0.6">
      <c r="A805">
        <v>105.58659394300776</v>
      </c>
    </row>
    <row r="806" spans="1:1" x14ac:dyDescent="0.6">
      <c r="A806">
        <v>87.962519298889674</v>
      </c>
    </row>
    <row r="807" spans="1:1" x14ac:dyDescent="0.6">
      <c r="A807">
        <v>66.758696245960891</v>
      </c>
    </row>
    <row r="808" spans="1:1" x14ac:dyDescent="0.6">
      <c r="A808">
        <v>100.3695049599628</v>
      </c>
    </row>
    <row r="809" spans="1:1" x14ac:dyDescent="0.6">
      <c r="A809">
        <v>65.494225762085989</v>
      </c>
    </row>
    <row r="810" spans="1:1" x14ac:dyDescent="0.6">
      <c r="A810">
        <v>95.824418874690309</v>
      </c>
    </row>
    <row r="811" spans="1:1" x14ac:dyDescent="0.6">
      <c r="A811">
        <v>110.72767190635204</v>
      </c>
    </row>
    <row r="812" spans="1:1" x14ac:dyDescent="0.6">
      <c r="A812">
        <v>67.93594618793577</v>
      </c>
    </row>
    <row r="813" spans="1:1" x14ac:dyDescent="0.6">
      <c r="A813">
        <v>101.54909685079474</v>
      </c>
    </row>
    <row r="814" spans="1:1" x14ac:dyDescent="0.6">
      <c r="A814">
        <v>102.03299350687303</v>
      </c>
    </row>
    <row r="815" spans="1:1" x14ac:dyDescent="0.6">
      <c r="A815">
        <v>106.74351667839801</v>
      </c>
    </row>
    <row r="816" spans="1:1" x14ac:dyDescent="0.6">
      <c r="A816">
        <v>82.095914674573578</v>
      </c>
    </row>
    <row r="817" spans="1:1" x14ac:dyDescent="0.6">
      <c r="A817">
        <v>139.15938577847555</v>
      </c>
    </row>
    <row r="818" spans="1:1" x14ac:dyDescent="0.6">
      <c r="A818">
        <v>134.62846507318318</v>
      </c>
    </row>
    <row r="819" spans="1:1" x14ac:dyDescent="0.6">
      <c r="A819">
        <v>92.282960192824248</v>
      </c>
    </row>
    <row r="820" spans="1:1" x14ac:dyDescent="0.6">
      <c r="A820">
        <v>97.791610439890064</v>
      </c>
    </row>
    <row r="821" spans="1:1" x14ac:dyDescent="0.6">
      <c r="A821">
        <v>123.17046892130747</v>
      </c>
    </row>
    <row r="822" spans="1:1" x14ac:dyDescent="0.6">
      <c r="A822">
        <v>79.469157551648095</v>
      </c>
    </row>
    <row r="823" spans="1:1" x14ac:dyDescent="0.6">
      <c r="A823">
        <v>132.23667590646073</v>
      </c>
    </row>
    <row r="824" spans="1:1" x14ac:dyDescent="0.6">
      <c r="A824">
        <v>99.93651726981625</v>
      </c>
    </row>
    <row r="825" spans="1:1" x14ac:dyDescent="0.6">
      <c r="A825">
        <v>78.65129444107879</v>
      </c>
    </row>
    <row r="826" spans="1:1" x14ac:dyDescent="0.6">
      <c r="A826">
        <v>99.645797288394533</v>
      </c>
    </row>
    <row r="827" spans="1:1" x14ac:dyDescent="0.6">
      <c r="A827">
        <v>102.0114839571761</v>
      </c>
    </row>
    <row r="828" spans="1:1" x14ac:dyDescent="0.6">
      <c r="A828">
        <v>114.9370407598326</v>
      </c>
    </row>
    <row r="829" spans="1:1" x14ac:dyDescent="0.6">
      <c r="A829">
        <v>97.873169377271552</v>
      </c>
    </row>
    <row r="830" spans="1:1" x14ac:dyDescent="0.6">
      <c r="A830">
        <v>86.172633725800551</v>
      </c>
    </row>
    <row r="831" spans="1:1" x14ac:dyDescent="0.6">
      <c r="A831">
        <v>124.12143658148125</v>
      </c>
    </row>
    <row r="832" spans="1:1" x14ac:dyDescent="0.6">
      <c r="A832">
        <v>121.81150193791837</v>
      </c>
    </row>
    <row r="833" spans="1:1" x14ac:dyDescent="0.6">
      <c r="A833">
        <v>52.864163788035512</v>
      </c>
    </row>
    <row r="834" spans="1:1" x14ac:dyDescent="0.6">
      <c r="A834">
        <v>100.56538738135714</v>
      </c>
    </row>
    <row r="835" spans="1:1" x14ac:dyDescent="0.6">
      <c r="A835">
        <v>80.758366291411221</v>
      </c>
    </row>
    <row r="836" spans="1:1" x14ac:dyDescent="0.6">
      <c r="A836">
        <v>85.500244292779826</v>
      </c>
    </row>
    <row r="837" spans="1:1" x14ac:dyDescent="0.6">
      <c r="A837">
        <v>120.85225787595846</v>
      </c>
    </row>
    <row r="838" spans="1:1" x14ac:dyDescent="0.6">
      <c r="A838">
        <v>88.123499861103483</v>
      </c>
    </row>
    <row r="839" spans="1:1" x14ac:dyDescent="0.6">
      <c r="A839">
        <v>100.00077307049651</v>
      </c>
    </row>
    <row r="840" spans="1:1" x14ac:dyDescent="0.6">
      <c r="A840">
        <v>120.80751073663123</v>
      </c>
    </row>
    <row r="841" spans="1:1" x14ac:dyDescent="0.6">
      <c r="A841">
        <v>109.4144979811972</v>
      </c>
    </row>
    <row r="842" spans="1:1" x14ac:dyDescent="0.6">
      <c r="A842">
        <v>82.868303050054237</v>
      </c>
    </row>
    <row r="843" spans="1:1" x14ac:dyDescent="0.6">
      <c r="A843">
        <v>81.255541570135392</v>
      </c>
    </row>
    <row r="844" spans="1:1" x14ac:dyDescent="0.6">
      <c r="A844">
        <v>102.75422280537896</v>
      </c>
    </row>
    <row r="845" spans="1:1" x14ac:dyDescent="0.6">
      <c r="A845">
        <v>90.242258718353696</v>
      </c>
    </row>
    <row r="846" spans="1:1" x14ac:dyDescent="0.6">
      <c r="A846">
        <v>89.457364790723659</v>
      </c>
    </row>
    <row r="847" spans="1:1" x14ac:dyDescent="0.6">
      <c r="A847">
        <v>81.979135554865934</v>
      </c>
    </row>
    <row r="848" spans="1:1" x14ac:dyDescent="0.6">
      <c r="A848">
        <v>106.40920916339383</v>
      </c>
    </row>
    <row r="849" spans="1:1" x14ac:dyDescent="0.6">
      <c r="A849">
        <v>106.75972842145711</v>
      </c>
    </row>
    <row r="850" spans="1:1" x14ac:dyDescent="0.6">
      <c r="A850">
        <v>86.742204782785848</v>
      </c>
    </row>
    <row r="851" spans="1:1" x14ac:dyDescent="0.6">
      <c r="A851">
        <v>67.300482239807025</v>
      </c>
    </row>
    <row r="852" spans="1:1" x14ac:dyDescent="0.6">
      <c r="A852">
        <v>95.860366652777884</v>
      </c>
    </row>
    <row r="853" spans="1:1" x14ac:dyDescent="0.6">
      <c r="A853">
        <v>90.040123520884663</v>
      </c>
    </row>
    <row r="854" spans="1:1" x14ac:dyDescent="0.6">
      <c r="A854">
        <v>92.403127180295996</v>
      </c>
    </row>
    <row r="855" spans="1:1" x14ac:dyDescent="0.6">
      <c r="A855">
        <v>99.783494786242954</v>
      </c>
    </row>
    <row r="856" spans="1:1" x14ac:dyDescent="0.6">
      <c r="A856">
        <v>99.220290192170069</v>
      </c>
    </row>
    <row r="857" spans="1:1" x14ac:dyDescent="0.6">
      <c r="A857">
        <v>67.364328767871484</v>
      </c>
    </row>
    <row r="858" spans="1:1" x14ac:dyDescent="0.6">
      <c r="A858">
        <v>122.87079041707329</v>
      </c>
    </row>
    <row r="859" spans="1:1" x14ac:dyDescent="0.6">
      <c r="A859">
        <v>137.76949597522616</v>
      </c>
    </row>
    <row r="860" spans="1:1" x14ac:dyDescent="0.6">
      <c r="A860">
        <v>73.445574141805992</v>
      </c>
    </row>
    <row r="861" spans="1:1" x14ac:dyDescent="0.6">
      <c r="A861">
        <v>109.39912752073724</v>
      </c>
    </row>
    <row r="862" spans="1:1" x14ac:dyDescent="0.6">
      <c r="A862">
        <v>141.67741280980408</v>
      </c>
    </row>
    <row r="863" spans="1:1" x14ac:dyDescent="0.6">
      <c r="A863">
        <v>104.97032033308642</v>
      </c>
    </row>
    <row r="864" spans="1:1" x14ac:dyDescent="0.6">
      <c r="A864">
        <v>101.89463662536582</v>
      </c>
    </row>
    <row r="865" spans="1:1" x14ac:dyDescent="0.6">
      <c r="A865">
        <v>117.84251253411639</v>
      </c>
    </row>
    <row r="866" spans="1:1" x14ac:dyDescent="0.6">
      <c r="A866">
        <v>117.38476385071408</v>
      </c>
    </row>
    <row r="867" spans="1:1" x14ac:dyDescent="0.6">
      <c r="A867">
        <v>101.97148892766563</v>
      </c>
    </row>
    <row r="868" spans="1:1" x14ac:dyDescent="0.6">
      <c r="A868">
        <v>80.72917151148431</v>
      </c>
    </row>
    <row r="869" spans="1:1" x14ac:dyDescent="0.6">
      <c r="A869">
        <v>96.239466781844385</v>
      </c>
    </row>
    <row r="870" spans="1:1" x14ac:dyDescent="0.6">
      <c r="A870">
        <v>123.98269316472579</v>
      </c>
    </row>
    <row r="871" spans="1:1" x14ac:dyDescent="0.6">
      <c r="A871">
        <v>90.866581356385723</v>
      </c>
    </row>
    <row r="872" spans="1:1" x14ac:dyDescent="0.6">
      <c r="A872">
        <v>100.47202775022015</v>
      </c>
    </row>
    <row r="873" spans="1:1" x14ac:dyDescent="0.6">
      <c r="A873">
        <v>71.897068462567404</v>
      </c>
    </row>
    <row r="874" spans="1:1" x14ac:dyDescent="0.6">
      <c r="A874">
        <v>103.97565145249246</v>
      </c>
    </row>
    <row r="875" spans="1:1" x14ac:dyDescent="0.6">
      <c r="A875">
        <v>81.456358000286855</v>
      </c>
    </row>
    <row r="876" spans="1:1" x14ac:dyDescent="0.6">
      <c r="A876">
        <v>96.002497937297449</v>
      </c>
    </row>
    <row r="877" spans="1:1" x14ac:dyDescent="0.6">
      <c r="A877">
        <v>75.3672909719171</v>
      </c>
    </row>
    <row r="878" spans="1:1" x14ac:dyDescent="0.6">
      <c r="A878">
        <v>109.39571691560559</v>
      </c>
    </row>
    <row r="879" spans="1:1" x14ac:dyDescent="0.6">
      <c r="A879">
        <v>122.35183274024166</v>
      </c>
    </row>
    <row r="880" spans="1:1" x14ac:dyDescent="0.6">
      <c r="A880">
        <v>108.39070253277896</v>
      </c>
    </row>
    <row r="881" spans="1:1" x14ac:dyDescent="0.6">
      <c r="A881">
        <v>100.88689375843387</v>
      </c>
    </row>
    <row r="882" spans="1:1" x14ac:dyDescent="0.6">
      <c r="A882">
        <v>117.74928932718467</v>
      </c>
    </row>
    <row r="883" spans="1:1" x14ac:dyDescent="0.6">
      <c r="A883">
        <v>76.518438415951096</v>
      </c>
    </row>
    <row r="884" spans="1:1" x14ac:dyDescent="0.6">
      <c r="A884">
        <v>116.95132141321665</v>
      </c>
    </row>
    <row r="885" spans="1:1" x14ac:dyDescent="0.6">
      <c r="A885">
        <v>125.71368895587511</v>
      </c>
    </row>
    <row r="886" spans="1:1" x14ac:dyDescent="0.6">
      <c r="A886">
        <v>117.08976924419403</v>
      </c>
    </row>
    <row r="887" spans="1:1" x14ac:dyDescent="0.6">
      <c r="A887">
        <v>74.788624967914075</v>
      </c>
    </row>
    <row r="888" spans="1:1" x14ac:dyDescent="0.6">
      <c r="A888">
        <v>120.74975782306865</v>
      </c>
    </row>
    <row r="889" spans="1:1" x14ac:dyDescent="0.6">
      <c r="A889">
        <v>79.252879711566493</v>
      </c>
    </row>
    <row r="890" spans="1:1" x14ac:dyDescent="0.6">
      <c r="A890">
        <v>110.1560772236553</v>
      </c>
    </row>
    <row r="891" spans="1:1" x14ac:dyDescent="0.6">
      <c r="A891">
        <v>67.416351864812896</v>
      </c>
    </row>
    <row r="892" spans="1:1" x14ac:dyDescent="0.6">
      <c r="A892">
        <v>102.39629116549622</v>
      </c>
    </row>
    <row r="893" spans="1:1" x14ac:dyDescent="0.6">
      <c r="A893">
        <v>85.406566338497214</v>
      </c>
    </row>
    <row r="894" spans="1:1" x14ac:dyDescent="0.6">
      <c r="A894">
        <v>101.13047917693621</v>
      </c>
    </row>
    <row r="895" spans="1:1" x14ac:dyDescent="0.6">
      <c r="A895">
        <v>101.1963948054472</v>
      </c>
    </row>
    <row r="896" spans="1:1" x14ac:dyDescent="0.6">
      <c r="A896">
        <v>109.98761606751941</v>
      </c>
    </row>
    <row r="897" spans="1:1" x14ac:dyDescent="0.6">
      <c r="A897">
        <v>118.84441189758945</v>
      </c>
    </row>
    <row r="898" spans="1:1" x14ac:dyDescent="0.6">
      <c r="A898">
        <v>102.54585756920278</v>
      </c>
    </row>
    <row r="899" spans="1:1" x14ac:dyDescent="0.6">
      <c r="A899">
        <v>92.493508216284681</v>
      </c>
    </row>
    <row r="900" spans="1:1" x14ac:dyDescent="0.6">
      <c r="A900">
        <v>96.052429196424782</v>
      </c>
    </row>
    <row r="901" spans="1:1" x14ac:dyDescent="0.6">
      <c r="A901">
        <v>72.707337292376906</v>
      </c>
    </row>
    <row r="902" spans="1:1" x14ac:dyDescent="0.6">
      <c r="A902">
        <v>72.742261888924986</v>
      </c>
    </row>
    <row r="903" spans="1:1" x14ac:dyDescent="0.6">
      <c r="A903">
        <v>117.37585080263671</v>
      </c>
    </row>
    <row r="904" spans="1:1" x14ac:dyDescent="0.6">
      <c r="A904">
        <v>122.61085683130659</v>
      </c>
    </row>
    <row r="905" spans="1:1" x14ac:dyDescent="0.6">
      <c r="A905">
        <v>90.936157701071352</v>
      </c>
    </row>
    <row r="906" spans="1:1" x14ac:dyDescent="0.6">
      <c r="A906">
        <v>102.8994691092521</v>
      </c>
    </row>
    <row r="907" spans="1:1" x14ac:dyDescent="0.6">
      <c r="A907">
        <v>144.87701517064124</v>
      </c>
    </row>
    <row r="908" spans="1:1" x14ac:dyDescent="0.6">
      <c r="A908">
        <v>71.284523780923337</v>
      </c>
    </row>
    <row r="909" spans="1:1" x14ac:dyDescent="0.6">
      <c r="A909">
        <v>125.66480361565482</v>
      </c>
    </row>
    <row r="910" spans="1:1" x14ac:dyDescent="0.6">
      <c r="A910">
        <v>149.64167601428926</v>
      </c>
    </row>
    <row r="911" spans="1:1" x14ac:dyDescent="0.6">
      <c r="A911">
        <v>54.453596728853881</v>
      </c>
    </row>
    <row r="912" spans="1:1" x14ac:dyDescent="0.6">
      <c r="A912">
        <v>103.36258381139487</v>
      </c>
    </row>
    <row r="913" spans="1:1" x14ac:dyDescent="0.6">
      <c r="A913">
        <v>70.2933564549312</v>
      </c>
    </row>
    <row r="914" spans="1:1" x14ac:dyDescent="0.6">
      <c r="A914">
        <v>103.60957983502885</v>
      </c>
    </row>
    <row r="915" spans="1:1" x14ac:dyDescent="0.6">
      <c r="A915">
        <v>154.90874173119664</v>
      </c>
    </row>
    <row r="916" spans="1:1" x14ac:dyDescent="0.6">
      <c r="A916">
        <v>101.90079845197033</v>
      </c>
    </row>
    <row r="917" spans="1:1" x14ac:dyDescent="0.6">
      <c r="A917">
        <v>75.291984810610302</v>
      </c>
    </row>
    <row r="918" spans="1:1" x14ac:dyDescent="0.6">
      <c r="A918">
        <v>94.161612448806409</v>
      </c>
    </row>
    <row r="919" spans="1:1" x14ac:dyDescent="0.6">
      <c r="A919">
        <v>94.212680576310959</v>
      </c>
    </row>
    <row r="920" spans="1:1" x14ac:dyDescent="0.6">
      <c r="A920">
        <v>168.02147254347801</v>
      </c>
    </row>
    <row r="921" spans="1:1" x14ac:dyDescent="0.6">
      <c r="A921">
        <v>98.867997419438325</v>
      </c>
    </row>
    <row r="922" spans="1:1" x14ac:dyDescent="0.6">
      <c r="A922">
        <v>72.800196701427922</v>
      </c>
    </row>
    <row r="923" spans="1:1" x14ac:dyDescent="0.6">
      <c r="A923">
        <v>107.0227315518423</v>
      </c>
    </row>
    <row r="924" spans="1:1" x14ac:dyDescent="0.6">
      <c r="A924">
        <v>118.90889507194515</v>
      </c>
    </row>
    <row r="925" spans="1:1" x14ac:dyDescent="0.6">
      <c r="A925">
        <v>89.369348440959584</v>
      </c>
    </row>
    <row r="926" spans="1:1" x14ac:dyDescent="0.6">
      <c r="A926">
        <v>103.3532614907017</v>
      </c>
    </row>
    <row r="927" spans="1:1" x14ac:dyDescent="0.6">
      <c r="A927">
        <v>118.14291863411199</v>
      </c>
    </row>
    <row r="928" spans="1:1" x14ac:dyDescent="0.6">
      <c r="A928">
        <v>75.373793859034777</v>
      </c>
    </row>
    <row r="929" spans="1:1" x14ac:dyDescent="0.6">
      <c r="A929">
        <v>131.0087671095971</v>
      </c>
    </row>
    <row r="930" spans="1:1" x14ac:dyDescent="0.6">
      <c r="A930">
        <v>90.518790582427755</v>
      </c>
    </row>
    <row r="931" spans="1:1" x14ac:dyDescent="0.6">
      <c r="A931">
        <v>77.400739226141013</v>
      </c>
    </row>
    <row r="932" spans="1:1" x14ac:dyDescent="0.6">
      <c r="A932">
        <v>110.09173047350487</v>
      </c>
    </row>
    <row r="933" spans="1:1" x14ac:dyDescent="0.6">
      <c r="A933">
        <v>150.33652996644378</v>
      </c>
    </row>
    <row r="934" spans="1:1" x14ac:dyDescent="0.6">
      <c r="A934">
        <v>107.72197381593287</v>
      </c>
    </row>
    <row r="935" spans="1:1" x14ac:dyDescent="0.6">
      <c r="A935">
        <v>124.98609319445677</v>
      </c>
    </row>
    <row r="936" spans="1:1" x14ac:dyDescent="0.6">
      <c r="A936">
        <v>92.531252246408258</v>
      </c>
    </row>
    <row r="937" spans="1:1" x14ac:dyDescent="0.6">
      <c r="A937">
        <v>95.405960362404585</v>
      </c>
    </row>
    <row r="938" spans="1:1" x14ac:dyDescent="0.6">
      <c r="A938">
        <v>95.193638824275695</v>
      </c>
    </row>
    <row r="939" spans="1:1" x14ac:dyDescent="0.6">
      <c r="A939">
        <v>64.540802466217428</v>
      </c>
    </row>
    <row r="940" spans="1:1" x14ac:dyDescent="0.6">
      <c r="A940">
        <v>98.668704392912332</v>
      </c>
    </row>
    <row r="941" spans="1:1" x14ac:dyDescent="0.6">
      <c r="A941">
        <v>70.994122122647241</v>
      </c>
    </row>
    <row r="942" spans="1:1" x14ac:dyDescent="0.6">
      <c r="A942">
        <v>90.995456755626947</v>
      </c>
    </row>
    <row r="943" spans="1:1" x14ac:dyDescent="0.6">
      <c r="A943">
        <v>104.87411853100639</v>
      </c>
    </row>
    <row r="944" spans="1:1" x14ac:dyDescent="0.6">
      <c r="A944">
        <v>107.18241608410608</v>
      </c>
    </row>
    <row r="945" spans="1:1" x14ac:dyDescent="0.6">
      <c r="A945">
        <v>106.61086687614443</v>
      </c>
    </row>
    <row r="946" spans="1:1" x14ac:dyDescent="0.6">
      <c r="A946">
        <v>113.41832103207707</v>
      </c>
    </row>
    <row r="947" spans="1:1" x14ac:dyDescent="0.6">
      <c r="A947">
        <v>88.18002495681867</v>
      </c>
    </row>
    <row r="948" spans="1:1" x14ac:dyDescent="0.6">
      <c r="A948">
        <v>73.029844113625586</v>
      </c>
    </row>
    <row r="949" spans="1:1" x14ac:dyDescent="0.6">
      <c r="A949">
        <v>116.52570063015446</v>
      </c>
    </row>
    <row r="950" spans="1:1" x14ac:dyDescent="0.6">
      <c r="A950">
        <v>113.88571035931818</v>
      </c>
    </row>
    <row r="951" spans="1:1" x14ac:dyDescent="0.6">
      <c r="A951">
        <v>105.82722350372933</v>
      </c>
    </row>
    <row r="952" spans="1:1" x14ac:dyDescent="0.6">
      <c r="A952">
        <v>93.228948369505815</v>
      </c>
    </row>
    <row r="953" spans="1:1" x14ac:dyDescent="0.6">
      <c r="A953">
        <v>141.01639206055552</v>
      </c>
    </row>
    <row r="954" spans="1:1" x14ac:dyDescent="0.6">
      <c r="A954">
        <v>98.245175447664224</v>
      </c>
    </row>
    <row r="955" spans="1:1" x14ac:dyDescent="0.6">
      <c r="A955">
        <v>112.70254870178178</v>
      </c>
    </row>
    <row r="956" spans="1:1" x14ac:dyDescent="0.6">
      <c r="A956">
        <v>79.474341671448201</v>
      </c>
    </row>
    <row r="957" spans="1:1" x14ac:dyDescent="0.6">
      <c r="A957">
        <v>98.245175447664224</v>
      </c>
    </row>
    <row r="958" spans="1:1" x14ac:dyDescent="0.6">
      <c r="A958">
        <v>104.71823113912251</v>
      </c>
    </row>
    <row r="959" spans="1:1" x14ac:dyDescent="0.6">
      <c r="A959">
        <v>88.981426213285886</v>
      </c>
    </row>
    <row r="960" spans="1:1" x14ac:dyDescent="0.6">
      <c r="A960">
        <v>105.53570771444356</v>
      </c>
    </row>
    <row r="961" spans="1:1" x14ac:dyDescent="0.6">
      <c r="A961">
        <v>132.61247911723331</v>
      </c>
    </row>
    <row r="962" spans="1:1" x14ac:dyDescent="0.6">
      <c r="A962">
        <v>136.90456651384011</v>
      </c>
    </row>
    <row r="963" spans="1:1" x14ac:dyDescent="0.6">
      <c r="A963">
        <v>102.00377598957857</v>
      </c>
    </row>
    <row r="964" spans="1:1" x14ac:dyDescent="0.6">
      <c r="A964">
        <v>83.831139616086148</v>
      </c>
    </row>
    <row r="965" spans="1:1" x14ac:dyDescent="0.6">
      <c r="A965">
        <v>111.40706444857642</v>
      </c>
    </row>
    <row r="966" spans="1:1" x14ac:dyDescent="0.6">
      <c r="A966">
        <v>77.111565385712311</v>
      </c>
    </row>
    <row r="967" spans="1:1" x14ac:dyDescent="0.6">
      <c r="A967">
        <v>81.990595188108273</v>
      </c>
    </row>
    <row r="968" spans="1:1" x14ac:dyDescent="0.6">
      <c r="A968">
        <v>95.476628100732341</v>
      </c>
    </row>
    <row r="969" spans="1:1" x14ac:dyDescent="0.6">
      <c r="A969">
        <v>85.256408763234504</v>
      </c>
    </row>
    <row r="970" spans="1:1" x14ac:dyDescent="0.6">
      <c r="A970">
        <v>109.07739376998506</v>
      </c>
    </row>
    <row r="971" spans="1:1" x14ac:dyDescent="0.6">
      <c r="A971">
        <v>127.67019395832904</v>
      </c>
    </row>
    <row r="972" spans="1:1" x14ac:dyDescent="0.6">
      <c r="A972">
        <v>74.373486111289822</v>
      </c>
    </row>
    <row r="973" spans="1:1" x14ac:dyDescent="0.6">
      <c r="A973">
        <v>96.058681972499471</v>
      </c>
    </row>
    <row r="974" spans="1:1" x14ac:dyDescent="0.6">
      <c r="A974">
        <v>102.49033291765954</v>
      </c>
    </row>
    <row r="975" spans="1:1" x14ac:dyDescent="0.6">
      <c r="A975">
        <v>87.235628395865206</v>
      </c>
    </row>
    <row r="976" spans="1:1" x14ac:dyDescent="0.6">
      <c r="A976">
        <v>84.301871336356271</v>
      </c>
    </row>
    <row r="977" spans="1:1" x14ac:dyDescent="0.6">
      <c r="A977">
        <v>97.495797288138419</v>
      </c>
    </row>
    <row r="978" spans="1:1" x14ac:dyDescent="0.6">
      <c r="A978">
        <v>120.18923623836599</v>
      </c>
    </row>
    <row r="979" spans="1:1" x14ac:dyDescent="0.6">
      <c r="A979">
        <v>111.2633642856963</v>
      </c>
    </row>
    <row r="980" spans="1:1" x14ac:dyDescent="0.6">
      <c r="A980">
        <v>97.375471139093861</v>
      </c>
    </row>
    <row r="981" spans="1:1" x14ac:dyDescent="0.6">
      <c r="A981">
        <v>85.382601153105497</v>
      </c>
    </row>
    <row r="982" spans="1:1" x14ac:dyDescent="0.6">
      <c r="A982">
        <v>92.691778061271179</v>
      </c>
    </row>
    <row r="983" spans="1:1" x14ac:dyDescent="0.6">
      <c r="A983">
        <v>111.48819137597457</v>
      </c>
    </row>
    <row r="984" spans="1:1" x14ac:dyDescent="0.6">
      <c r="A984">
        <v>95.950975062442012</v>
      </c>
    </row>
    <row r="985" spans="1:1" x14ac:dyDescent="0.6">
      <c r="A985">
        <v>100.4429693944985</v>
      </c>
    </row>
    <row r="986" spans="1:1" x14ac:dyDescent="0.6">
      <c r="A986">
        <v>101.16265255201142</v>
      </c>
    </row>
    <row r="987" spans="1:1" x14ac:dyDescent="0.6">
      <c r="A987">
        <v>100.9068116924027</v>
      </c>
    </row>
    <row r="988" spans="1:1" x14ac:dyDescent="0.6">
      <c r="A988">
        <v>87.907449394697323</v>
      </c>
    </row>
    <row r="989" spans="1:1" x14ac:dyDescent="0.6">
      <c r="A989">
        <v>112.35812305822037</v>
      </c>
    </row>
    <row r="990" spans="1:1" x14ac:dyDescent="0.6">
      <c r="A990">
        <v>121.9283265323611</v>
      </c>
    </row>
    <row r="991" spans="1:1" x14ac:dyDescent="0.6">
      <c r="A991">
        <v>95.446796674514189</v>
      </c>
    </row>
    <row r="992" spans="1:1" x14ac:dyDescent="0.6">
      <c r="A992">
        <v>64.938888297183439</v>
      </c>
    </row>
    <row r="993" spans="1:1" x14ac:dyDescent="0.6">
      <c r="A993">
        <v>102.89019226329401</v>
      </c>
    </row>
    <row r="994" spans="1:1" x14ac:dyDescent="0.6">
      <c r="A994">
        <v>107.15958776709158</v>
      </c>
    </row>
    <row r="995" spans="1:1" x14ac:dyDescent="0.6">
      <c r="A995">
        <v>95.757139004126657</v>
      </c>
    </row>
    <row r="996" spans="1:1" x14ac:dyDescent="0.6">
      <c r="A996">
        <v>112.24534571520053</v>
      </c>
    </row>
    <row r="997" spans="1:1" x14ac:dyDescent="0.6">
      <c r="A997">
        <v>84.833493726910092</v>
      </c>
    </row>
    <row r="998" spans="1:1" x14ac:dyDescent="0.6">
      <c r="A998">
        <v>120.36058504018001</v>
      </c>
    </row>
    <row r="999" spans="1:1" x14ac:dyDescent="0.6">
      <c r="A999">
        <v>129.93920134031214</v>
      </c>
    </row>
    <row r="1000" spans="1:1" x14ac:dyDescent="0.6">
      <c r="A1000">
        <v>101.04773789644241</v>
      </c>
    </row>
    <row r="1001" spans="1:1" x14ac:dyDescent="0.6">
      <c r="A1001">
        <v>104.76702552987263</v>
      </c>
    </row>
    <row r="1002" spans="1:1" x14ac:dyDescent="0.6">
      <c r="A1002">
        <v>83.364295985666104</v>
      </c>
    </row>
    <row r="1003" spans="1:1" x14ac:dyDescent="0.6">
      <c r="A1003">
        <v>93.246774465660565</v>
      </c>
    </row>
    <row r="1004" spans="1:1" x14ac:dyDescent="0.6">
      <c r="A1004">
        <v>138.30155037576333</v>
      </c>
    </row>
    <row r="1005" spans="1:1" x14ac:dyDescent="0.6">
      <c r="A1005">
        <v>78.828964231070131</v>
      </c>
    </row>
    <row r="1006" spans="1:1" x14ac:dyDescent="0.6">
      <c r="A1006">
        <v>90.360993251670152</v>
      </c>
    </row>
    <row r="1007" spans="1:1" x14ac:dyDescent="0.6">
      <c r="A1007">
        <v>89.672983247146476</v>
      </c>
    </row>
    <row r="1008" spans="1:1" x14ac:dyDescent="0.6">
      <c r="A1008">
        <v>108.21391950012185</v>
      </c>
    </row>
    <row r="1009" spans="1:1" x14ac:dyDescent="0.6">
      <c r="A1009">
        <v>109.76465344137978</v>
      </c>
    </row>
    <row r="1010" spans="1:1" x14ac:dyDescent="0.6">
      <c r="A1010">
        <v>106.97393716109218</v>
      </c>
    </row>
    <row r="1011" spans="1:1" x14ac:dyDescent="0.6">
      <c r="A1011">
        <v>84.122177920653485</v>
      </c>
    </row>
    <row r="1012" spans="1:1" x14ac:dyDescent="0.6">
      <c r="A1012">
        <v>78.356891006114893</v>
      </c>
    </row>
    <row r="1013" spans="1:1" x14ac:dyDescent="0.6">
      <c r="A1013">
        <v>73.752710502594709</v>
      </c>
    </row>
    <row r="1014" spans="1:1" x14ac:dyDescent="0.6">
      <c r="A1014">
        <v>95.482903614174575</v>
      </c>
    </row>
    <row r="1015" spans="1:1" x14ac:dyDescent="0.6">
      <c r="A1015">
        <v>88.220088198431768</v>
      </c>
    </row>
    <row r="1016" spans="1:1" x14ac:dyDescent="0.6">
      <c r="A1016">
        <v>107.92017544881674</v>
      </c>
    </row>
    <row r="1017" spans="1:1" x14ac:dyDescent="0.6">
      <c r="A1017">
        <v>118.49903128459118</v>
      </c>
    </row>
    <row r="1018" spans="1:1" x14ac:dyDescent="0.6">
      <c r="A1018">
        <v>85.688646120252088</v>
      </c>
    </row>
    <row r="1019" spans="1:1" x14ac:dyDescent="0.6">
      <c r="A1019">
        <v>89.630987329292111</v>
      </c>
    </row>
    <row r="1020" spans="1:1" x14ac:dyDescent="0.6">
      <c r="A1020">
        <v>98.558291736117098</v>
      </c>
    </row>
    <row r="1021" spans="1:1" ht="15.9" thickBot="1" x14ac:dyDescent="0.65">
      <c r="A1021" s="62"/>
    </row>
    <row r="1022" spans="1:1" ht="15.9" thickBot="1" x14ac:dyDescent="0.65">
      <c r="A1022" s="62"/>
    </row>
    <row r="1023" spans="1:1" ht="15.9" thickBot="1" x14ac:dyDescent="0.65">
      <c r="A1023" s="62"/>
    </row>
    <row r="1024" spans="1:1" ht="15.9" thickBot="1" x14ac:dyDescent="0.65">
      <c r="A1024" s="62"/>
    </row>
    <row r="1025" spans="1:1" ht="15.9" thickBot="1" x14ac:dyDescent="0.65">
      <c r="A1025" s="62"/>
    </row>
    <row r="1026" spans="1:1" ht="15.9" thickBot="1" x14ac:dyDescent="0.65">
      <c r="A1026" s="62"/>
    </row>
    <row r="1027" spans="1:1" ht="15.9" thickBot="1" x14ac:dyDescent="0.65">
      <c r="A1027" s="62"/>
    </row>
    <row r="1028" spans="1:1" ht="15.9" thickBot="1" x14ac:dyDescent="0.65">
      <c r="A1028" s="62"/>
    </row>
    <row r="1029" spans="1:1" ht="15.9" thickBot="1" x14ac:dyDescent="0.65">
      <c r="A1029" s="62"/>
    </row>
    <row r="1030" spans="1:1" ht="15.9" thickBot="1" x14ac:dyDescent="0.65">
      <c r="A1030" s="62"/>
    </row>
    <row r="1031" spans="1:1" ht="15.9" thickBot="1" x14ac:dyDescent="0.65">
      <c r="A1031" s="62"/>
    </row>
    <row r="1032" spans="1:1" ht="15.9" thickBot="1" x14ac:dyDescent="0.65">
      <c r="A1032" s="62"/>
    </row>
    <row r="1033" spans="1:1" ht="15.9" thickBot="1" x14ac:dyDescent="0.65">
      <c r="A1033" s="62"/>
    </row>
    <row r="1034" spans="1:1" ht="15.9" thickBot="1" x14ac:dyDescent="0.65">
      <c r="A1034" s="62"/>
    </row>
    <row r="1035" spans="1:1" ht="15.9" thickBot="1" x14ac:dyDescent="0.65">
      <c r="A1035" s="62"/>
    </row>
    <row r="1036" spans="1:1" ht="15.9" thickBot="1" x14ac:dyDescent="0.65">
      <c r="A1036" s="62"/>
    </row>
    <row r="1037" spans="1:1" ht="15.9" thickBot="1" x14ac:dyDescent="0.65">
      <c r="A1037" s="62"/>
    </row>
    <row r="1038" spans="1:1" ht="15.9" thickBot="1" x14ac:dyDescent="0.65">
      <c r="A1038" s="62"/>
    </row>
    <row r="1039" spans="1:1" ht="15.9" thickBot="1" x14ac:dyDescent="0.65">
      <c r="A1039" s="62"/>
    </row>
    <row r="1040" spans="1:1" ht="15.9" thickBot="1" x14ac:dyDescent="0.65">
      <c r="A1040" s="62"/>
    </row>
    <row r="1041" spans="1:1" ht="15.9" thickBot="1" x14ac:dyDescent="0.65">
      <c r="A1041" s="62"/>
    </row>
    <row r="1042" spans="1:1" ht="15.9" thickBot="1" x14ac:dyDescent="0.65">
      <c r="A1042" s="62"/>
    </row>
    <row r="1043" spans="1:1" ht="15.9" thickBot="1" x14ac:dyDescent="0.65">
      <c r="A1043" s="62"/>
    </row>
    <row r="1044" spans="1:1" ht="15.9" thickBot="1" x14ac:dyDescent="0.65">
      <c r="A1044" s="62"/>
    </row>
    <row r="1045" spans="1:1" ht="15.9" thickBot="1" x14ac:dyDescent="0.65">
      <c r="A1045" s="62"/>
    </row>
    <row r="1046" spans="1:1" ht="15.9" thickBot="1" x14ac:dyDescent="0.65">
      <c r="A1046" s="62"/>
    </row>
    <row r="1047" spans="1:1" ht="15.9" thickBot="1" x14ac:dyDescent="0.65">
      <c r="A1047" s="62"/>
    </row>
    <row r="1048" spans="1:1" ht="15.9" thickBot="1" x14ac:dyDescent="0.65">
      <c r="A1048" s="62"/>
    </row>
    <row r="1049" spans="1:1" ht="15.9" thickBot="1" x14ac:dyDescent="0.65">
      <c r="A1049" s="62"/>
    </row>
    <row r="1050" spans="1:1" ht="15.9" thickBot="1" x14ac:dyDescent="0.65">
      <c r="A1050" s="62"/>
    </row>
    <row r="1051" spans="1:1" ht="15.9" thickBot="1" x14ac:dyDescent="0.65">
      <c r="A1051" s="62"/>
    </row>
    <row r="1052" spans="1:1" ht="15.9" thickBot="1" x14ac:dyDescent="0.65">
      <c r="A1052" s="62"/>
    </row>
    <row r="1053" spans="1:1" x14ac:dyDescent="0.6">
      <c r="A1053" s="63"/>
    </row>
    <row r="1054" spans="1:1" x14ac:dyDescent="0.6">
      <c r="A1054" s="63"/>
    </row>
    <row r="1055" spans="1:1" x14ac:dyDescent="0.6">
      <c r="A1055" s="63"/>
    </row>
    <row r="1056" spans="1:1" x14ac:dyDescent="0.6">
      <c r="A1056" s="63"/>
    </row>
    <row r="1057" spans="1:1" x14ac:dyDescent="0.6">
      <c r="A1057" s="63"/>
    </row>
    <row r="1058" spans="1:1" x14ac:dyDescent="0.6">
      <c r="A1058" s="63"/>
    </row>
    <row r="1059" spans="1:1" x14ac:dyDescent="0.6">
      <c r="A1059" s="63"/>
    </row>
    <row r="1060" spans="1:1" x14ac:dyDescent="0.6">
      <c r="A1060" s="63"/>
    </row>
    <row r="1061" spans="1:1" x14ac:dyDescent="0.6">
      <c r="A1061" s="63"/>
    </row>
    <row r="1062" spans="1:1" x14ac:dyDescent="0.6">
      <c r="A1062" s="63"/>
    </row>
    <row r="1063" spans="1:1" x14ac:dyDescent="0.6">
      <c r="A1063" s="63"/>
    </row>
    <row r="1064" spans="1:1" x14ac:dyDescent="0.6">
      <c r="A1064" s="63"/>
    </row>
    <row r="1065" spans="1:1" x14ac:dyDescent="0.6">
      <c r="A1065" s="63"/>
    </row>
    <row r="1066" spans="1:1" x14ac:dyDescent="0.6">
      <c r="A1066" s="63"/>
    </row>
    <row r="1067" spans="1:1" x14ac:dyDescent="0.6">
      <c r="A1067" s="63"/>
    </row>
    <row r="1068" spans="1:1" x14ac:dyDescent="0.6">
      <c r="A1068" s="63"/>
    </row>
    <row r="1069" spans="1:1" x14ac:dyDescent="0.6">
      <c r="A1069" s="63"/>
    </row>
    <row r="1070" spans="1:1" x14ac:dyDescent="0.6">
      <c r="A1070" s="63"/>
    </row>
    <row r="1071" spans="1:1" x14ac:dyDescent="0.6">
      <c r="A1071" s="63"/>
    </row>
    <row r="1072" spans="1:1" x14ac:dyDescent="0.6">
      <c r="A1072" s="63"/>
    </row>
    <row r="1073" spans="1:1" x14ac:dyDescent="0.6">
      <c r="A1073" s="63"/>
    </row>
    <row r="1074" spans="1:1" x14ac:dyDescent="0.6">
      <c r="A1074" s="63"/>
    </row>
    <row r="1075" spans="1:1" x14ac:dyDescent="0.6">
      <c r="A1075" s="63"/>
    </row>
    <row r="1076" spans="1:1" x14ac:dyDescent="0.6">
      <c r="A1076" s="63"/>
    </row>
    <row r="1077" spans="1:1" x14ac:dyDescent="0.6">
      <c r="A1077" s="63"/>
    </row>
    <row r="1078" spans="1:1" x14ac:dyDescent="0.6">
      <c r="A1078" s="63"/>
    </row>
    <row r="1079" spans="1:1" x14ac:dyDescent="0.6">
      <c r="A1079" s="63"/>
    </row>
    <row r="1080" spans="1:1" x14ac:dyDescent="0.6">
      <c r="A1080" s="63"/>
    </row>
    <row r="1081" spans="1:1" x14ac:dyDescent="0.6">
      <c r="A1081" s="63"/>
    </row>
    <row r="1082" spans="1:1" x14ac:dyDescent="0.6">
      <c r="A1082" s="63"/>
    </row>
    <row r="1083" spans="1:1" x14ac:dyDescent="0.6">
      <c r="A1083" s="63"/>
    </row>
    <row r="1084" spans="1:1" x14ac:dyDescent="0.6">
      <c r="A1084" s="63"/>
    </row>
    <row r="1085" spans="1:1" x14ac:dyDescent="0.6">
      <c r="A1085" s="63"/>
    </row>
    <row r="1086" spans="1:1" x14ac:dyDescent="0.6">
      <c r="A1086" s="63"/>
    </row>
    <row r="1087" spans="1:1" x14ac:dyDescent="0.6">
      <c r="A1087" s="63"/>
    </row>
    <row r="1088" spans="1:1" x14ac:dyDescent="0.6">
      <c r="A1088" s="63"/>
    </row>
    <row r="1089" spans="1:1" x14ac:dyDescent="0.6">
      <c r="A1089" s="63"/>
    </row>
    <row r="1090" spans="1:1" x14ac:dyDescent="0.6">
      <c r="A1090" s="63"/>
    </row>
    <row r="1091" spans="1:1" x14ac:dyDescent="0.6">
      <c r="A1091" s="63"/>
    </row>
    <row r="1092" spans="1:1" x14ac:dyDescent="0.6">
      <c r="A1092" s="63"/>
    </row>
    <row r="1093" spans="1:1" x14ac:dyDescent="0.6">
      <c r="A1093" s="63"/>
    </row>
    <row r="1094" spans="1:1" x14ac:dyDescent="0.6">
      <c r="A1094" s="63"/>
    </row>
    <row r="1095" spans="1:1" x14ac:dyDescent="0.6">
      <c r="A1095" s="63"/>
    </row>
    <row r="1096" spans="1:1" x14ac:dyDescent="0.6">
      <c r="A1096" s="63"/>
    </row>
    <row r="1097" spans="1:1" x14ac:dyDescent="0.6">
      <c r="A1097" s="63"/>
    </row>
    <row r="1098" spans="1:1" x14ac:dyDescent="0.6">
      <c r="A1098" s="63"/>
    </row>
    <row r="1099" spans="1:1" x14ac:dyDescent="0.6">
      <c r="A1099" s="63"/>
    </row>
    <row r="1100" spans="1:1" x14ac:dyDescent="0.6">
      <c r="A1100" s="63"/>
    </row>
    <row r="1101" spans="1:1" x14ac:dyDescent="0.6">
      <c r="A1101" s="63"/>
    </row>
    <row r="1102" spans="1:1" x14ac:dyDescent="0.6">
      <c r="A1102" s="63"/>
    </row>
    <row r="1103" spans="1:1" x14ac:dyDescent="0.6">
      <c r="A1103" s="63"/>
    </row>
    <row r="1104" spans="1:1" x14ac:dyDescent="0.6">
      <c r="A1104" s="63"/>
    </row>
    <row r="1105" spans="1:1" x14ac:dyDescent="0.6">
      <c r="A1105" s="63"/>
    </row>
    <row r="1106" spans="1:1" x14ac:dyDescent="0.6">
      <c r="A1106" s="63"/>
    </row>
    <row r="1107" spans="1:1" x14ac:dyDescent="0.6">
      <c r="A1107" s="63"/>
    </row>
    <row r="1108" spans="1:1" x14ac:dyDescent="0.6">
      <c r="A1108" s="63"/>
    </row>
    <row r="1109" spans="1:1" x14ac:dyDescent="0.6">
      <c r="A1109" s="63"/>
    </row>
    <row r="1110" spans="1:1" x14ac:dyDescent="0.6">
      <c r="A1110" s="63"/>
    </row>
    <row r="1111" spans="1:1" x14ac:dyDescent="0.6">
      <c r="A1111" s="63"/>
    </row>
    <row r="1112" spans="1:1" x14ac:dyDescent="0.6">
      <c r="A1112" s="63"/>
    </row>
    <row r="1113" spans="1:1" x14ac:dyDescent="0.6">
      <c r="A1113" s="63"/>
    </row>
    <row r="1114" spans="1:1" x14ac:dyDescent="0.6">
      <c r="A1114" s="63"/>
    </row>
    <row r="1115" spans="1:1" x14ac:dyDescent="0.6">
      <c r="A1115" s="63"/>
    </row>
    <row r="1116" spans="1:1" x14ac:dyDescent="0.6">
      <c r="A1116" s="63"/>
    </row>
    <row r="1117" spans="1:1" x14ac:dyDescent="0.6">
      <c r="A1117" s="63"/>
    </row>
  </sheetData>
  <mergeCells count="18">
    <mergeCell ref="A15:I15"/>
    <mergeCell ref="A17:B17"/>
    <mergeCell ref="A18:B18"/>
    <mergeCell ref="C19:F19"/>
    <mergeCell ref="A1:E1"/>
    <mergeCell ref="B28:H32"/>
    <mergeCell ref="B24:B26"/>
    <mergeCell ref="C24:C26"/>
    <mergeCell ref="D24:D26"/>
    <mergeCell ref="E24:E26"/>
    <mergeCell ref="F24:F26"/>
    <mergeCell ref="G21:J26"/>
    <mergeCell ref="B21:B22"/>
    <mergeCell ref="C21:C22"/>
    <mergeCell ref="D21:D22"/>
    <mergeCell ref="E21:E22"/>
    <mergeCell ref="F21:F22"/>
    <mergeCell ref="A3:I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opLeftCell="A149" zoomScaleNormal="130" workbookViewId="0">
      <selection activeCell="K10" sqref="K10"/>
    </sheetView>
  </sheetViews>
  <sheetFormatPr defaultColWidth="9.75" defaultRowHeight="12.3" x14ac:dyDescent="0.6"/>
  <cols>
    <col min="1" max="1" width="8.59765625" style="42" customWidth="1"/>
    <col min="2" max="8" width="9" style="42" customWidth="1"/>
    <col min="9" max="13" width="8.25" style="42" customWidth="1"/>
    <col min="14" max="16384" width="9.75" style="42"/>
  </cols>
  <sheetData>
    <row r="1" spans="1:8" ht="15.6" customHeight="1" thickBot="1" x14ac:dyDescent="0.65">
      <c r="A1" s="155" t="s">
        <v>88</v>
      </c>
      <c r="B1" s="156"/>
      <c r="C1" s="156"/>
      <c r="D1" s="156"/>
      <c r="E1" s="157"/>
    </row>
    <row r="3" spans="1:8" ht="15.6" customHeight="1" x14ac:dyDescent="0.6">
      <c r="A3" s="42" t="s">
        <v>71</v>
      </c>
    </row>
    <row r="4" spans="1:8" ht="15.6" customHeight="1" x14ac:dyDescent="0.6"/>
    <row r="5" spans="1:8" ht="15.6" customHeight="1" x14ac:dyDescent="0.6">
      <c r="D5" s="43" t="s">
        <v>68</v>
      </c>
    </row>
    <row r="6" spans="1:8" ht="15.6" customHeight="1" x14ac:dyDescent="0.6">
      <c r="A6" s="44" t="s">
        <v>69</v>
      </c>
      <c r="B6" s="45">
        <v>0.24</v>
      </c>
      <c r="C6" s="45">
        <v>0.37</v>
      </c>
      <c r="D6" s="45">
        <v>0.48</v>
      </c>
      <c r="E6" s="47" t="s">
        <v>69</v>
      </c>
      <c r="F6" s="47">
        <v>0.76</v>
      </c>
      <c r="G6" s="47">
        <v>0.63</v>
      </c>
      <c r="H6" s="47">
        <v>0.52</v>
      </c>
    </row>
    <row r="7" spans="1:8" ht="15.6" customHeight="1" x14ac:dyDescent="0.6">
      <c r="A7" s="44">
        <v>0</v>
      </c>
      <c r="B7" s="46">
        <f>_xlfn.BINOM.DIST(A7,40,$B$6,FALSE)</f>
        <v>1.7082195630502988E-5</v>
      </c>
      <c r="C7" s="46">
        <f>_xlfn.BINOM.DIST(A7,40,$C$6,FALSE)</f>
        <v>9.4107010662847681E-9</v>
      </c>
      <c r="D7" s="46">
        <f>_xlfn.BINOM.DIST(A7,40,$D$6,FALSE)</f>
        <v>4.3665028242109376E-12</v>
      </c>
      <c r="E7" s="47">
        <f>40-A7</f>
        <v>40</v>
      </c>
      <c r="F7" s="48">
        <f>_xlfn.BINOM.DIST(E7,40,$F$6,FALSE)</f>
        <v>1.7082195630502957E-5</v>
      </c>
      <c r="G7" s="48">
        <f>_xlfn.BINOM.DIST(E7,40,$G$6,FALSE)</f>
        <v>9.4107010662847681E-9</v>
      </c>
      <c r="H7" s="48">
        <f>_xlfn.BINOM.DIST(E7,40,$H$6,FALSE)</f>
        <v>4.3665028242109376E-12</v>
      </c>
    </row>
    <row r="8" spans="1:8" ht="15.6" customHeight="1" x14ac:dyDescent="0.6">
      <c r="A8" s="44">
        <f>A7+1</f>
        <v>1</v>
      </c>
      <c r="B8" s="46">
        <f t="shared" ref="B8:B47" si="0">_xlfn.BINOM.DIST(A8,40,$B$6,FALSE)</f>
        <v>2.1577510270109004E-4</v>
      </c>
      <c r="C8" s="46">
        <f t="shared" ref="C8:C47" si="1">_xlfn.BINOM.DIST(A8,40,$C$6,FALSE)</f>
        <v>2.2107678695399162E-7</v>
      </c>
      <c r="D8" s="46">
        <f t="shared" ref="D8:D47" si="2">_xlfn.BINOM.DIST(A8,40,$D$6,FALSE)</f>
        <v>1.6122471966317288E-10</v>
      </c>
      <c r="E8" s="47">
        <f t="shared" ref="E8:E47" si="3">40-A8</f>
        <v>39</v>
      </c>
      <c r="F8" s="48">
        <f t="shared" ref="F8:F47" si="4">_xlfn.BINOM.DIST(E8,40,$F$6,FALSE)</f>
        <v>2.1577510270109004E-4</v>
      </c>
      <c r="G8" s="48">
        <f t="shared" ref="G8:G47" si="5">_xlfn.BINOM.DIST(E8,40,$G$6,FALSE)</f>
        <v>2.2107678695399162E-7</v>
      </c>
      <c r="H8" s="48">
        <f t="shared" ref="H8:H47" si="6">_xlfn.BINOM.DIST(E8,40,$H$6,FALSE)</f>
        <v>1.6122471966317288E-10</v>
      </c>
    </row>
    <row r="9" spans="1:8" ht="15.6" customHeight="1" x14ac:dyDescent="0.6">
      <c r="A9" s="44">
        <f t="shared" ref="A9:A47" si="7">A8+1</f>
        <v>2</v>
      </c>
      <c r="B9" s="46">
        <f t="shared" si="0"/>
        <v>1.3287203692646072E-3</v>
      </c>
      <c r="C9" s="46">
        <f t="shared" si="1"/>
        <v>2.5318555839254752E-6</v>
      </c>
      <c r="D9" s="46">
        <f t="shared" si="2"/>
        <v>2.9020449539371154E-9</v>
      </c>
      <c r="E9" s="47">
        <f t="shared" si="3"/>
        <v>38</v>
      </c>
      <c r="F9" s="48">
        <f t="shared" si="4"/>
        <v>1.3287203692646083E-3</v>
      </c>
      <c r="G9" s="48">
        <f t="shared" si="5"/>
        <v>2.5318555839254752E-6</v>
      </c>
      <c r="H9" s="48">
        <f t="shared" si="6"/>
        <v>2.9020449539371154E-9</v>
      </c>
    </row>
    <row r="10" spans="1:8" ht="15.6" customHeight="1" x14ac:dyDescent="0.6">
      <c r="A10" s="44">
        <f t="shared" si="7"/>
        <v>3</v>
      </c>
      <c r="B10" s="46">
        <f t="shared" si="0"/>
        <v>5.3148814770584262E-3</v>
      </c>
      <c r="C10" s="46">
        <f t="shared" si="1"/>
        <v>1.883486217459899E-5</v>
      </c>
      <c r="D10" s="46">
        <f t="shared" si="2"/>
        <v>3.3931602538341505E-8</v>
      </c>
      <c r="E10" s="47">
        <f t="shared" si="3"/>
        <v>37</v>
      </c>
      <c r="F10" s="48">
        <f t="shared" si="4"/>
        <v>5.3148814770584288E-3</v>
      </c>
      <c r="G10" s="48">
        <f t="shared" si="5"/>
        <v>1.883486217459899E-5</v>
      </c>
      <c r="H10" s="48">
        <f t="shared" si="6"/>
        <v>3.3931602538341446E-8</v>
      </c>
    </row>
    <row r="11" spans="1:8" ht="15.6" customHeight="1" x14ac:dyDescent="0.6">
      <c r="A11" s="44">
        <f t="shared" si="7"/>
        <v>4</v>
      </c>
      <c r="B11" s="46">
        <f t="shared" si="0"/>
        <v>1.5525048525091747E-2</v>
      </c>
      <c r="C11" s="46">
        <f t="shared" si="1"/>
        <v>1.0232113617867486E-4</v>
      </c>
      <c r="D11" s="46">
        <f t="shared" si="2"/>
        <v>2.8972368321199371E-7</v>
      </c>
      <c r="E11" s="47">
        <f t="shared" si="3"/>
        <v>36</v>
      </c>
      <c r="F11" s="48">
        <f t="shared" si="4"/>
        <v>1.5525048525091741E-2</v>
      </c>
      <c r="G11" s="48">
        <f t="shared" si="5"/>
        <v>1.0232113617867486E-4</v>
      </c>
      <c r="H11" s="48">
        <f t="shared" si="6"/>
        <v>2.8972368321199371E-7</v>
      </c>
    </row>
    <row r="12" spans="1:8" ht="15.6" customHeight="1" x14ac:dyDescent="0.6">
      <c r="A12" s="44">
        <f t="shared" si="7"/>
        <v>5</v>
      </c>
      <c r="B12" s="46">
        <f t="shared" si="0"/>
        <v>3.5299057699155909E-2</v>
      </c>
      <c r="C12" s="46">
        <f t="shared" si="1"/>
        <v>4.3267223298411008E-4</v>
      </c>
      <c r="D12" s="46">
        <f t="shared" si="2"/>
        <v>1.9255481715012415E-6</v>
      </c>
      <c r="E12" s="47">
        <f t="shared" si="3"/>
        <v>35</v>
      </c>
      <c r="F12" s="48">
        <f t="shared" si="4"/>
        <v>3.5299057699155909E-2</v>
      </c>
      <c r="G12" s="48">
        <f t="shared" si="5"/>
        <v>4.3267223298411008E-4</v>
      </c>
      <c r="H12" s="48">
        <f t="shared" si="6"/>
        <v>1.9255481715012415E-6</v>
      </c>
    </row>
    <row r="13" spans="1:8" ht="15.6" customHeight="1" x14ac:dyDescent="0.6">
      <c r="A13" s="44">
        <f t="shared" si="7"/>
        <v>6</v>
      </c>
      <c r="B13" s="46">
        <f t="shared" si="0"/>
        <v>6.5024579972129348E-2</v>
      </c>
      <c r="C13" s="46">
        <f t="shared" si="1"/>
        <v>1.4823030204085294E-3</v>
      </c>
      <c r="D13" s="46">
        <f t="shared" si="2"/>
        <v>1.0368336308083642E-5</v>
      </c>
      <c r="E13" s="47">
        <f t="shared" si="3"/>
        <v>34</v>
      </c>
      <c r="F13" s="48">
        <f t="shared" si="4"/>
        <v>6.5024579972129348E-2</v>
      </c>
      <c r="G13" s="48">
        <f t="shared" si="5"/>
        <v>1.4823030204085294E-3</v>
      </c>
      <c r="H13" s="48">
        <f t="shared" si="6"/>
        <v>1.0368336308083642E-5</v>
      </c>
    </row>
    <row r="14" spans="1:8" ht="15.6" customHeight="1" x14ac:dyDescent="0.6">
      <c r="A14" s="44">
        <f t="shared" si="7"/>
        <v>7</v>
      </c>
      <c r="B14" s="46">
        <f t="shared" si="0"/>
        <v>9.9736949731687119E-2</v>
      </c>
      <c r="C14" s="46">
        <f t="shared" si="1"/>
        <v>4.2284290242039233E-3</v>
      </c>
      <c r="D14" s="46">
        <f t="shared" si="2"/>
        <v>4.6486606743935437E-5</v>
      </c>
      <c r="E14" s="47">
        <f t="shared" si="3"/>
        <v>33</v>
      </c>
      <c r="F14" s="48">
        <f t="shared" si="4"/>
        <v>9.9736949731687091E-2</v>
      </c>
      <c r="G14" s="48">
        <f t="shared" si="5"/>
        <v>4.2284290242039233E-3</v>
      </c>
      <c r="H14" s="48">
        <f t="shared" si="6"/>
        <v>4.6486606743935356E-5</v>
      </c>
    </row>
    <row r="15" spans="1:8" ht="15.6" customHeight="1" x14ac:dyDescent="0.6">
      <c r="A15" s="44">
        <f t="shared" si="7"/>
        <v>8</v>
      </c>
      <c r="B15" s="46">
        <f t="shared" si="0"/>
        <v>0.1299205003083819</v>
      </c>
      <c r="C15" s="46">
        <f t="shared" si="1"/>
        <v>1.0243872695541638E-2</v>
      </c>
      <c r="D15" s="46">
        <f t="shared" si="2"/>
        <v>1.770066949096006E-4</v>
      </c>
      <c r="E15" s="47">
        <f t="shared" si="3"/>
        <v>32</v>
      </c>
      <c r="F15" s="48">
        <f t="shared" si="4"/>
        <v>0.1299205003083819</v>
      </c>
      <c r="G15" s="48">
        <f t="shared" si="5"/>
        <v>1.0243872695541638E-2</v>
      </c>
      <c r="H15" s="48">
        <f t="shared" si="6"/>
        <v>1.770066949096006E-4</v>
      </c>
    </row>
    <row r="16" spans="1:8" ht="15.6" customHeight="1" x14ac:dyDescent="0.6">
      <c r="A16" s="44">
        <f t="shared" si="7"/>
        <v>9</v>
      </c>
      <c r="B16" s="46">
        <f t="shared" si="0"/>
        <v>0.14587564946906037</v>
      </c>
      <c r="C16" s="46">
        <f t="shared" si="1"/>
        <v>2.1391085134958181E-2</v>
      </c>
      <c r="D16" s="46">
        <f t="shared" si="2"/>
        <v>5.8094504995971391E-4</v>
      </c>
      <c r="E16" s="47">
        <f t="shared" si="3"/>
        <v>31</v>
      </c>
      <c r="F16" s="48">
        <f t="shared" si="4"/>
        <v>0.14587564946906037</v>
      </c>
      <c r="G16" s="48">
        <f t="shared" si="5"/>
        <v>2.1391085134958181E-2</v>
      </c>
      <c r="H16" s="48">
        <f t="shared" si="6"/>
        <v>5.8094504995971445E-4</v>
      </c>
    </row>
    <row r="17" spans="1:8" ht="15.6" customHeight="1" x14ac:dyDescent="0.6">
      <c r="A17" s="44">
        <f t="shared" si="7"/>
        <v>10</v>
      </c>
      <c r="B17" s="46">
        <f t="shared" si="0"/>
        <v>0.14280458316444855</v>
      </c>
      <c r="C17" s="46">
        <f t="shared" si="1"/>
        <v>3.8945356586979431E-2</v>
      </c>
      <c r="D17" s="46">
        <f t="shared" si="2"/>
        <v>1.6623966045001041E-3</v>
      </c>
      <c r="E17" s="47">
        <f t="shared" si="3"/>
        <v>30</v>
      </c>
      <c r="F17" s="48">
        <f t="shared" si="4"/>
        <v>0.14280458316444855</v>
      </c>
      <c r="G17" s="48">
        <f t="shared" si="5"/>
        <v>3.8945356586979431E-2</v>
      </c>
      <c r="H17" s="48">
        <f t="shared" si="6"/>
        <v>1.6623966045001043E-3</v>
      </c>
    </row>
    <row r="18" spans="1:8" ht="15.6" customHeight="1" x14ac:dyDescent="0.6">
      <c r="A18" s="44">
        <f t="shared" si="7"/>
        <v>11</v>
      </c>
      <c r="B18" s="46">
        <f t="shared" si="0"/>
        <v>0.12298959315598437</v>
      </c>
      <c r="C18" s="46">
        <f t="shared" si="1"/>
        <v>6.2380008386070954E-2</v>
      </c>
      <c r="D18" s="46">
        <f t="shared" si="2"/>
        <v>4.1850543889513075E-3</v>
      </c>
      <c r="E18" s="47">
        <f t="shared" si="3"/>
        <v>29</v>
      </c>
      <c r="F18" s="48">
        <f t="shared" si="4"/>
        <v>0.12298959315598437</v>
      </c>
      <c r="G18" s="48">
        <f t="shared" si="5"/>
        <v>6.2380008386070954E-2</v>
      </c>
      <c r="H18" s="48">
        <f t="shared" si="6"/>
        <v>4.1850543889513066E-3</v>
      </c>
    </row>
    <row r="19" spans="1:8" ht="15.6" customHeight="1" x14ac:dyDescent="0.6">
      <c r="A19" s="44">
        <f t="shared" si="7"/>
        <v>12</v>
      </c>
      <c r="B19" s="46">
        <f t="shared" si="0"/>
        <v>9.3860478987461832E-2</v>
      </c>
      <c r="C19" s="46">
        <f t="shared" si="1"/>
        <v>8.8536705024145734E-2</v>
      </c>
      <c r="D19" s="46">
        <f t="shared" si="2"/>
        <v>9.3358905599683142E-3</v>
      </c>
      <c r="E19" s="47">
        <f t="shared" si="3"/>
        <v>28</v>
      </c>
      <c r="F19" s="48">
        <f t="shared" si="4"/>
        <v>9.3860478987461832E-2</v>
      </c>
      <c r="G19" s="48">
        <f t="shared" si="5"/>
        <v>8.853670502414572E-2</v>
      </c>
      <c r="H19" s="48">
        <f t="shared" si="6"/>
        <v>9.3358905599683108E-3</v>
      </c>
    </row>
    <row r="20" spans="1:8" ht="15.6" customHeight="1" x14ac:dyDescent="0.6">
      <c r="A20" s="44">
        <f t="shared" si="7"/>
        <v>13</v>
      </c>
      <c r="B20" s="46">
        <f t="shared" si="0"/>
        <v>6.3840325789042821E-2</v>
      </c>
      <c r="C20" s="46">
        <f t="shared" si="1"/>
        <v>0.1119951482356715</v>
      </c>
      <c r="D20" s="46">
        <f t="shared" si="2"/>
        <v>1.8561297207984304E-2</v>
      </c>
      <c r="E20" s="47">
        <f t="shared" si="3"/>
        <v>27</v>
      </c>
      <c r="F20" s="48">
        <f t="shared" si="4"/>
        <v>6.3840325789042834E-2</v>
      </c>
      <c r="G20" s="48">
        <f t="shared" si="5"/>
        <v>0.1119951482356715</v>
      </c>
      <c r="H20" s="48">
        <f t="shared" si="6"/>
        <v>1.8561297207984304E-2</v>
      </c>
    </row>
    <row r="21" spans="1:8" ht="15.6" customHeight="1" x14ac:dyDescent="0.6">
      <c r="A21" s="44">
        <f t="shared" si="7"/>
        <v>14</v>
      </c>
      <c r="B21" s="46">
        <f t="shared" si="0"/>
        <v>3.888019841287578E-2</v>
      </c>
      <c r="C21" s="46">
        <f t="shared" si="1"/>
        <v>0.12685164749142383</v>
      </c>
      <c r="D21" s="46">
        <f t="shared" si="2"/>
        <v>3.3043188436191875E-2</v>
      </c>
      <c r="E21" s="47">
        <f t="shared" si="3"/>
        <v>26</v>
      </c>
      <c r="F21" s="48">
        <f t="shared" si="4"/>
        <v>3.8880198412875773E-2</v>
      </c>
      <c r="G21" s="48">
        <f t="shared" si="5"/>
        <v>0.12685164749142383</v>
      </c>
      <c r="H21" s="48">
        <f t="shared" si="6"/>
        <v>3.3043188436191875E-2</v>
      </c>
    </row>
    <row r="22" spans="1:8" ht="15.6" customHeight="1" x14ac:dyDescent="0.6">
      <c r="A22" s="44">
        <f t="shared" si="7"/>
        <v>15</v>
      </c>
      <c r="B22" s="46">
        <f t="shared" si="0"/>
        <v>2.1281792815468808E-2</v>
      </c>
      <c r="C22" s="46">
        <f t="shared" si="1"/>
        <v>0.1291336348007934</v>
      </c>
      <c r="D22" s="46">
        <f t="shared" si="2"/>
        <v>5.2869101497906995E-2</v>
      </c>
      <c r="E22" s="47">
        <f t="shared" si="3"/>
        <v>25</v>
      </c>
      <c r="F22" s="48">
        <f t="shared" si="4"/>
        <v>2.1281792815468818E-2</v>
      </c>
      <c r="G22" s="48">
        <f t="shared" si="5"/>
        <v>0.1291336348007934</v>
      </c>
      <c r="H22" s="48">
        <f t="shared" si="6"/>
        <v>5.2869101497906995E-2</v>
      </c>
    </row>
    <row r="23" spans="1:8" ht="15.6" customHeight="1" x14ac:dyDescent="0.6">
      <c r="A23" s="44">
        <f t="shared" si="7"/>
        <v>16</v>
      </c>
      <c r="B23" s="46">
        <f t="shared" si="0"/>
        <v>1.0500884612895799E-2</v>
      </c>
      <c r="C23" s="46">
        <f t="shared" si="1"/>
        <v>0.11850060733207728</v>
      </c>
      <c r="D23" s="46">
        <f t="shared" si="2"/>
        <v>7.6253511775827398E-2</v>
      </c>
      <c r="E23" s="47">
        <f t="shared" si="3"/>
        <v>24</v>
      </c>
      <c r="F23" s="48">
        <f t="shared" si="4"/>
        <v>1.0500884612895799E-2</v>
      </c>
      <c r="G23" s="48">
        <f t="shared" si="5"/>
        <v>0.11850060733207728</v>
      </c>
      <c r="H23" s="48">
        <f t="shared" si="6"/>
        <v>7.6253511775827398E-2</v>
      </c>
    </row>
    <row r="24" spans="1:8" ht="15.6" customHeight="1" x14ac:dyDescent="0.6">
      <c r="A24" s="44">
        <f t="shared" si="7"/>
        <v>17</v>
      </c>
      <c r="B24" s="46">
        <f t="shared" si="0"/>
        <v>4.6815089295882103E-3</v>
      </c>
      <c r="C24" s="46">
        <f t="shared" si="1"/>
        <v>9.8252604398585117E-2</v>
      </c>
      <c r="D24" s="46">
        <f t="shared" si="2"/>
        <v>9.9371092268951536E-2</v>
      </c>
      <c r="E24" s="47">
        <f t="shared" si="3"/>
        <v>23</v>
      </c>
      <c r="F24" s="48">
        <f t="shared" si="4"/>
        <v>4.6815089295882103E-3</v>
      </c>
      <c r="G24" s="48">
        <f t="shared" si="5"/>
        <v>9.8252604398585117E-2</v>
      </c>
      <c r="H24" s="48">
        <f t="shared" si="6"/>
        <v>9.9371092268951536E-2</v>
      </c>
    </row>
    <row r="25" spans="1:8" ht="15.6" customHeight="1" x14ac:dyDescent="0.6">
      <c r="A25" s="44">
        <f t="shared" si="7"/>
        <v>18</v>
      </c>
      <c r="B25" s="46">
        <f t="shared" si="0"/>
        <v>1.889029918956651E-3</v>
      </c>
      <c r="C25" s="46">
        <f t="shared" si="1"/>
        <v>7.3732774553082789E-2</v>
      </c>
      <c r="D25" s="46">
        <f t="shared" si="2"/>
        <v>0.11720692934286588</v>
      </c>
      <c r="E25" s="47">
        <f t="shared" si="3"/>
        <v>22</v>
      </c>
      <c r="F25" s="48">
        <f t="shared" si="4"/>
        <v>1.889029918956651E-3</v>
      </c>
      <c r="G25" s="48">
        <f t="shared" si="5"/>
        <v>7.3732774553082789E-2</v>
      </c>
      <c r="H25" s="48">
        <f t="shared" si="6"/>
        <v>0.11720692934286588</v>
      </c>
    </row>
    <row r="26" spans="1:8" ht="15.6" customHeight="1" x14ac:dyDescent="0.6">
      <c r="A26" s="44">
        <f t="shared" si="7"/>
        <v>19</v>
      </c>
      <c r="B26" s="46">
        <f t="shared" si="0"/>
        <v>6.9072562133595035E-4</v>
      </c>
      <c r="C26" s="46">
        <f t="shared" si="1"/>
        <v>5.0140750615045429E-2</v>
      </c>
      <c r="D26" s="46">
        <f t="shared" si="2"/>
        <v>0.12527380302233437</v>
      </c>
      <c r="E26" s="47">
        <f t="shared" si="3"/>
        <v>21</v>
      </c>
      <c r="F26" s="48">
        <f t="shared" si="4"/>
        <v>6.9072562133594981E-4</v>
      </c>
      <c r="G26" s="48">
        <f t="shared" si="5"/>
        <v>5.0140750615045429E-2</v>
      </c>
      <c r="H26" s="48">
        <f t="shared" si="6"/>
        <v>0.12527380302233437</v>
      </c>
    </row>
    <row r="27" spans="1:8" ht="15.6" customHeight="1" x14ac:dyDescent="0.6">
      <c r="A27" s="44">
        <f t="shared" si="7"/>
        <v>20</v>
      </c>
      <c r="B27" s="46">
        <f t="shared" si="0"/>
        <v>2.290300744429721E-4</v>
      </c>
      <c r="C27" s="46">
        <f t="shared" si="1"/>
        <v>3.0920129545944697E-2</v>
      </c>
      <c r="D27" s="46">
        <f t="shared" si="2"/>
        <v>0.12141922446780105</v>
      </c>
      <c r="E27" s="47">
        <f t="shared" si="3"/>
        <v>20</v>
      </c>
      <c r="F27" s="48">
        <f t="shared" si="4"/>
        <v>2.290300744429721E-4</v>
      </c>
      <c r="G27" s="48">
        <f t="shared" si="5"/>
        <v>3.0920129545944697E-2</v>
      </c>
      <c r="H27" s="48">
        <f t="shared" si="6"/>
        <v>0.12141922446780105</v>
      </c>
    </row>
    <row r="28" spans="1:8" ht="15.6" customHeight="1" x14ac:dyDescent="0.6">
      <c r="A28" s="44">
        <f t="shared" si="7"/>
        <v>21</v>
      </c>
      <c r="B28" s="46">
        <f t="shared" si="0"/>
        <v>6.8881225396382934E-5</v>
      </c>
      <c r="C28" s="46">
        <f t="shared" si="1"/>
        <v>1.7294705868480021E-2</v>
      </c>
      <c r="D28" s="46">
        <f t="shared" si="2"/>
        <v>0.1067421753563086</v>
      </c>
      <c r="E28" s="47">
        <f t="shared" si="3"/>
        <v>19</v>
      </c>
      <c r="F28" s="48">
        <f t="shared" si="4"/>
        <v>6.8881225396382934E-5</v>
      </c>
      <c r="G28" s="48">
        <f t="shared" si="5"/>
        <v>1.7294705868480021E-2</v>
      </c>
      <c r="H28" s="48">
        <f t="shared" si="6"/>
        <v>0.1067421753563086</v>
      </c>
    </row>
    <row r="29" spans="1:8" ht="15.6" customHeight="1" x14ac:dyDescent="0.6">
      <c r="A29" s="44">
        <f t="shared" si="7"/>
        <v>22</v>
      </c>
      <c r="B29" s="46">
        <f t="shared" si="0"/>
        <v>1.8785788744467987E-5</v>
      </c>
      <c r="C29" s="46">
        <f t="shared" si="1"/>
        <v>8.7721343618625408E-3</v>
      </c>
      <c r="D29" s="46">
        <f t="shared" si="2"/>
        <v>8.5095160773560663E-2</v>
      </c>
      <c r="E29" s="47">
        <f t="shared" si="3"/>
        <v>18</v>
      </c>
      <c r="F29" s="48">
        <f t="shared" si="4"/>
        <v>1.8785788744467957E-5</v>
      </c>
      <c r="G29" s="48">
        <f t="shared" si="5"/>
        <v>8.7721343618625408E-3</v>
      </c>
      <c r="H29" s="48">
        <f t="shared" si="6"/>
        <v>8.5095160773560663E-2</v>
      </c>
    </row>
    <row r="30" spans="1:8" ht="15.6" customHeight="1" x14ac:dyDescent="0.6">
      <c r="A30" s="44">
        <f t="shared" si="7"/>
        <v>23</v>
      </c>
      <c r="B30" s="46">
        <f t="shared" si="0"/>
        <v>4.6427120924543297E-6</v>
      </c>
      <c r="C30" s="46">
        <f t="shared" si="1"/>
        <v>4.0319126880610373E-3</v>
      </c>
      <c r="D30" s="46">
        <f t="shared" si="2"/>
        <v>6.1473427180900021E-2</v>
      </c>
      <c r="E30" s="47">
        <f t="shared" si="3"/>
        <v>17</v>
      </c>
      <c r="F30" s="48">
        <f t="shared" si="4"/>
        <v>4.6427120924543297E-6</v>
      </c>
      <c r="G30" s="48">
        <f t="shared" si="5"/>
        <v>4.0319126880610373E-3</v>
      </c>
      <c r="H30" s="48">
        <f t="shared" si="6"/>
        <v>6.1473427180900021E-2</v>
      </c>
    </row>
    <row r="31" spans="1:8" ht="15.6" customHeight="1" x14ac:dyDescent="0.6">
      <c r="A31" s="44">
        <f t="shared" si="7"/>
        <v>24</v>
      </c>
      <c r="B31" s="46">
        <f t="shared" si="0"/>
        <v>1.0385013891016297E-6</v>
      </c>
      <c r="C31" s="46">
        <f t="shared" si="1"/>
        <v>1.6772970111047574E-3</v>
      </c>
      <c r="D31" s="46">
        <f t="shared" si="2"/>
        <v>4.0194163925973088E-2</v>
      </c>
      <c r="E31" s="47">
        <f t="shared" si="3"/>
        <v>16</v>
      </c>
      <c r="F31" s="48">
        <f t="shared" si="4"/>
        <v>1.0385013891016316E-6</v>
      </c>
      <c r="G31" s="48">
        <f t="shared" si="5"/>
        <v>1.6772970111047574E-3</v>
      </c>
      <c r="H31" s="48">
        <f t="shared" si="6"/>
        <v>4.0194163925973088E-2</v>
      </c>
    </row>
    <row r="32" spans="1:8" ht="15.6" customHeight="1" x14ac:dyDescent="0.6">
      <c r="A32" s="44">
        <f t="shared" si="7"/>
        <v>25</v>
      </c>
      <c r="B32" s="46">
        <f t="shared" si="0"/>
        <v>2.0988659653422323E-7</v>
      </c>
      <c r="C32" s="46">
        <f t="shared" si="1"/>
        <v>6.3045068607874011E-4</v>
      </c>
      <c r="D32" s="46">
        <f t="shared" si="2"/>
        <v>2.3745475303959481E-2</v>
      </c>
      <c r="E32" s="47">
        <f t="shared" si="3"/>
        <v>15</v>
      </c>
      <c r="F32" s="48">
        <f t="shared" si="4"/>
        <v>2.0988659653422323E-7</v>
      </c>
      <c r="G32" s="48">
        <f t="shared" si="5"/>
        <v>6.3045068607874065E-4</v>
      </c>
      <c r="H32" s="48">
        <f t="shared" si="6"/>
        <v>2.3745475303959481E-2</v>
      </c>
    </row>
    <row r="33" spans="1:8" ht="15.6" customHeight="1" x14ac:dyDescent="0.6">
      <c r="A33" s="44">
        <f t="shared" si="7"/>
        <v>26</v>
      </c>
      <c r="B33" s="46">
        <f t="shared" si="0"/>
        <v>3.8238448761295867E-8</v>
      </c>
      <c r="C33" s="46">
        <f t="shared" si="1"/>
        <v>2.1361424345158852E-4</v>
      </c>
      <c r="D33" s="46">
        <f t="shared" si="2"/>
        <v>1.2645519392641148E-2</v>
      </c>
      <c r="E33" s="47">
        <f t="shared" si="3"/>
        <v>14</v>
      </c>
      <c r="F33" s="48">
        <f t="shared" si="4"/>
        <v>3.8238448761295867E-8</v>
      </c>
      <c r="G33" s="48">
        <f t="shared" si="5"/>
        <v>2.1361424345158831E-4</v>
      </c>
      <c r="H33" s="48">
        <f t="shared" si="6"/>
        <v>1.2645519392641148E-2</v>
      </c>
    </row>
    <row r="34" spans="1:8" ht="15.6" customHeight="1" x14ac:dyDescent="0.6">
      <c r="A34" s="44">
        <f t="shared" si="7"/>
        <v>27</v>
      </c>
      <c r="B34" s="46">
        <f t="shared" si="0"/>
        <v>6.2612664638379346E-9</v>
      </c>
      <c r="C34" s="46">
        <f t="shared" si="1"/>
        <v>6.5051251092252931E-5</v>
      </c>
      <c r="D34" s="46">
        <f t="shared" si="2"/>
        <v>6.0525562904949091E-3</v>
      </c>
      <c r="E34" s="47">
        <f t="shared" si="3"/>
        <v>13</v>
      </c>
      <c r="F34" s="48">
        <f t="shared" si="4"/>
        <v>6.2612664638379346E-9</v>
      </c>
      <c r="G34" s="48">
        <f t="shared" si="5"/>
        <v>6.5051251092252931E-5</v>
      </c>
      <c r="H34" s="48">
        <f t="shared" si="6"/>
        <v>6.0525562904949091E-3</v>
      </c>
    </row>
    <row r="35" spans="1:8" ht="15.6" customHeight="1" x14ac:dyDescent="0.6">
      <c r="A35" s="44">
        <f t="shared" si="7"/>
        <v>28</v>
      </c>
      <c r="B35" s="46">
        <f t="shared" si="0"/>
        <v>9.1800523341984669E-10</v>
      </c>
      <c r="C35" s="46">
        <f t="shared" si="1"/>
        <v>1.7737897831844505E-5</v>
      </c>
      <c r="D35" s="46">
        <f t="shared" si="2"/>
        <v>2.5939526959263951E-3</v>
      </c>
      <c r="E35" s="47">
        <f t="shared" si="3"/>
        <v>12</v>
      </c>
      <c r="F35" s="48">
        <f t="shared" si="4"/>
        <v>9.1800523341984338E-10</v>
      </c>
      <c r="G35" s="48">
        <f t="shared" si="5"/>
        <v>1.7737897831844478E-5</v>
      </c>
      <c r="H35" s="48">
        <f t="shared" si="6"/>
        <v>2.5939526959263951E-3</v>
      </c>
    </row>
    <row r="36" spans="1:8" ht="15.6" customHeight="1" x14ac:dyDescent="0.6">
      <c r="A36" s="44">
        <f t="shared" si="7"/>
        <v>29</v>
      </c>
      <c r="B36" s="46">
        <f t="shared" si="0"/>
        <v>1.1995712669007072E-10</v>
      </c>
      <c r="C36" s="46">
        <f t="shared" si="1"/>
        <v>4.3106878146354409E-6</v>
      </c>
      <c r="D36" s="46">
        <f t="shared" si="2"/>
        <v>9.9079360268806201E-4</v>
      </c>
      <c r="E36" s="47">
        <f t="shared" si="3"/>
        <v>11</v>
      </c>
      <c r="F36" s="48">
        <f t="shared" si="4"/>
        <v>1.1995712669007072E-10</v>
      </c>
      <c r="G36" s="48">
        <f t="shared" si="5"/>
        <v>4.3106878146354409E-6</v>
      </c>
      <c r="H36" s="48">
        <f t="shared" si="6"/>
        <v>9.9079360268806201E-4</v>
      </c>
    </row>
    <row r="37" spans="1:8" ht="15.6" customHeight="1" x14ac:dyDescent="0.6">
      <c r="A37" s="44">
        <f t="shared" si="7"/>
        <v>30</v>
      </c>
      <c r="B37" s="46">
        <f t="shared" si="0"/>
        <v>1.3889772564113449E-11</v>
      </c>
      <c r="C37" s="46">
        <f t="shared" si="1"/>
        <v>9.2828039182890569E-7</v>
      </c>
      <c r="D37" s="46">
        <f t="shared" si="2"/>
        <v>3.3534552706365262E-4</v>
      </c>
      <c r="E37" s="47">
        <f t="shared" si="3"/>
        <v>10</v>
      </c>
      <c r="F37" s="48">
        <f t="shared" si="4"/>
        <v>1.3889772564113449E-11</v>
      </c>
      <c r="G37" s="48">
        <f t="shared" si="5"/>
        <v>9.2828039182890569E-7</v>
      </c>
      <c r="H37" s="48">
        <f t="shared" si="6"/>
        <v>3.3534552706365294E-4</v>
      </c>
    </row>
    <row r="38" spans="1:8" ht="15.6" customHeight="1" x14ac:dyDescent="0.6">
      <c r="A38" s="44">
        <f t="shared" si="7"/>
        <v>31</v>
      </c>
      <c r="B38" s="46">
        <f t="shared" si="0"/>
        <v>1.4149174089079849E-12</v>
      </c>
      <c r="C38" s="46">
        <f t="shared" si="1"/>
        <v>1.7586469276840506E-7</v>
      </c>
      <c r="D38" s="46">
        <f t="shared" si="2"/>
        <v>9.9854747512750005E-5</v>
      </c>
      <c r="E38" s="47">
        <f t="shared" si="3"/>
        <v>9</v>
      </c>
      <c r="F38" s="48">
        <f t="shared" si="4"/>
        <v>1.4149174089079849E-12</v>
      </c>
      <c r="G38" s="48">
        <f t="shared" si="5"/>
        <v>1.7586469276840506E-7</v>
      </c>
      <c r="H38" s="48">
        <f t="shared" si="6"/>
        <v>9.9854747512749924E-5</v>
      </c>
    </row>
    <row r="39" spans="1:8" ht="15.6" customHeight="1" x14ac:dyDescent="0.6">
      <c r="A39" s="44">
        <f t="shared" si="7"/>
        <v>32</v>
      </c>
      <c r="B39" s="46">
        <f t="shared" si="0"/>
        <v>1.2566700671222225E-13</v>
      </c>
      <c r="C39" s="46">
        <f t="shared" si="1"/>
        <v>2.9049078716209873E-8</v>
      </c>
      <c r="D39" s="46">
        <f t="shared" si="2"/>
        <v>2.5923828681194759E-5</v>
      </c>
      <c r="E39" s="47">
        <f t="shared" si="3"/>
        <v>8</v>
      </c>
      <c r="F39" s="48">
        <f t="shared" si="4"/>
        <v>1.2566700671222225E-13</v>
      </c>
      <c r="G39" s="48">
        <f t="shared" si="5"/>
        <v>2.9049078716209873E-8</v>
      </c>
      <c r="H39" s="48">
        <f t="shared" si="6"/>
        <v>2.5923828681194759E-5</v>
      </c>
    </row>
    <row r="40" spans="1:8" ht="15.6" customHeight="1" x14ac:dyDescent="0.6">
      <c r="A40" s="44">
        <f t="shared" si="7"/>
        <v>33</v>
      </c>
      <c r="B40" s="46">
        <f t="shared" si="0"/>
        <v>9.6204407052420064E-15</v>
      </c>
      <c r="C40" s="46">
        <f t="shared" si="1"/>
        <v>4.1358957671948346E-9</v>
      </c>
      <c r="D40" s="46">
        <f t="shared" si="2"/>
        <v>5.8011364880995124E-6</v>
      </c>
      <c r="E40" s="47">
        <f t="shared" si="3"/>
        <v>7</v>
      </c>
      <c r="F40" s="48">
        <f t="shared" si="4"/>
        <v>9.6204407052420064E-15</v>
      </c>
      <c r="G40" s="48">
        <f t="shared" si="5"/>
        <v>4.1358957671948346E-9</v>
      </c>
      <c r="H40" s="48">
        <f t="shared" si="6"/>
        <v>5.8011364880995226E-6</v>
      </c>
    </row>
    <row r="41" spans="1:8" ht="15.6" customHeight="1" x14ac:dyDescent="0.6">
      <c r="A41" s="44">
        <f t="shared" si="7"/>
        <v>34</v>
      </c>
      <c r="B41" s="46">
        <f t="shared" si="0"/>
        <v>6.254775690714551E-16</v>
      </c>
      <c r="C41" s="46">
        <f t="shared" si="1"/>
        <v>5.0009197185035522E-10</v>
      </c>
      <c r="D41" s="46">
        <f t="shared" si="2"/>
        <v>1.1024784276026189E-6</v>
      </c>
      <c r="E41" s="47">
        <f t="shared" si="3"/>
        <v>6</v>
      </c>
      <c r="F41" s="48">
        <f t="shared" si="4"/>
        <v>6.254775690714551E-16</v>
      </c>
      <c r="G41" s="48">
        <f t="shared" si="5"/>
        <v>5.0009197185035522E-10</v>
      </c>
      <c r="H41" s="48">
        <f t="shared" si="6"/>
        <v>1.1024784276026208E-6</v>
      </c>
    </row>
    <row r="42" spans="1:8" ht="15.6" customHeight="1" x14ac:dyDescent="0.6">
      <c r="A42" s="44">
        <f t="shared" si="7"/>
        <v>35</v>
      </c>
      <c r="B42" s="46">
        <f t="shared" si="0"/>
        <v>3.3860439829432333E-17</v>
      </c>
      <c r="C42" s="46">
        <f t="shared" si="1"/>
        <v>5.0349395805342106E-11</v>
      </c>
      <c r="D42" s="46">
        <f t="shared" si="2"/>
        <v>1.7445812480744772E-7</v>
      </c>
      <c r="E42" s="47">
        <f t="shared" si="3"/>
        <v>5</v>
      </c>
      <c r="F42" s="48">
        <f t="shared" si="4"/>
        <v>3.3860439829432333E-17</v>
      </c>
      <c r="G42" s="48">
        <f t="shared" si="5"/>
        <v>5.0349395805342106E-11</v>
      </c>
      <c r="H42" s="48">
        <f t="shared" si="6"/>
        <v>1.7445812480744801E-7</v>
      </c>
    </row>
    <row r="43" spans="1:8" ht="15.6" customHeight="1" x14ac:dyDescent="0.6">
      <c r="A43" s="44">
        <f t="shared" si="7"/>
        <v>36</v>
      </c>
      <c r="B43" s="46">
        <f t="shared" si="0"/>
        <v>1.4851070100628154E-18</v>
      </c>
      <c r="C43" s="46">
        <f t="shared" si="1"/>
        <v>4.1069833439101585E-12</v>
      </c>
      <c r="D43" s="46">
        <f t="shared" si="2"/>
        <v>2.2366426257365161E-8</v>
      </c>
      <c r="E43" s="47">
        <f t="shared" si="3"/>
        <v>4</v>
      </c>
      <c r="F43" s="48">
        <f t="shared" si="4"/>
        <v>1.4851070100628154E-18</v>
      </c>
      <c r="G43" s="48">
        <f t="shared" si="5"/>
        <v>4.1069833439101585E-12</v>
      </c>
      <c r="H43" s="48">
        <f t="shared" si="6"/>
        <v>2.2366426257365164E-8</v>
      </c>
    </row>
    <row r="44" spans="1:8" ht="15.6" customHeight="1" x14ac:dyDescent="0.6">
      <c r="A44" s="44">
        <f t="shared" si="7"/>
        <v>37</v>
      </c>
      <c r="B44" s="46">
        <f t="shared" si="0"/>
        <v>5.0700666061888354E-20</v>
      </c>
      <c r="C44" s="46">
        <f t="shared" si="1"/>
        <v>2.6076084723239218E-13</v>
      </c>
      <c r="D44" s="46">
        <f t="shared" si="2"/>
        <v>2.2319926410676226E-9</v>
      </c>
      <c r="E44" s="47">
        <f t="shared" si="3"/>
        <v>3</v>
      </c>
      <c r="F44" s="48">
        <f t="shared" si="4"/>
        <v>5.0700666061888354E-20</v>
      </c>
      <c r="G44" s="48">
        <f t="shared" si="5"/>
        <v>2.6076084723239218E-13</v>
      </c>
      <c r="H44" s="48">
        <f t="shared" si="6"/>
        <v>2.2319926410676226E-9</v>
      </c>
    </row>
    <row r="45" spans="1:8" ht="15.6" customHeight="1" x14ac:dyDescent="0.6">
      <c r="A45" s="44">
        <f t="shared" si="7"/>
        <v>38</v>
      </c>
      <c r="B45" s="46">
        <f t="shared" si="0"/>
        <v>1.2640055250886369E-21</v>
      </c>
      <c r="C45" s="46">
        <f t="shared" si="1"/>
        <v>1.2090415222554544E-14</v>
      </c>
      <c r="D45" s="46">
        <f t="shared" si="2"/>
        <v>1.6265533416687176E-10</v>
      </c>
      <c r="E45" s="47">
        <f t="shared" si="3"/>
        <v>2</v>
      </c>
      <c r="F45" s="48">
        <f t="shared" si="4"/>
        <v>1.2640055250886369E-21</v>
      </c>
      <c r="G45" s="48">
        <f t="shared" si="5"/>
        <v>1.2090415222554544E-14</v>
      </c>
      <c r="H45" s="48">
        <f t="shared" si="6"/>
        <v>1.6265533416687117E-10</v>
      </c>
    </row>
    <row r="46" spans="1:8" ht="15.6" customHeight="1" x14ac:dyDescent="0.6">
      <c r="A46" s="44">
        <f t="shared" si="7"/>
        <v>39</v>
      </c>
      <c r="B46" s="46">
        <f t="shared" si="0"/>
        <v>2.0469725102649959E-23</v>
      </c>
      <c r="C46" s="46">
        <f t="shared" si="1"/>
        <v>3.6413948981238662E-16</v>
      </c>
      <c r="D46" s="46">
        <f t="shared" si="2"/>
        <v>7.6996607889643068E-12</v>
      </c>
      <c r="E46" s="47">
        <f t="shared" si="3"/>
        <v>1</v>
      </c>
      <c r="F46" s="48">
        <f t="shared" si="4"/>
        <v>2.0469725102649959E-23</v>
      </c>
      <c r="G46" s="48">
        <f t="shared" si="5"/>
        <v>3.6413948981238662E-16</v>
      </c>
      <c r="H46" s="48">
        <f t="shared" si="6"/>
        <v>7.6996607889643068E-12</v>
      </c>
    </row>
    <row r="47" spans="1:8" ht="15.6" customHeight="1" x14ac:dyDescent="0.6">
      <c r="A47" s="44">
        <f t="shared" si="7"/>
        <v>40</v>
      </c>
      <c r="B47" s="46">
        <f t="shared" si="0"/>
        <v>1.6160309291565717E-25</v>
      </c>
      <c r="C47" s="46">
        <f t="shared" si="1"/>
        <v>5.34649250915014E-18</v>
      </c>
      <c r="D47" s="46">
        <f t="shared" si="2"/>
        <v>1.7768447974533102E-13</v>
      </c>
      <c r="E47" s="47">
        <f t="shared" si="3"/>
        <v>0</v>
      </c>
      <c r="F47" s="48">
        <f t="shared" si="4"/>
        <v>1.6160309291565717E-25</v>
      </c>
      <c r="G47" s="48">
        <f t="shared" si="5"/>
        <v>5.34649250915014E-18</v>
      </c>
      <c r="H47" s="48">
        <f t="shared" si="6"/>
        <v>1.7768447974533102E-13</v>
      </c>
    </row>
    <row r="48" spans="1:8" ht="22.5" customHeight="1" thickBot="1" x14ac:dyDescent="0.65"/>
    <row r="49" spans="1:8" x14ac:dyDescent="0.6">
      <c r="A49" s="143" t="s">
        <v>70</v>
      </c>
      <c r="B49" s="144"/>
      <c r="C49" s="144"/>
      <c r="D49" s="144"/>
      <c r="E49" s="144"/>
      <c r="F49" s="144"/>
      <c r="G49" s="144"/>
      <c r="H49" s="145"/>
    </row>
    <row r="50" spans="1:8" x14ac:dyDescent="0.6">
      <c r="A50" s="146" t="s">
        <v>90</v>
      </c>
      <c r="B50" s="147"/>
      <c r="C50" s="147"/>
      <c r="D50" s="147"/>
      <c r="E50" s="147"/>
      <c r="F50" s="147"/>
      <c r="G50" s="147"/>
      <c r="H50" s="148"/>
    </row>
    <row r="51" spans="1:8" x14ac:dyDescent="0.6">
      <c r="A51" s="149"/>
      <c r="B51" s="150"/>
      <c r="C51" s="150"/>
      <c r="D51" s="150"/>
      <c r="E51" s="150"/>
      <c r="F51" s="150"/>
      <c r="G51" s="150"/>
      <c r="H51" s="151"/>
    </row>
    <row r="52" spans="1:8" ht="27.9" customHeight="1" x14ac:dyDescent="0.6">
      <c r="A52" s="149"/>
      <c r="B52" s="150"/>
      <c r="C52" s="150"/>
      <c r="D52" s="150"/>
      <c r="E52" s="150"/>
      <c r="F52" s="150"/>
      <c r="G52" s="150"/>
      <c r="H52" s="151"/>
    </row>
    <row r="53" spans="1:8" ht="51.3" customHeight="1" thickBot="1" x14ac:dyDescent="0.65">
      <c r="A53" s="152"/>
      <c r="B53" s="153"/>
      <c r="C53" s="153"/>
      <c r="D53" s="153"/>
      <c r="E53" s="153"/>
      <c r="F53" s="153"/>
      <c r="G53" s="153"/>
      <c r="H53" s="154"/>
    </row>
  </sheetData>
  <mergeCells count="3">
    <mergeCell ref="A49:H49"/>
    <mergeCell ref="A50:H53"/>
    <mergeCell ref="A1:E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Darshil</cp:lastModifiedBy>
  <dcterms:created xsi:type="dcterms:W3CDTF">2012-11-15T01:12:03Z</dcterms:created>
  <dcterms:modified xsi:type="dcterms:W3CDTF">2017-09-26T04:57:03Z</dcterms:modified>
</cp:coreProperties>
</file>