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005cbk/Documents/lab/Mcaps/2021-10-25-37C/"/>
    </mc:Choice>
  </mc:AlternateContent>
  <xr:revisionPtr revIDLastSave="0" documentId="13_ncr:1_{EB06098F-75C0-4B48-8F7F-DD24F15B7A7A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Form Responses 1" sheetId="1" r:id="rId1"/>
    <sheet name="methane concentration_time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R4" i="1"/>
  <c r="AA8" i="1"/>
  <c r="AA3" i="1"/>
  <c r="AA5" i="1"/>
  <c r="AA6" i="1"/>
  <c r="AA7" i="1"/>
  <c r="AA2" i="1"/>
  <c r="Z8" i="1"/>
  <c r="Z7" i="1"/>
  <c r="Z6" i="1"/>
  <c r="Z5" i="1"/>
  <c r="Z4" i="1"/>
  <c r="Z3" i="1"/>
  <c r="Z2" i="1"/>
  <c r="W5" i="1"/>
  <c r="W6" i="1"/>
  <c r="W7" i="1"/>
  <c r="W8" i="1"/>
  <c r="W3" i="1"/>
  <c r="U3" i="1"/>
  <c r="U5" i="1"/>
  <c r="U6" i="1"/>
  <c r="U7" i="1"/>
  <c r="U8" i="1"/>
  <c r="U2" i="1"/>
  <c r="R3" i="1"/>
  <c r="R5" i="1"/>
  <c r="R6" i="1"/>
  <c r="R7" i="1"/>
  <c r="R8" i="1"/>
  <c r="R2" i="1"/>
  <c r="Q5" i="1"/>
  <c r="Y5" i="1"/>
  <c r="Q3" i="1"/>
  <c r="Y3" i="1"/>
  <c r="Q6" i="1"/>
  <c r="Y6" i="1"/>
  <c r="Q7" i="1"/>
  <c r="Y7" i="1"/>
  <c r="Q8" i="1"/>
  <c r="Y8" i="1"/>
  <c r="Q2" i="1"/>
  <c r="Y2" i="1"/>
</calcChain>
</file>

<file path=xl/sharedStrings.xml><?xml version="1.0" encoding="utf-8"?>
<sst xmlns="http://schemas.openxmlformats.org/spreadsheetml/2006/main" count="34" uniqueCount="34">
  <si>
    <t>Timestamp</t>
  </si>
  <si>
    <t>2021-10-25_Uninoculated-control_37C</t>
  </si>
  <si>
    <t>2021-10-25_Mcaps_37C_T1_M1</t>
  </si>
  <si>
    <t>2021-10-25_Mcaps_37C_T1_M2</t>
  </si>
  <si>
    <t>2021-10-25_Mcaps_37C_T2_M1</t>
  </si>
  <si>
    <t>2021-10-25_Mcaps_37C_T2_M2</t>
  </si>
  <si>
    <t>2021-10-25_Mcaps_37C_T3_M1</t>
  </si>
  <si>
    <t>2021-10-25_Mcaps_37C_T3_M2</t>
  </si>
  <si>
    <t>2021-10-25_Mcaps_37C_T4_M1</t>
  </si>
  <si>
    <t>2021-10-25_Mcaps_37C_T4_M2</t>
  </si>
  <si>
    <t>2021-10-25_Mcaps_37C_T5_M1</t>
  </si>
  <si>
    <t>2021-10-25_Mcaps_37C_T5_M2</t>
  </si>
  <si>
    <t>NMS media used for dilution</t>
  </si>
  <si>
    <t>Culture dilution IF APPLICABLE</t>
  </si>
  <si>
    <t>Notes</t>
  </si>
  <si>
    <t>Sacrificed</t>
  </si>
  <si>
    <t>T0</t>
  </si>
  <si>
    <t>Time point 1</t>
  </si>
  <si>
    <t>Time 2</t>
  </si>
  <si>
    <t xml:space="preserve">Time 3 </t>
  </si>
  <si>
    <t>Time 4</t>
  </si>
  <si>
    <t>Time 5</t>
  </si>
  <si>
    <t>f</t>
  </si>
  <si>
    <t>stdevf</t>
  </si>
  <si>
    <t>avgOD</t>
  </si>
  <si>
    <t>stdevOD</t>
  </si>
  <si>
    <t>initial methane (umol)</t>
  </si>
  <si>
    <t>methane concentration (umol)</t>
  </si>
  <si>
    <t>elapsed time (hrs)</t>
  </si>
  <si>
    <t>oxidation rate</t>
  </si>
  <si>
    <t>cell-specific oxidation rate (normalized to OD)</t>
  </si>
  <si>
    <t>c 1 se</t>
  </si>
  <si>
    <t>log(OD)</t>
  </si>
  <si>
    <t>relative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</si>
</sst>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concentration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87445319335084"/>
                  <c:y val="-1.09660250801983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1'!$W$2:$W$3</c:f>
              <c:numCache>
                <c:formatCode>General</c:formatCode>
                <c:ptCount val="2"/>
                <c:pt idx="0">
                  <c:v>0</c:v>
                </c:pt>
                <c:pt idx="1">
                  <c:v>19.115196944447234</c:v>
                </c:pt>
              </c:numCache>
            </c:numRef>
          </c:xVal>
          <c:yVal>
            <c:numRef>
              <c:f>'Form Responses 1'!$U$2:$U$3</c:f>
              <c:numCache>
                <c:formatCode>General</c:formatCode>
                <c:ptCount val="2"/>
                <c:pt idx="0">
                  <c:v>597.67244972244441</c:v>
                </c:pt>
                <c:pt idx="1">
                  <c:v>420.2408962103429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0-7B4D-8AA8-69AB476DA3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60104986876645"/>
                  <c:y val="-0.1172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1'!$W$3:$W$8</c:f>
              <c:numCache>
                <c:formatCode>General</c:formatCode>
                <c:ptCount val="6"/>
                <c:pt idx="0">
                  <c:v>19.115196944447234</c:v>
                </c:pt>
                <c:pt idx="2">
                  <c:v>22.729254444362596</c:v>
                </c:pt>
                <c:pt idx="3">
                  <c:v>25.780491111217998</c:v>
                </c:pt>
                <c:pt idx="4">
                  <c:v>28.797094444453251</c:v>
                </c:pt>
                <c:pt idx="5">
                  <c:v>31.120278333371971</c:v>
                </c:pt>
              </c:numCache>
            </c:numRef>
          </c:xVal>
          <c:yVal>
            <c:numRef>
              <c:f>'Form Responses 1'!$U$3:$U$8</c:f>
              <c:numCache>
                <c:formatCode>General</c:formatCode>
                <c:ptCount val="6"/>
                <c:pt idx="0">
                  <c:v>420.2408962103429</c:v>
                </c:pt>
                <c:pt idx="2">
                  <c:v>314.71336433096906</c:v>
                </c:pt>
                <c:pt idx="3">
                  <c:v>210.9185936317615</c:v>
                </c:pt>
                <c:pt idx="4">
                  <c:v>121.81812567648622</c:v>
                </c:pt>
                <c:pt idx="5">
                  <c:v>49.958201169486891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30-7B4D-8AA8-69AB476D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48480"/>
        <c:axId val="846524928"/>
      </c:scatterChart>
      <c:valAx>
        <c:axId val="8468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24928"/>
        <c:crosses val="autoZero"/>
        <c:crossBetween val="midCat"/>
      </c:valAx>
      <c:valAx>
        <c:axId val="8465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'Form Responses 1'!$Z$1</c:f>
              <c:strCache>
                <c:ptCount val="1"/>
                <c:pt idx="0">
                  <c:v>log(OD)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461307961504813"/>
                  <c:y val="9.4467410323709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1'!$AA$2:$AA$13</c:f>
              <c:numCache>
                <c:formatCode>General</c:formatCode>
                <c:ptCount val="12"/>
                <c:pt idx="0">
                  <c:v>0</c:v>
                </c:pt>
                <c:pt idx="1">
                  <c:v>0.61423605340794674</c:v>
                </c:pt>
                <c:pt idx="3">
                  <c:v>0.73036796782080116</c:v>
                </c:pt>
                <c:pt idx="4">
                  <c:v>0.82841454163898565</c:v>
                </c:pt>
                <c:pt idx="5">
                  <c:v>0.92534822908613112</c:v>
                </c:pt>
                <c:pt idx="6">
                  <c:v>1</c:v>
                </c:pt>
                <c:pt idx="7">
                  <c:v>0</c:v>
                </c:pt>
                <c:pt idx="8">
                  <c:v>0.38476040802096256</c:v>
                </c:pt>
                <c:pt idx="9">
                  <c:v>0.59536470291284571</c:v>
                </c:pt>
                <c:pt idx="10">
                  <c:v>0.76998198226805503</c:v>
                </c:pt>
                <c:pt idx="11">
                  <c:v>1</c:v>
                </c:pt>
              </c:numCache>
            </c:numRef>
          </c:xVal>
          <c:yVal>
            <c:numRef>
              <c:f>'Form Responses 1'!$Z$2:$Z$13</c:f>
              <c:numCache>
                <c:formatCode>General</c:formatCode>
                <c:ptCount val="12"/>
                <c:pt idx="0">
                  <c:v>-3.2264040912889924</c:v>
                </c:pt>
                <c:pt idx="1">
                  <c:v>-1.422958345491482</c:v>
                </c:pt>
                <c:pt idx="2">
                  <c:v>-1.23271527319159</c:v>
                </c:pt>
                <c:pt idx="3">
                  <c:v>-1.1907275775759154</c:v>
                </c:pt>
                <c:pt idx="4">
                  <c:v>-0.99155321637470195</c:v>
                </c:pt>
                <c:pt idx="5">
                  <c:v>-0.6023928172914812</c:v>
                </c:pt>
                <c:pt idx="6">
                  <c:v>-0.47160491061270937</c:v>
                </c:pt>
                <c:pt idx="7">
                  <c:v>-3.7193386615986448</c:v>
                </c:pt>
                <c:pt idx="8">
                  <c:v>-3.1349943408874985</c:v>
                </c:pt>
                <c:pt idx="9">
                  <c:v>-1.9696906777207166</c:v>
                </c:pt>
                <c:pt idx="10">
                  <c:v>-0.89159811928378352</c:v>
                </c:pt>
                <c:pt idx="11">
                  <c:v>-0.39824126301884483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D-084B-806C-84F3A642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84704"/>
        <c:axId val="732601424"/>
      </c:scatterChart>
      <c:valAx>
        <c:axId val="7998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01424"/>
        <c:crosses val="autoZero"/>
        <c:crossBetween val="midCat"/>
      </c:valAx>
      <c:valAx>
        <c:axId val="7326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1238250</xdr:colOff>
      <xdr:row>11</xdr:row>
      <xdr:rowOff>152400</xdr:rowOff>
    </xdr:from>
    <xdr:to>
      <xdr:col>23</xdr:col>
      <xdr:colOff>539750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A8B22-F64E-78A4-B2AB-CF121961E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463175</xdr:colOff>
      <xdr:row>23</xdr:row>
      <xdr:rowOff>14949</xdr:rowOff>
    </xdr:from>
    <xdr:to>
      <xdr:col>29</xdr:col>
      <xdr:colOff>179293</xdr:colOff>
      <xdr:row>37</xdr:row>
      <xdr:rowOff>38855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43DC3-77A4-7D9C-BCE8-2C5650C3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3"/>
  <sheetViews>
    <sheetView tabSelected="1" topLeftCell="J1" zoomScale="85" workbookViewId="0">
      <pane ySplit="1" topLeftCell="A2" activePane="bottomLeft" state="frozen"/>
      <selection pane="bottomLeft" activeCell="P18" sqref="P18"/>
    </sheetView>
  </sheetViews>
  <sheetFormatPr baseColWidth="10" defaultColWidth="12.6640625" defaultRowHeight="15.75" customHeight="1" x14ac:dyDescent="0.15"/>
  <cols>
    <col min="1" max="22" width="18.832031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24</v>
      </c>
      <c r="R1" s="1" t="s">
        <v>25</v>
      </c>
      <c r="S1" s="1" t="s">
        <v>22</v>
      </c>
      <c r="T1" s="1" t="s">
        <v>23</v>
      </c>
      <c r="U1" s="1" t="s">
        <v>27</v>
      </c>
      <c r="V1" s="1" t="s">
        <v>31</v>
      </c>
      <c r="W1" s="1" t="s">
        <v>28</v>
      </c>
      <c r="X1" s="1" t="s">
        <v>29</v>
      </c>
      <c r="Y1" s="1" t="s">
        <v>30</v>
      </c>
      <c r="Z1" s="1" t="s">
        <v>32</v>
      </c>
      <c r="AA1" s="1" t="s">
        <v>33</v>
      </c>
    </row>
    <row r="2" spans="1:27" ht="15.75" customHeight="1" x14ac:dyDescent="0.15">
      <c r="A2" s="2">
        <v>44494.544812210646</v>
      </c>
      <c r="B2" s="1">
        <v>1.4999999999999999E-2</v>
      </c>
      <c r="C2" s="1">
        <v>4.1000000000000002E-2</v>
      </c>
      <c r="D2" s="1">
        <v>4.1000000000000002E-2</v>
      </c>
      <c r="E2" s="1">
        <v>3.9E-2</v>
      </c>
      <c r="F2" s="1">
        <v>0.04</v>
      </c>
      <c r="G2" s="1">
        <v>4.3999999999999997E-2</v>
      </c>
      <c r="H2" s="1">
        <v>0.04</v>
      </c>
      <c r="I2" s="1">
        <v>3.6999999999999998E-2</v>
      </c>
      <c r="J2" s="1">
        <v>3.9E-2</v>
      </c>
      <c r="K2" s="1">
        <v>3.6999999999999998E-2</v>
      </c>
      <c r="L2" s="1">
        <v>3.9E-2</v>
      </c>
      <c r="O2" s="1" t="s">
        <v>16</v>
      </c>
      <c r="P2" s="1" t="b">
        <v>0</v>
      </c>
      <c r="Q2">
        <f>AVERAGE(C2:L2)</f>
        <v>3.9699999999999999E-2</v>
      </c>
      <c r="R2">
        <f>STDEV(C2:L2)</f>
        <v>2.057506581601462E-3</v>
      </c>
      <c r="S2">
        <v>1</v>
      </c>
      <c r="T2">
        <v>0</v>
      </c>
      <c r="U2">
        <f>S2*'methane concentration_time'!$B$1</f>
        <v>597.67244972244441</v>
      </c>
      <c r="V2">
        <v>9.6708934488942884</v>
      </c>
      <c r="W2">
        <v>0</v>
      </c>
      <c r="X2">
        <v>9.2821999999999996</v>
      </c>
      <c r="Y2">
        <f>X2/Q2</f>
        <v>233.80856423173802</v>
      </c>
      <c r="Z2">
        <f>LN(Q2)</f>
        <v>-3.2264040912889924</v>
      </c>
      <c r="AA2">
        <f>W2/$W$8</f>
        <v>0</v>
      </c>
    </row>
    <row r="3" spans="1:27" ht="15.75" customHeight="1" x14ac:dyDescent="0.15">
      <c r="A3" s="2">
        <v>44495.341278749998</v>
      </c>
      <c r="C3" s="1">
        <v>0.28899999999999998</v>
      </c>
      <c r="D3" s="1">
        <v>0.193</v>
      </c>
      <c r="O3" s="1" t="s">
        <v>17</v>
      </c>
      <c r="P3" s="1" t="b">
        <v>1</v>
      </c>
      <c r="Q3">
        <f t="shared" ref="Q3:Q8" si="0">AVERAGE(C3:L3)</f>
        <v>0.24099999999999999</v>
      </c>
      <c r="R3">
        <f t="shared" ref="R3:R8" si="1">STDEV(C3:L3)</f>
        <v>6.7882250993908572E-2</v>
      </c>
      <c r="S3">
        <v>0.70312910759982383</v>
      </c>
      <c r="T3">
        <v>6.4831207606503502E-2</v>
      </c>
      <c r="U3">
        <f>S3*'methane concentration_time'!$B$1</f>
        <v>420.2408962103429</v>
      </c>
      <c r="V3">
        <v>38.747826668643299</v>
      </c>
      <c r="W3">
        <f>(A3-$A$2)*24</f>
        <v>19.115196944447234</v>
      </c>
      <c r="X3">
        <v>9.2821999999999996</v>
      </c>
      <c r="Y3">
        <f t="shared" ref="Y3:Y8" si="2">X3/Q3</f>
        <v>38.515352697095437</v>
      </c>
      <c r="Z3">
        <f t="shared" ref="Z3:Z8" si="3">LN(Q3)</f>
        <v>-1.422958345491482</v>
      </c>
      <c r="AA3">
        <f t="shared" ref="AA3:AA8" si="4">W3/$W$8</f>
        <v>0.61423605340794674</v>
      </c>
    </row>
    <row r="4" spans="1:27" ht="15.75" customHeight="1" x14ac:dyDescent="0.15">
      <c r="A4" s="2">
        <v>44495.464945127314</v>
      </c>
      <c r="E4" s="1">
        <v>0.21</v>
      </c>
      <c r="F4" s="1">
        <v>0.373</v>
      </c>
      <c r="P4" s="1" t="b">
        <v>0</v>
      </c>
      <c r="Q4">
        <f t="shared" si="0"/>
        <v>0.29149999999999998</v>
      </c>
      <c r="R4">
        <f t="shared" si="1"/>
        <v>0.11525840533340739</v>
      </c>
      <c r="Z4">
        <f t="shared" si="3"/>
        <v>-1.23271527319159</v>
      </c>
    </row>
    <row r="5" spans="1:27" ht="15.75" customHeight="1" x14ac:dyDescent="0.15">
      <c r="A5" s="2">
        <v>44495.491864479161</v>
      </c>
      <c r="B5" s="1">
        <v>1.4E-2</v>
      </c>
      <c r="E5" s="1">
        <v>0.224</v>
      </c>
      <c r="F5" s="1">
        <v>0.38400000000000001</v>
      </c>
      <c r="O5" s="1" t="s">
        <v>18</v>
      </c>
      <c r="P5" s="1" t="b">
        <v>1</v>
      </c>
      <c r="Q5">
        <f>AVERAGE(C5:L5)</f>
        <v>0.30399999999999999</v>
      </c>
      <c r="R5">
        <f t="shared" si="1"/>
        <v>0.11313708498984763</v>
      </c>
      <c r="S5">
        <v>0.52656495121553637</v>
      </c>
      <c r="T5">
        <v>9.3386630414006605E-2</v>
      </c>
      <c r="U5">
        <f>S5*'methane concentration_time'!$B$1</f>
        <v>314.71336433096906</v>
      </c>
      <c r="V5">
        <v>55.81461617086422</v>
      </c>
      <c r="W5">
        <f t="shared" ref="W5:W8" si="5">(A5-$A$2)*24</f>
        <v>22.729254444362596</v>
      </c>
      <c r="X5">
        <v>31.029</v>
      </c>
      <c r="Y5">
        <f t="shared" si="2"/>
        <v>102.06907894736842</v>
      </c>
      <c r="Z5">
        <f t="shared" si="3"/>
        <v>-1.1907275775759154</v>
      </c>
      <c r="AA5">
        <f t="shared" si="4"/>
        <v>0.73036796782080116</v>
      </c>
    </row>
    <row r="6" spans="1:27" ht="15.75" customHeight="1" x14ac:dyDescent="0.15">
      <c r="A6" s="2">
        <v>44495.61899934028</v>
      </c>
      <c r="G6" s="1">
        <v>0.35099999999999998</v>
      </c>
      <c r="H6" s="1">
        <v>0.39100000000000001</v>
      </c>
      <c r="O6" s="1" t="s">
        <v>19</v>
      </c>
      <c r="P6" s="1" t="b">
        <v>1</v>
      </c>
      <c r="Q6">
        <f t="shared" si="0"/>
        <v>0.371</v>
      </c>
      <c r="R6">
        <f t="shared" si="1"/>
        <v>2.8284271247461926E-2</v>
      </c>
      <c r="S6">
        <v>0.35289997678445922</v>
      </c>
      <c r="T6">
        <v>0.10364965462743805</v>
      </c>
      <c r="U6">
        <f>S6*'methane concentration_time'!$B$1</f>
        <v>210.9185936317615</v>
      </c>
      <c r="V6">
        <v>61.94854299406623</v>
      </c>
      <c r="W6">
        <f t="shared" si="5"/>
        <v>25.780491111217998</v>
      </c>
      <c r="X6">
        <v>31.029</v>
      </c>
      <c r="Y6">
        <f t="shared" si="2"/>
        <v>83.636118598382751</v>
      </c>
      <c r="Z6">
        <f t="shared" si="3"/>
        <v>-0.99155321637470195</v>
      </c>
      <c r="AA6">
        <f t="shared" si="4"/>
        <v>0.82841454163898565</v>
      </c>
    </row>
    <row r="7" spans="1:27" ht="15.75" customHeight="1" x14ac:dyDescent="0.15">
      <c r="A7" s="2">
        <v>44495.744691145832</v>
      </c>
      <c r="I7" s="1">
        <v>0.51700000000000002</v>
      </c>
      <c r="J7" s="1">
        <v>0.57799999999999996</v>
      </c>
      <c r="O7" s="1" t="s">
        <v>20</v>
      </c>
      <c r="P7" s="1" t="b">
        <v>1</v>
      </c>
      <c r="Q7">
        <f t="shared" si="0"/>
        <v>0.54749999999999999</v>
      </c>
      <c r="R7">
        <f t="shared" si="1"/>
        <v>4.3133513652379357E-2</v>
      </c>
      <c r="S7">
        <v>0.20382088171047175</v>
      </c>
      <c r="T7">
        <v>6.7586639314589581E-2</v>
      </c>
      <c r="U7">
        <f>S7*'methane concentration_time'!$B$1</f>
        <v>121.81812567648622</v>
      </c>
      <c r="V7">
        <v>40.39467228765804</v>
      </c>
      <c r="W7">
        <f t="shared" si="5"/>
        <v>28.797094444453251</v>
      </c>
      <c r="X7">
        <v>31.029</v>
      </c>
      <c r="Y7">
        <f t="shared" si="2"/>
        <v>56.673972602739724</v>
      </c>
      <c r="Z7">
        <f t="shared" si="3"/>
        <v>-0.6023928172914812</v>
      </c>
      <c r="AA7">
        <f t="shared" si="4"/>
        <v>0.92534822908613112</v>
      </c>
    </row>
    <row r="8" spans="1:27" ht="15.75" customHeight="1" x14ac:dyDescent="0.15">
      <c r="A8" s="2">
        <v>44495.841490474537</v>
      </c>
      <c r="K8" s="1">
        <v>0.61899999999999999</v>
      </c>
      <c r="L8" s="1">
        <v>0.629</v>
      </c>
      <c r="O8" s="1" t="s">
        <v>21</v>
      </c>
      <c r="P8" s="1" t="b">
        <v>1</v>
      </c>
      <c r="Q8">
        <f t="shared" si="0"/>
        <v>0.624</v>
      </c>
      <c r="R8">
        <f t="shared" si="1"/>
        <v>7.0710678118654814E-3</v>
      </c>
      <c r="S8">
        <v>8.3587927120761865E-2</v>
      </c>
      <c r="T8">
        <v>1.4700244698891828E-2</v>
      </c>
      <c r="U8">
        <f>S8*'methane concentration_time'!$B$1</f>
        <v>49.958201169486891</v>
      </c>
      <c r="V8">
        <v>8.7859312607060733</v>
      </c>
      <c r="W8">
        <f t="shared" si="5"/>
        <v>31.120278333371971</v>
      </c>
      <c r="X8">
        <v>31.029</v>
      </c>
      <c r="Y8">
        <f t="shared" si="2"/>
        <v>49.72596153846154</v>
      </c>
      <c r="Z8">
        <f t="shared" si="3"/>
        <v>-0.47160491061270937</v>
      </c>
      <c r="AA8">
        <f>W8/$W$8</f>
        <v>1</v>
      </c>
    </row>
    <row r="9" spans="1:27" ht="15.75" customHeight="1" x14ac:dyDescent="0.15">
      <c r="Z9">
        <v>-3.7193386615986448</v>
      </c>
      <c r="AA9">
        <v>0</v>
      </c>
    </row>
    <row r="10" spans="1:27" ht="15.75" customHeight="1" x14ac:dyDescent="0.15">
      <c r="Z10">
        <v>-3.1349943408874985</v>
      </c>
      <c r="AA10">
        <v>0.38476040802096256</v>
      </c>
    </row>
    <row r="11" spans="1:27" ht="15.75" customHeight="1" x14ac:dyDescent="0.15">
      <c r="Z11">
        <v>-1.9696906777207166</v>
      </c>
      <c r="AA11">
        <v>0.59536470291284571</v>
      </c>
    </row>
    <row r="12" spans="1:27" ht="15.75" customHeight="1" x14ac:dyDescent="0.15">
      <c r="Z12">
        <v>-0.89159811928378352</v>
      </c>
      <c r="AA12">
        <v>0.76998198226805503</v>
      </c>
    </row>
    <row r="13" spans="1:27" ht="15.75" customHeight="1" x14ac:dyDescent="0.15">
      <c r="Z13">
        <v>-0.39824126301884483</v>
      </c>
      <c r="AA1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79E8-AC98-7348-8AAB-8870FFB114B5}">
  <dimension ref="A1:C1"/>
  <sheetViews>
    <sheetView workbookViewId="0">
      <selection activeCell="B4" sqref="B4"/>
    </sheetView>
  </sheetViews>
  <sheetFormatPr baseColWidth="10" defaultRowHeight="13" x14ac:dyDescent="0.15"/>
  <sheetData>
    <row r="1" spans="1:3" x14ac:dyDescent="0.15">
      <c r="A1" s="3" t="s">
        <v>26</v>
      </c>
      <c r="B1">
        <v>597.67244972244441</v>
      </c>
      <c r="C1">
        <v>9.6708934488942884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methane concentration_time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Jiawen Li</cp:lastModifiedBy>
  <dcterms:created xsi:type="dcterms:W3CDTF">2023-06-16T23:48:57Z</dcterms:created>
  <dcterms:modified xsi:type="dcterms:W3CDTF">2023-06-16T23:51:02Z</dcterms:modified>
</cp:coreProperties>
</file>