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005cbk/Documents/lab/Mcaps/21C/"/>
    </mc:Choice>
  </mc:AlternateContent>
  <xr:revisionPtr revIDLastSave="0" documentId="13_ncr:1_{EDD08911-78BD-0B48-95E9-30F5596A6303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Form Responses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2" i="1"/>
  <c r="W3" i="1"/>
  <c r="W4" i="1"/>
  <c r="W5" i="1"/>
  <c r="W6" i="1"/>
  <c r="W7" i="1"/>
  <c r="W8" i="1"/>
  <c r="W9" i="1"/>
  <c r="W10" i="1"/>
  <c r="W11" i="1"/>
  <c r="W2" i="1"/>
  <c r="U3" i="1"/>
  <c r="U4" i="1"/>
  <c r="U6" i="1"/>
  <c r="U8" i="1"/>
  <c r="U11" i="1"/>
  <c r="U2" i="1"/>
  <c r="T3" i="1"/>
  <c r="T4" i="1"/>
  <c r="T5" i="1"/>
  <c r="T6" i="1"/>
  <c r="T7" i="1"/>
  <c r="T8" i="1"/>
  <c r="T9" i="1"/>
  <c r="T10" i="1"/>
  <c r="T11" i="1"/>
  <c r="T2" i="1"/>
  <c r="Q3" i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</calcChain>
</file>

<file path=xl/sharedStrings.xml><?xml version="1.0" encoding="utf-8"?>
<sst xmlns="http://schemas.openxmlformats.org/spreadsheetml/2006/main" count="25" uniqueCount="25">
  <si>
    <t>Timestamp</t>
  </si>
  <si>
    <t>2022-01-17_Uninoculated-control_Room Temperature</t>
  </si>
  <si>
    <t>2022-01-17_Mcaps_Room Temperature_T1_M1</t>
  </si>
  <si>
    <t>2022-01-17_Mcaps_Room Temperature_T1_M2</t>
  </si>
  <si>
    <t>2022-01-17_Mcaps_Room Temperature_T2_M1</t>
  </si>
  <si>
    <t>2022-01-17_Mcaps_Room Temperature_T2_M2</t>
  </si>
  <si>
    <t>2022-01-17_Mcaps_Room Temperature_T3_M1</t>
  </si>
  <si>
    <t>2022-01-17_Mcaps_Room Temperature_T3_M2</t>
  </si>
  <si>
    <t>2022-01-17_Mcaps_Room Temperature_T4_M1</t>
  </si>
  <si>
    <t>2022-01-17_Mcaps_Room Temperature_T4_M2</t>
  </si>
  <si>
    <t>2022-01-17_Mcaps_Room Temperature_T5_M1</t>
  </si>
  <si>
    <t>2022-01-17_Mcaps_Room Temperature_T5_M2</t>
  </si>
  <si>
    <t>NMS media used for dilution</t>
  </si>
  <si>
    <t>Culture dilution IF APPLICABLE</t>
  </si>
  <si>
    <t>Notes</t>
  </si>
  <si>
    <t>avgOD</t>
  </si>
  <si>
    <t>stdevOD</t>
  </si>
  <si>
    <t>f</t>
  </si>
  <si>
    <t>stdevf</t>
  </si>
  <si>
    <t>initial methane</t>
  </si>
  <si>
    <t>elapsed time (hrs)</t>
  </si>
  <si>
    <t>methane concentration (umol)</t>
  </si>
  <si>
    <t>c 1 se</t>
  </si>
  <si>
    <t>relative time</t>
  </si>
  <si>
    <t>log(OD)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</si>
</sst>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m/d/yyyy\ h:mm\ AM/PM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164" fontId="1" fillId="3" borderId="0" xfId="0" applyNumberFormat="1" applyFont="1" applyFill="1"/>
    <xf numFmtId="0" fontId="0" fillId="3" borderId="0" xfId="0" applyFill="1"/>
    <xf numFmtId="0" fontId="1" fillId="3" borderId="0" xfId="0" applyFont="1" applyFill="1"/>
    <xf numFmtId="164" fontId="1" fillId="4" borderId="0" xfId="0" applyNumberFormat="1" applyFont="1" applyFill="1"/>
    <xf numFmtId="0" fontId="0" fillId="4" borderId="0" xfId="0" applyFill="1"/>
    <xf numFmtId="0" fontId="1" fillId="4" borderId="0" xfId="0" applyFont="1" applyFill="1"/>
    <xf numFmtId="164" fontId="1" fillId="5" borderId="0" xfId="0" applyNumberFormat="1" applyFont="1" applyFill="1"/>
    <xf numFmtId="0" fontId="0" fillId="5" borderId="0" xfId="0" applyFill="1"/>
    <xf numFmtId="0" fontId="1" fillId="5" borderId="0" xfId="0" applyFont="1" applyFill="1"/>
    <xf numFmtId="165" fontId="1" fillId="4" borderId="0" xfId="0" applyNumberFormat="1" applyFont="1" applyFill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concentrations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1559492563429"/>
                  <c:y val="1.6280985710119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'Form Responses 1'!$T$2:$T$11</c:f>
              <c:numCache>
                <c:formatCode>General</c:formatCode>
                <c:ptCount val="10"/>
                <c:pt idx="0">
                  <c:v>0</c:v>
                </c:pt>
                <c:pt idx="1">
                  <c:v>65.087758333305828</c:v>
                </c:pt>
                <c:pt idx="2">
                  <c:v>113.44208527787123</c:v>
                </c:pt>
                <c:pt idx="3">
                  <c:v>161.01271222229116</c:v>
                </c:pt>
                <c:pt idx="4">
                  <c:v>184.20141444448382</c:v>
                </c:pt>
                <c:pt idx="5">
                  <c:v>233.1439272222924</c:v>
                </c:pt>
                <c:pt idx="6">
                  <c:v>280.5188358334126</c:v>
                </c:pt>
                <c:pt idx="7">
                  <c:v>352.87261777790263</c:v>
                </c:pt>
                <c:pt idx="8">
                  <c:v>404.67640361114172</c:v>
                </c:pt>
                <c:pt idx="9">
                  <c:v>451.5731252777623</c:v>
                </c:pt>
              </c:numCache>
            </c:numRef>
          </c:xVal>
          <c:yVal>
            <c:numRef>
              <c:f>'Form Responses 1'!$U$2:$U$11</c:f>
              <c:numCache>
                <c:formatCode>General</c:formatCode>
                <c:ptCount val="10"/>
                <c:pt idx="0">
                  <c:v>633.93805499999996</c:v>
                </c:pt>
                <c:pt idx="1">
                  <c:v>546.3591799510865</c:v>
                </c:pt>
                <c:pt idx="2">
                  <c:v>514.24732852086652</c:v>
                </c:pt>
                <c:pt idx="4">
                  <c:v>458.43221271900887</c:v>
                </c:pt>
                <c:pt idx="6">
                  <c:v>329.15039176435715</c:v>
                </c:pt>
                <c:pt idx="9">
                  <c:v>200.50502441059828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1-5A48-B42D-4DD361B5B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49344"/>
        <c:axId val="939251072"/>
      </c:scatterChart>
      <c:valAx>
        <c:axId val="9392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51072"/>
        <c:crosses val="autoZero"/>
        <c:crossBetween val="midCat"/>
      </c:valAx>
      <c:valAx>
        <c:axId val="9392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4087707786526684E-2"/>
                  <c:y val="0.28349956255468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'Form Responses 1'!$W$2:$W$11</c:f>
              <c:numCache>
                <c:formatCode>General</c:formatCode>
                <c:ptCount val="10"/>
                <c:pt idx="0">
                  <c:v>0</c:v>
                </c:pt>
                <c:pt idx="1">
                  <c:v>0.14413558887781552</c:v>
                </c:pt>
                <c:pt idx="2">
                  <c:v>0.25121531580979956</c:v>
                </c:pt>
                <c:pt idx="3">
                  <c:v>0.35655955416578955</c:v>
                </c:pt>
                <c:pt idx="4">
                  <c:v>0.407910489206331</c:v>
                </c:pt>
                <c:pt idx="5">
                  <c:v>0.51629274235238365</c:v>
                </c:pt>
                <c:pt idx="6">
                  <c:v>0.62120356622388828</c:v>
                </c:pt>
                <c:pt idx="7">
                  <c:v>0.78142962462801779</c:v>
                </c:pt>
                <c:pt idx="8">
                  <c:v>0.89614811191925015</c:v>
                </c:pt>
                <c:pt idx="9">
                  <c:v>1</c:v>
                </c:pt>
              </c:numCache>
            </c:numRef>
          </c:xVal>
          <c:yVal>
            <c:numRef>
              <c:f>'Form Responses 1'!$X$2:$X$11</c:f>
              <c:numCache>
                <c:formatCode>General</c:formatCode>
                <c:ptCount val="10"/>
                <c:pt idx="0">
                  <c:v>-3.4451492691913379</c:v>
                </c:pt>
                <c:pt idx="1">
                  <c:v>-2.9661734713124464</c:v>
                </c:pt>
                <c:pt idx="2">
                  <c:v>-2.3697938426874958</c:v>
                </c:pt>
                <c:pt idx="3">
                  <c:v>-2.0325579557809856</c:v>
                </c:pt>
                <c:pt idx="4">
                  <c:v>-1.8838747581358606</c:v>
                </c:pt>
                <c:pt idx="5">
                  <c:v>-1.5535302804958044</c:v>
                </c:pt>
                <c:pt idx="6">
                  <c:v>-1.3586791940869172</c:v>
                </c:pt>
                <c:pt idx="7">
                  <c:v>-1.2535132498860722</c:v>
                </c:pt>
                <c:pt idx="8">
                  <c:v>-1.1679623668029029</c:v>
                </c:pt>
                <c:pt idx="9">
                  <c:v>-1.1347577353044629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9-FD4E-9172-F9AD53BAB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27680"/>
        <c:axId val="1670666400"/>
      </c:scatterChart>
      <c:valAx>
        <c:axId val="16707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66400"/>
        <c:crosses val="autoZero"/>
        <c:crossBetween val="midCat"/>
      </c:valAx>
      <c:valAx>
        <c:axId val="1670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158750</xdr:colOff>
      <xdr:row>15</xdr:row>
      <xdr:rowOff>38100</xdr:rowOff>
    </xdr:from>
    <xdr:to>
      <xdr:col>17</xdr:col>
      <xdr:colOff>1454150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9F731-5B2B-8810-E724-A3F2E036B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158750</xdr:colOff>
      <xdr:row>12</xdr:row>
      <xdr:rowOff>152400</xdr:rowOff>
    </xdr:from>
    <xdr:to>
      <xdr:col>23</xdr:col>
      <xdr:colOff>349250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41FF6-631A-9A6A-B40E-2A5470F9A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1"/>
  <sheetViews>
    <sheetView tabSelected="1" topLeftCell="Q1" workbookViewId="0">
      <pane ySplit="1" topLeftCell="A2" activePane="bottomLeft" state="frozen"/>
      <selection pane="bottomLeft" activeCell="Y26" sqref="Y26"/>
    </sheetView>
  </sheetViews>
  <sheetFormatPr baseColWidth="10" defaultColWidth="14.5" defaultRowHeight="15.75" customHeight="1" x14ac:dyDescent="0.15"/>
  <cols>
    <col min="1" max="22" width="21.5" customWidth="1"/>
  </cols>
  <sheetData>
    <row r="1" spans="1:2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</row>
    <row r="2" spans="1:24" ht="15.75" customHeight="1" x14ac:dyDescent="0.15">
      <c r="A2" s="2">
        <v>44578.750425335646</v>
      </c>
      <c r="B2" s="1">
        <v>6.0000000000000001E-3</v>
      </c>
      <c r="C2" s="1">
        <v>3.4000000000000002E-2</v>
      </c>
      <c r="D2" s="1">
        <v>3.3000000000000002E-2</v>
      </c>
      <c r="E2" s="1">
        <v>3.2000000000000001E-2</v>
      </c>
      <c r="F2" s="1">
        <v>3.2000000000000001E-2</v>
      </c>
      <c r="G2" s="1">
        <v>3.2000000000000001E-2</v>
      </c>
      <c r="H2" s="1">
        <v>3.1E-2</v>
      </c>
      <c r="I2" s="1">
        <v>2.8000000000000001E-2</v>
      </c>
      <c r="J2" s="1">
        <v>3.5000000000000003E-2</v>
      </c>
      <c r="K2" s="1">
        <v>2.8000000000000001E-2</v>
      </c>
      <c r="L2" s="1">
        <v>3.4000000000000002E-2</v>
      </c>
      <c r="P2">
        <f>AVERAGE(C2:L2)</f>
        <v>3.1900000000000005E-2</v>
      </c>
      <c r="Q2">
        <f>STDEV(C2:L2)</f>
        <v>2.37814119756493E-3</v>
      </c>
      <c r="R2">
        <v>1</v>
      </c>
      <c r="S2">
        <v>0</v>
      </c>
      <c r="T2">
        <f>(A2-$A$2)*24</f>
        <v>0</v>
      </c>
      <c r="U2">
        <f>R2*Sheet1!$B$1</f>
        <v>633.93805499999996</v>
      </c>
      <c r="V2">
        <v>11.618695729356592</v>
      </c>
      <c r="W2">
        <f>T2/$T$11</f>
        <v>0</v>
      </c>
      <c r="X2">
        <f>LN(P2)</f>
        <v>-3.4451492691913379</v>
      </c>
    </row>
    <row r="3" spans="1:24" s="6" customFormat="1" ht="15.75" customHeight="1" x14ac:dyDescent="0.15">
      <c r="A3" s="4">
        <v>44581.4624152662</v>
      </c>
      <c r="B3" s="5">
        <v>6.0000000000000001E-3</v>
      </c>
      <c r="C3" s="5">
        <v>4.7E-2</v>
      </c>
      <c r="D3" s="5">
        <v>5.6000000000000001E-2</v>
      </c>
      <c r="P3" s="6">
        <f t="shared" ref="P3:P11" si="0">AVERAGE(C3:L3)</f>
        <v>5.1500000000000004E-2</v>
      </c>
      <c r="Q3" s="6">
        <f t="shared" ref="Q3:Q11" si="1">STDEV(C3:L3)</f>
        <v>6.3639610306789286E-3</v>
      </c>
      <c r="R3" s="6">
        <v>0.86184947510539744</v>
      </c>
      <c r="S3" s="6">
        <v>5.0887633872434196E-2</v>
      </c>
      <c r="T3">
        <f t="shared" ref="T3:T11" si="2">(A3-$A$2)*24</f>
        <v>65.087758333305828</v>
      </c>
      <c r="U3">
        <f>R3*Sheet1!$B$1</f>
        <v>546.3591799510865</v>
      </c>
      <c r="V3">
        <v>32.259607641852121</v>
      </c>
      <c r="W3">
        <f t="shared" ref="W3:W11" si="3">T3/$T$11</f>
        <v>0.14413558887781552</v>
      </c>
      <c r="X3">
        <f t="shared" ref="X3:X11" si="4">LN(P3)</f>
        <v>-2.9661734713124464</v>
      </c>
    </row>
    <row r="4" spans="1:24" s="8" customFormat="1" ht="15.75" customHeight="1" x14ac:dyDescent="0.15">
      <c r="A4" s="7">
        <v>44583.47717888889</v>
      </c>
      <c r="E4" s="9">
        <v>8.7999999999999995E-2</v>
      </c>
      <c r="F4" s="9">
        <v>9.9000000000000005E-2</v>
      </c>
      <c r="P4" s="8">
        <f t="shared" si="0"/>
        <v>9.35E-2</v>
      </c>
      <c r="Q4" s="8">
        <f t="shared" si="1"/>
        <v>7.7781745930520299E-3</v>
      </c>
      <c r="R4">
        <v>0.81119491796539422</v>
      </c>
      <c r="S4">
        <v>3.2495159159489757E-2</v>
      </c>
      <c r="T4">
        <f t="shared" si="2"/>
        <v>113.44208527787123</v>
      </c>
      <c r="U4">
        <f>R4*Sheet1!$B$1</f>
        <v>514.24732852086652</v>
      </c>
      <c r="V4">
        <v>20.599917995254444</v>
      </c>
      <c r="W4">
        <f t="shared" si="3"/>
        <v>0.25121531580979956</v>
      </c>
      <c r="X4">
        <f t="shared" si="4"/>
        <v>-2.3697938426874958</v>
      </c>
    </row>
    <row r="5" spans="1:24" ht="15.75" customHeight="1" x14ac:dyDescent="0.15">
      <c r="A5" s="2">
        <v>44585.459288344908</v>
      </c>
      <c r="B5" s="1">
        <v>7.0000000000000001E-3</v>
      </c>
      <c r="G5" s="1">
        <v>0.127</v>
      </c>
      <c r="H5" s="1">
        <v>0.13500000000000001</v>
      </c>
      <c r="P5">
        <f t="shared" si="0"/>
        <v>0.13100000000000001</v>
      </c>
      <c r="Q5">
        <f t="shared" si="1"/>
        <v>5.6568542494923853E-3</v>
      </c>
      <c r="T5">
        <f t="shared" si="2"/>
        <v>161.01271222229116</v>
      </c>
      <c r="W5">
        <f t="shared" si="3"/>
        <v>0.35655955416578955</v>
      </c>
      <c r="X5">
        <f t="shared" si="4"/>
        <v>-2.0325579557809856</v>
      </c>
    </row>
    <row r="6" spans="1:24" s="11" customFormat="1" ht="15.75" customHeight="1" x14ac:dyDescent="0.15">
      <c r="A6" s="10">
        <v>44586.425484270832</v>
      </c>
      <c r="G6" s="12">
        <v>0.14799999999999999</v>
      </c>
      <c r="H6" s="12">
        <v>0.156</v>
      </c>
      <c r="P6" s="11">
        <f t="shared" si="0"/>
        <v>0.152</v>
      </c>
      <c r="Q6" s="11">
        <f t="shared" si="1"/>
        <v>5.6568542494923853E-3</v>
      </c>
      <c r="R6">
        <v>0.72314985526308073</v>
      </c>
      <c r="S6">
        <v>5.3650271553921637E-2</v>
      </c>
      <c r="T6">
        <f t="shared" si="2"/>
        <v>184.20141444448382</v>
      </c>
      <c r="U6">
        <f>R6*Sheet1!$B$1</f>
        <v>458.43221271900887</v>
      </c>
      <c r="V6">
        <v>34.010948800389606</v>
      </c>
      <c r="W6">
        <f t="shared" si="3"/>
        <v>0.407910489206331</v>
      </c>
      <c r="X6">
        <f t="shared" si="4"/>
        <v>-1.8838747581358606</v>
      </c>
    </row>
    <row r="7" spans="1:24" ht="15.75" customHeight="1" x14ac:dyDescent="0.15">
      <c r="A7" s="2">
        <v>44588.464755636574</v>
      </c>
      <c r="I7" s="1">
        <v>0.21099999999999999</v>
      </c>
      <c r="J7" s="1">
        <v>0.21199999999999999</v>
      </c>
      <c r="P7">
        <f t="shared" si="0"/>
        <v>0.21149999999999999</v>
      </c>
      <c r="Q7">
        <f t="shared" si="1"/>
        <v>7.0710678118654816E-4</v>
      </c>
      <c r="T7">
        <f t="shared" si="2"/>
        <v>233.1439272222924</v>
      </c>
      <c r="W7">
        <f t="shared" si="3"/>
        <v>0.51629274235238365</v>
      </c>
      <c r="X7">
        <f t="shared" si="4"/>
        <v>-1.5535302804958044</v>
      </c>
    </row>
    <row r="8" spans="1:24" s="14" customFormat="1" ht="15.75" customHeight="1" x14ac:dyDescent="0.15">
      <c r="A8" s="13">
        <v>44590.438710162038</v>
      </c>
      <c r="I8" s="15">
        <v>0.26100000000000001</v>
      </c>
      <c r="J8" s="15">
        <v>0.253</v>
      </c>
      <c r="P8" s="14">
        <f t="shared" si="0"/>
        <v>0.25700000000000001</v>
      </c>
      <c r="Q8" s="14">
        <f t="shared" si="1"/>
        <v>5.6568542494923853E-3</v>
      </c>
      <c r="R8">
        <v>0.51921538574357584</v>
      </c>
      <c r="S8">
        <v>5.1287637618397192E-2</v>
      </c>
      <c r="T8">
        <f t="shared" si="2"/>
        <v>280.5188358334126</v>
      </c>
      <c r="U8">
        <f>R8*Sheet1!$B$1</f>
        <v>329.15039176435715</v>
      </c>
      <c r="V8">
        <v>32.513185238570109</v>
      </c>
      <c r="W8">
        <f t="shared" si="3"/>
        <v>0.62120356622388828</v>
      </c>
      <c r="X8">
        <f t="shared" si="4"/>
        <v>-1.3586791940869172</v>
      </c>
    </row>
    <row r="9" spans="1:24" ht="15.75" customHeight="1" x14ac:dyDescent="0.15">
      <c r="A9" s="2">
        <v>44593.453451076392</v>
      </c>
      <c r="K9" s="1">
        <v>0.26400000000000001</v>
      </c>
      <c r="L9" s="1">
        <v>0.307</v>
      </c>
      <c r="P9">
        <f t="shared" si="0"/>
        <v>0.28549999999999998</v>
      </c>
      <c r="Q9">
        <f t="shared" si="1"/>
        <v>3.040559159102153E-2</v>
      </c>
      <c r="T9">
        <f t="shared" si="2"/>
        <v>352.87261777790263</v>
      </c>
      <c r="W9">
        <f t="shared" si="3"/>
        <v>0.78142962462801779</v>
      </c>
      <c r="X9">
        <f t="shared" si="4"/>
        <v>-1.2535132498860722</v>
      </c>
    </row>
    <row r="10" spans="1:24" ht="15.75" customHeight="1" x14ac:dyDescent="0.15">
      <c r="A10" s="2">
        <v>44595.611942152776</v>
      </c>
      <c r="K10" s="1">
        <v>0.29399999999999998</v>
      </c>
      <c r="L10" s="1">
        <v>0.32800000000000001</v>
      </c>
      <c r="P10">
        <f t="shared" si="0"/>
        <v>0.311</v>
      </c>
      <c r="Q10">
        <f t="shared" si="1"/>
        <v>2.4041630560342638E-2</v>
      </c>
      <c r="T10">
        <f t="shared" si="2"/>
        <v>404.67640361114172</v>
      </c>
      <c r="W10">
        <f t="shared" si="3"/>
        <v>0.89614811191925015</v>
      </c>
      <c r="X10">
        <f t="shared" si="4"/>
        <v>-1.1679623668029029</v>
      </c>
    </row>
    <row r="11" spans="1:24" s="11" customFormat="1" ht="15.75" customHeight="1" x14ac:dyDescent="0.15">
      <c r="A11" s="16">
        <v>44597.565972222219</v>
      </c>
      <c r="B11" s="11">
        <v>7.0000000000000001E-3</v>
      </c>
      <c r="K11" s="12">
        <v>0.30199999999999999</v>
      </c>
      <c r="L11" s="12">
        <v>0.34100000000000003</v>
      </c>
      <c r="P11" s="11">
        <f t="shared" si="0"/>
        <v>0.32150000000000001</v>
      </c>
      <c r="Q11" s="11">
        <f t="shared" si="1"/>
        <v>2.7577164466275377E-2</v>
      </c>
      <c r="R11">
        <v>0.31628488434977814</v>
      </c>
      <c r="S11">
        <v>5.1809265666418532E-2</v>
      </c>
      <c r="T11">
        <f t="shared" si="2"/>
        <v>451.5731252777623</v>
      </c>
      <c r="U11">
        <f>R11*Sheet1!$B$1</f>
        <v>200.50502441059828</v>
      </c>
      <c r="V11">
        <v>32.843865108778573</v>
      </c>
      <c r="W11">
        <f t="shared" si="3"/>
        <v>1</v>
      </c>
      <c r="X11">
        <f t="shared" si="4"/>
        <v>-1.1347577353044629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D40-B4CD-8A4F-B27C-33F4C5695B17}">
  <dimension ref="A1:C1"/>
  <sheetViews>
    <sheetView workbookViewId="0">
      <selection activeCell="D17" sqref="D17"/>
    </sheetView>
  </sheetViews>
  <sheetFormatPr baseColWidth="10" defaultRowHeight="13" x14ac:dyDescent="0.15"/>
  <sheetData>
    <row r="1" spans="1:3" ht="16" x14ac:dyDescent="0.2">
      <c r="A1" s="17" t="s">
        <v>19</v>
      </c>
      <c r="B1" s="18">
        <v>633.93805499999996</v>
      </c>
      <c r="C1" s="19">
        <v>11.6186957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Jiawen Li</cp:lastModifiedBy>
  <dcterms:modified xsi:type="dcterms:W3CDTF">2023-06-08T16:33:50Z</dcterms:modified>
</cp:coreProperties>
</file>