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f005cbk/Documents/lab/Mcaps/27C/"/>
    </mc:Choice>
  </mc:AlternateContent>
  <xr:revisionPtr revIDLastSave="0" documentId="13_ncr:1_{02B76F5A-8210-9542-8F77-273CBAFB5068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Form Responses 1" sheetId="1" r:id="rId1"/>
    <sheet name="Sheet1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8" i="1"/>
  <c r="X3" i="1"/>
  <c r="U4" i="1"/>
  <c r="X4" i="1"/>
  <c r="U5" i="1"/>
  <c r="X5" i="1"/>
  <c r="U6" i="1"/>
  <c r="X6" i="1"/>
  <c r="U7" i="1"/>
  <c r="X7" i="1"/>
  <c r="X8" i="1"/>
  <c r="U2" i="1"/>
  <c r="X2" i="1"/>
  <c r="Q3" i="1"/>
  <c r="Y3" i="1"/>
  <c r="Q4" i="1"/>
  <c r="Y4" i="1"/>
  <c r="Q5" i="1"/>
  <c r="Y5" i="1"/>
  <c r="Q6" i="1"/>
  <c r="Y6" i="1"/>
  <c r="Q7" i="1"/>
  <c r="Y7" i="1"/>
  <c r="Q8" i="1"/>
  <c r="Y8" i="1"/>
  <c r="Q2" i="1"/>
  <c r="Y2" i="1"/>
  <c r="V4" i="1"/>
  <c r="V5" i="1"/>
  <c r="V7" i="1"/>
  <c r="V8" i="1"/>
  <c r="V2" i="1"/>
  <c r="R3" i="1"/>
  <c r="R4" i="1"/>
  <c r="R5" i="1"/>
  <c r="R6" i="1"/>
  <c r="R7" i="1"/>
  <c r="R8" i="1"/>
  <c r="R2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<sst xmlns="http://schemas.openxmlformats.org/spreadsheetml/2006/main" count="28" uniqueCount="28">
  <si>
    <t>Timestamp</t>
  </si>
  <si>
    <t>2021-06-09_Uninoculated-control_27C</t>
  </si>
  <si>
    <t>2021-06-09_Mcaps_27C_T1_M1</t>
  </si>
  <si>
    <t>2021-06-09_Mcaps_27C_T1_M2</t>
  </si>
  <si>
    <t>2021-06-09_Mcaps_27C_T2_M1</t>
  </si>
  <si>
    <t>2021-06-09_Mcaps_27C_T2_M2</t>
  </si>
  <si>
    <t>2021-06-09_Mcaps_27C_T3_M1</t>
  </si>
  <si>
    <t>2021-06-09_Mcaps_27C_T3_M2</t>
  </si>
  <si>
    <t>2021-06-09_Mcaps_27C_T4_M1</t>
  </si>
  <si>
    <t>2021-06-09_Mcaps_27C_T4_M2</t>
  </si>
  <si>
    <t>2021-06-09_Mcaps_27C_T5_M1</t>
  </si>
  <si>
    <t>2021-06-09_Mcaps_27C_T5_M2</t>
  </si>
  <si>
    <t>NMS media used for dilution</t>
  </si>
  <si>
    <t>Culture dilution IF APPLICABLE</t>
  </si>
  <si>
    <t>Notes</t>
  </si>
  <si>
    <t>Sacrificed</t>
  </si>
  <si>
    <t>Time point 1</t>
  </si>
  <si>
    <t>Time point 2</t>
  </si>
  <si>
    <t>avgOD</t>
  </si>
  <si>
    <t>stdevOD</t>
  </si>
  <si>
    <t>f</t>
  </si>
  <si>
    <t>stdevf</t>
  </si>
  <si>
    <t>elapsed time (hrs)</t>
  </si>
  <si>
    <t>methane concentration (umol)</t>
  </si>
  <si>
    <t>initial methane concentration</t>
  </si>
  <si>
    <t>c 1 se</t>
  </si>
  <si>
    <t>relative time</t>
  </si>
  <si>
    <t>log(OD)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</si>
</sst>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1" fillId="2" borderId="0" xfId="0" applyNumberFormat="1" applyFont="1" applyFill="1"/>
    <xf numFmtId="0" fontId="1" fillId="2" borderId="0" xfId="0" applyFont="1" applyFill="1"/>
    <xf numFmtId="0" fontId="0" fillId="2" borderId="0" xfId="0" applyFill="1"/>
    <xf numFmtId="164" fontId="1" fillId="3" borderId="0" xfId="0" applyNumberFormat="1" applyFont="1" applyFill="1"/>
    <xf numFmtId="0" fontId="1" fillId="3" borderId="0" xfId="0" applyFont="1" applyFill="1"/>
    <xf numFmtId="0" fontId="0" fillId="3" borderId="0" xfId="0" applyFill="1"/>
    <xf numFmtId="164" fontId="1" fillId="4" borderId="0" xfId="0" applyNumberFormat="1" applyFont="1" applyFill="1"/>
    <xf numFmtId="0" fontId="1" fillId="4" borderId="0" xfId="0" applyFont="1" applyFill="1"/>
    <xf numFmtId="0" fontId="0" fillId="4" borderId="0" xfId="0" applyFill="1"/>
    <xf numFmtId="164" fontId="1" fillId="5" borderId="0" xfId="0" applyNumberFormat="1" applyFont="1" applyFill="1"/>
    <xf numFmtId="0" fontId="0" fillId="5" borderId="0" xfId="0" applyFill="1"/>
    <xf numFmtId="0" fontId="1" fillId="5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methane concentrations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651115485564304"/>
                  <c:y val="7.9565835520559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'Form Responses 1'!$U$2:$U$5</c:f>
              <c:numCache>
                <c:formatCode>General</c:formatCode>
                <c:ptCount val="4"/>
                <c:pt idx="0">
                  <c:v>0</c:v>
                </c:pt>
                <c:pt idx="1">
                  <c:v>40.347516111040022</c:v>
                </c:pt>
                <c:pt idx="2">
                  <c:v>43.679196666693315</c:v>
                </c:pt>
                <c:pt idx="3">
                  <c:v>95.852669166633859</c:v>
                </c:pt>
              </c:numCache>
            </c:numRef>
          </c:xVal>
          <c:yVal>
            <c:numRef>
              <c:f>'Form Responses 1'!$V$2:$V$5</c:f>
              <c:numCache>
                <c:formatCode>General</c:formatCode>
                <c:ptCount val="4"/>
                <c:pt idx="0">
                  <c:v>635.17704023253441</c:v>
                </c:pt>
                <c:pt idx="2">
                  <c:v>549.97867024201423</c:v>
                </c:pt>
                <c:pt idx="3">
                  <c:v>449.47028779941479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F1-4D4B-A0C6-9180FB63879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078674540682415"/>
                  <c:y val="-5.33850976961214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'Form Responses 1'!$U$5:$U$8</c:f>
              <c:numCache>
                <c:formatCode>General</c:formatCode>
                <c:ptCount val="4"/>
                <c:pt idx="0">
                  <c:v>95.852669166633859</c:v>
                </c:pt>
                <c:pt idx="1">
                  <c:v>111.82994833326666</c:v>
                </c:pt>
                <c:pt idx="2">
                  <c:v>135.99191944435006</c:v>
                </c:pt>
                <c:pt idx="3">
                  <c:v>183.82368888880592</c:v>
                </c:pt>
              </c:numCache>
            </c:numRef>
          </c:xVal>
          <c:yVal>
            <c:numRef>
              <c:f>'Form Responses 1'!$V$5:$V$8</c:f>
              <c:numCache>
                <c:formatCode>General</c:formatCode>
                <c:ptCount val="4"/>
                <c:pt idx="0">
                  <c:v>449.47028779941479</c:v>
                </c:pt>
                <c:pt idx="2">
                  <c:v>252.63340871461887</c:v>
                </c:pt>
                <c:pt idx="3">
                  <c:v>113.5957158878054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F1-4D4B-A0C6-9180FB638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207168"/>
        <c:axId val="804199248"/>
      </c:scatterChart>
      <c:valAx>
        <c:axId val="80420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199248"/>
        <c:crosses val="autoZero"/>
        <c:crossBetween val="midCat"/>
      </c:valAx>
      <c:valAx>
        <c:axId val="8041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20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'Form Responses 1'!$Y$1</c:f>
              <c:strCache>
                <c:ptCount val="1"/>
                <c:pt idx="0">
                  <c:v>log(OD)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7.7349518810148732E-2"/>
                  <c:y val="4.88990959463400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'Form Responses 1'!$X$2:$X$8</c:f>
              <c:numCache>
                <c:formatCode>General</c:formatCode>
                <c:ptCount val="7"/>
                <c:pt idx="0">
                  <c:v>0</c:v>
                </c:pt>
                <c:pt idx="1">
                  <c:v>0.21949029722413005</c:v>
                </c:pt>
                <c:pt idx="2">
                  <c:v>0.23761462372303199</c:v>
                </c:pt>
                <c:pt idx="3">
                  <c:v>0.52143806789023084</c:v>
                </c:pt>
                <c:pt idx="4">
                  <c:v>0.6083543911520134</c:v>
                </c:pt>
                <c:pt idx="5">
                  <c:v>0.73979539996398902</c:v>
                </c:pt>
                <c:pt idx="6">
                  <c:v>1</c:v>
                </c:pt>
              </c:numCache>
            </c:numRef>
          </c:xVal>
          <c:yVal>
            <c:numRef>
              <c:f>'Form Responses 1'!$Y$2:$Y$8</c:f>
              <c:numCache>
                <c:formatCode>General</c:formatCode>
                <c:ptCount val="7"/>
                <c:pt idx="0">
                  <c:v>-3.4203802010789293</c:v>
                </c:pt>
                <c:pt idx="1">
                  <c:v>-2.9374633654300153</c:v>
                </c:pt>
                <c:pt idx="2">
                  <c:v>-2.7488721956224653</c:v>
                </c:pt>
                <c:pt idx="3">
                  <c:v>-1.6321948995567166</c:v>
                </c:pt>
                <c:pt idx="4">
                  <c:v>-1.5702171992808189</c:v>
                </c:pt>
                <c:pt idx="5">
                  <c:v>-1.2123410539964528</c:v>
                </c:pt>
                <c:pt idx="6">
                  <c:v>-0.87227384645738082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BD-CA45-A5B5-CDF78AFD5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914704"/>
        <c:axId val="1036939856"/>
      </c:scatterChart>
      <c:valAx>
        <c:axId val="103691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939856"/>
        <c:crosses val="autoZero"/>
        <c:crossBetween val="midCat"/>
      </c:valAx>
      <c:valAx>
        <c:axId val="10369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91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971550</xdr:colOff>
      <xdr:row>13</xdr:row>
      <xdr:rowOff>38100</xdr:rowOff>
    </xdr:from>
    <xdr:to>
      <xdr:col>18</xdr:col>
      <xdr:colOff>1238250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ADB9A-53EB-7DB5-21C9-62F82C154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1301750</xdr:colOff>
      <xdr:row>12</xdr:row>
      <xdr:rowOff>101606</xdr:rowOff>
    </xdr:from>
    <xdr:to>
      <xdr:col>24</xdr:col>
      <xdr:colOff>107950</xdr:colOff>
      <xdr:row>26</xdr:row>
      <xdr:rowOff>177806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4D62D2-D884-7D51-534E-C17EA48C2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8"/>
  <sheetViews>
    <sheetView tabSelected="1" topLeftCell="S1" workbookViewId="0">
      <pane ySplit="1" topLeftCell="A2" activePane="bottomLeft" state="frozen"/>
      <selection pane="bottomLeft" activeCell="H15" sqref="H15"/>
    </sheetView>
  </sheetViews>
  <sheetFormatPr baseColWidth="10" defaultColWidth="12.6640625" defaultRowHeight="15.75" customHeight="1" x14ac:dyDescent="0.15"/>
  <cols>
    <col min="1" max="21" width="18.83203125" customWidth="1"/>
  </cols>
  <sheetData>
    <row r="1" spans="1:2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25</v>
      </c>
      <c r="X1" s="1" t="s">
        <v>26</v>
      </c>
      <c r="Y1" s="1" t="s">
        <v>27</v>
      </c>
    </row>
    <row r="2" spans="1:25" ht="15.75" customHeight="1" x14ac:dyDescent="0.15">
      <c r="A2" s="2">
        <v>44356.792456840281</v>
      </c>
      <c r="B2" s="1">
        <v>1.2999999999999999E-2</v>
      </c>
      <c r="C2" s="1">
        <v>3.2000000000000001E-2</v>
      </c>
      <c r="D2" s="1">
        <v>3.2000000000000001E-2</v>
      </c>
      <c r="E2" s="1">
        <v>3.3000000000000002E-2</v>
      </c>
      <c r="F2" s="1">
        <v>3.3000000000000002E-2</v>
      </c>
      <c r="G2" s="1">
        <v>3.2000000000000001E-2</v>
      </c>
      <c r="H2" s="1">
        <v>3.3000000000000002E-2</v>
      </c>
      <c r="I2" s="1">
        <v>3.3000000000000002E-2</v>
      </c>
      <c r="J2" s="1">
        <v>3.3000000000000002E-2</v>
      </c>
      <c r="K2" s="1">
        <v>3.3000000000000002E-2</v>
      </c>
      <c r="L2" s="1">
        <v>3.3000000000000002E-2</v>
      </c>
      <c r="M2" s="1">
        <f t="shared" ref="M2:M8" si="0">AVERAGE(C2:L2)</f>
        <v>3.2700000000000007E-2</v>
      </c>
      <c r="P2" s="1" t="b">
        <v>0</v>
      </c>
      <c r="Q2">
        <f>AVERAGE(C2:L2)</f>
        <v>3.2700000000000007E-2</v>
      </c>
      <c r="R2">
        <f>STDEV(C2:L2)</f>
        <v>4.830458915396484E-4</v>
      </c>
      <c r="S2">
        <v>1</v>
      </c>
      <c r="T2">
        <v>0</v>
      </c>
      <c r="U2">
        <f>(A2-$A$2)*24</f>
        <v>0</v>
      </c>
      <c r="V2">
        <f>S2*Sheet1!$B$1</f>
        <v>635.17704023253441</v>
      </c>
      <c r="W2">
        <v>65.793872892075782</v>
      </c>
      <c r="X2">
        <f>U2/$U$8</f>
        <v>0</v>
      </c>
      <c r="Y2">
        <f>LN(Q2)</f>
        <v>-3.4203802010789293</v>
      </c>
    </row>
    <row r="3" spans="1:25" ht="15.75" customHeight="1" x14ac:dyDescent="0.15">
      <c r="A3" s="2">
        <v>44358.473603344908</v>
      </c>
      <c r="C3" s="1">
        <v>0.06</v>
      </c>
      <c r="D3" s="1">
        <v>4.5999999999999999E-2</v>
      </c>
      <c r="M3" s="1">
        <f t="shared" si="0"/>
        <v>5.2999999999999999E-2</v>
      </c>
      <c r="P3" s="1" t="b">
        <v>0</v>
      </c>
      <c r="Q3">
        <f t="shared" ref="Q3:Q8" si="1">AVERAGE(C3:L3)</f>
        <v>5.2999999999999999E-2</v>
      </c>
      <c r="R3">
        <f t="shared" ref="R3:R8" si="2">STDEV(C3:L3)</f>
        <v>9.899494936611665E-3</v>
      </c>
      <c r="U3">
        <f t="shared" ref="U3:U8" si="3">(A3-$A$2)*24</f>
        <v>40.347516111040022</v>
      </c>
      <c r="X3">
        <f t="shared" ref="X3:X8" si="4">U3/$U$8</f>
        <v>0.21949029722413005</v>
      </c>
      <c r="Y3">
        <f t="shared" ref="Y3:Y8" si="5">LN(Q3)</f>
        <v>-2.9374633654300153</v>
      </c>
    </row>
    <row r="4" spans="1:25" s="5" customFormat="1" ht="15.75" customHeight="1" x14ac:dyDescent="0.15">
      <c r="A4" s="3">
        <v>44358.61242336806</v>
      </c>
      <c r="B4" s="4">
        <v>1.2999999999999999E-2</v>
      </c>
      <c r="C4" s="4">
        <v>6.8000000000000005E-2</v>
      </c>
      <c r="D4" s="4">
        <v>0.06</v>
      </c>
      <c r="M4" s="4">
        <f t="shared" si="0"/>
        <v>6.4000000000000001E-2</v>
      </c>
      <c r="O4" s="4" t="s">
        <v>16</v>
      </c>
      <c r="P4" s="4" t="b">
        <v>1</v>
      </c>
      <c r="Q4">
        <f t="shared" si="1"/>
        <v>6.4000000000000001E-2</v>
      </c>
      <c r="R4">
        <f t="shared" si="2"/>
        <v>5.6568542494923853E-3</v>
      </c>
      <c r="S4">
        <v>0.86586673542335602</v>
      </c>
      <c r="T4">
        <v>7.1464868770093198E-2</v>
      </c>
      <c r="U4">
        <f t="shared" si="3"/>
        <v>43.679196666693315</v>
      </c>
      <c r="V4">
        <f>S4*Sheet1!$B$1</f>
        <v>549.97867024201423</v>
      </c>
      <c r="W4">
        <v>45.392843825994277</v>
      </c>
      <c r="X4">
        <f t="shared" si="4"/>
        <v>0.23761462372303199</v>
      </c>
      <c r="Y4">
        <f t="shared" si="5"/>
        <v>-2.7488721956224653</v>
      </c>
    </row>
    <row r="5" spans="1:25" s="8" customFormat="1" ht="15.75" customHeight="1" x14ac:dyDescent="0.15">
      <c r="A5" s="6">
        <v>44360.786318055558</v>
      </c>
      <c r="B5" s="7">
        <v>1.2999999999999999E-2</v>
      </c>
      <c r="E5" s="7">
        <v>0.16300000000000001</v>
      </c>
      <c r="F5" s="7">
        <v>0.22800000000000001</v>
      </c>
      <c r="M5" s="7">
        <f t="shared" si="0"/>
        <v>0.19550000000000001</v>
      </c>
      <c r="O5" s="7" t="s">
        <v>17</v>
      </c>
      <c r="P5" s="7" t="b">
        <v>1</v>
      </c>
      <c r="Q5">
        <f t="shared" si="1"/>
        <v>0.19550000000000001</v>
      </c>
      <c r="R5">
        <f t="shared" si="2"/>
        <v>4.5961940777125627E-2</v>
      </c>
      <c r="S5">
        <v>0.70762993516715667</v>
      </c>
      <c r="T5">
        <v>4.5446783226346786E-2</v>
      </c>
      <c r="U5">
        <f t="shared" si="3"/>
        <v>95.852669166633859</v>
      </c>
      <c r="V5">
        <f>S5*Sheet1!$B$1</f>
        <v>449.47028779941479</v>
      </c>
      <c r="W5">
        <v>28.866753257800561</v>
      </c>
      <c r="X5">
        <f t="shared" si="4"/>
        <v>0.52143806789023084</v>
      </c>
      <c r="Y5">
        <f t="shared" si="5"/>
        <v>-1.6321948995567166</v>
      </c>
    </row>
    <row r="6" spans="1:25" ht="15.75" customHeight="1" x14ac:dyDescent="0.15">
      <c r="A6" s="2">
        <v>44361.452038020834</v>
      </c>
      <c r="B6" s="1">
        <v>1.0999999999999999E-2</v>
      </c>
      <c r="G6" s="1">
        <v>0.2</v>
      </c>
      <c r="H6" s="1">
        <v>0.216</v>
      </c>
      <c r="M6" s="1">
        <f t="shared" si="0"/>
        <v>0.20800000000000002</v>
      </c>
      <c r="P6" s="1" t="b">
        <v>0</v>
      </c>
      <c r="Q6">
        <f t="shared" si="1"/>
        <v>0.20800000000000002</v>
      </c>
      <c r="R6">
        <f t="shared" si="2"/>
        <v>1.1313708498984752E-2</v>
      </c>
      <c r="U6">
        <f t="shared" si="3"/>
        <v>111.82994833326666</v>
      </c>
      <c r="X6">
        <f t="shared" si="4"/>
        <v>0.6083543911520134</v>
      </c>
      <c r="Y6">
        <f t="shared" si="5"/>
        <v>-1.5702171992808189</v>
      </c>
    </row>
    <row r="7" spans="1:25" s="11" customFormat="1" ht="15.75" customHeight="1" x14ac:dyDescent="0.15">
      <c r="A7" s="9">
        <v>44362.458786817129</v>
      </c>
      <c r="B7" s="10">
        <v>1.6E-2</v>
      </c>
      <c r="G7" s="10">
        <v>0.29499999999999998</v>
      </c>
      <c r="H7" s="10">
        <v>0.3</v>
      </c>
      <c r="M7" s="10">
        <f t="shared" si="0"/>
        <v>0.29749999999999999</v>
      </c>
      <c r="P7" s="10" t="b">
        <v>1</v>
      </c>
      <c r="Q7">
        <f t="shared" si="1"/>
        <v>0.29749999999999999</v>
      </c>
      <c r="R7">
        <f t="shared" si="2"/>
        <v>3.5355339059327407E-3</v>
      </c>
      <c r="S7">
        <v>0.39773699726635481</v>
      </c>
      <c r="T7">
        <v>9.6736353563012772E-2</v>
      </c>
      <c r="U7">
        <f t="shared" si="3"/>
        <v>135.99191944435006</v>
      </c>
      <c r="V7">
        <f>S7*Sheet1!$B$1</f>
        <v>252.63340871461887</v>
      </c>
      <c r="W7">
        <v>61.444710739042449</v>
      </c>
      <c r="X7">
        <f t="shared" si="4"/>
        <v>0.73979539996398902</v>
      </c>
      <c r="Y7">
        <f t="shared" si="5"/>
        <v>-1.2123410539964528</v>
      </c>
    </row>
    <row r="8" spans="1:25" s="13" customFormat="1" ht="15.75" customHeight="1" x14ac:dyDescent="0.15">
      <c r="A8" s="12">
        <v>44364.451777210648</v>
      </c>
      <c r="I8" s="14">
        <v>0.41199999999999998</v>
      </c>
      <c r="J8" s="14">
        <v>0.42399999999999999</v>
      </c>
      <c r="M8" s="14">
        <f t="shared" si="0"/>
        <v>0.41799999999999998</v>
      </c>
      <c r="P8" s="14" t="b">
        <v>1</v>
      </c>
      <c r="Q8">
        <f t="shared" si="1"/>
        <v>0.41799999999999998</v>
      </c>
      <c r="R8">
        <f t="shared" si="2"/>
        <v>8.4852813742385784E-3</v>
      </c>
      <c r="S8">
        <v>0.17884102965406101</v>
      </c>
      <c r="T8">
        <v>0.13074761501718413</v>
      </c>
      <c r="U8">
        <f t="shared" si="3"/>
        <v>183.82368888880592</v>
      </c>
      <c r="V8">
        <f>S8*Sheet1!$B$1</f>
        <v>113.5957158878054</v>
      </c>
      <c r="W8">
        <v>83.047883124077828</v>
      </c>
      <c r="X8">
        <f t="shared" si="4"/>
        <v>1</v>
      </c>
      <c r="Y8">
        <f t="shared" si="5"/>
        <v>-0.87227384645738082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7C577-991F-1944-9530-FE5CAA633496}">
  <dimension ref="A1:C1"/>
  <sheetViews>
    <sheetView workbookViewId="0">
      <selection activeCell="D14" sqref="D14"/>
    </sheetView>
  </sheetViews>
  <sheetFormatPr baseColWidth="10" defaultRowHeight="13" x14ac:dyDescent="0.15"/>
  <sheetData>
    <row r="1" spans="1:3" x14ac:dyDescent="0.15">
      <c r="A1" s="15" t="s">
        <v>24</v>
      </c>
      <c r="B1">
        <v>635.17704023253441</v>
      </c>
      <c r="C1">
        <v>65.793872892075782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Jiawen Li</cp:lastModifiedBy>
  <dcterms:created xsi:type="dcterms:W3CDTF">2023-06-17T00:47:37Z</dcterms:created>
  <dcterms:modified xsi:type="dcterms:W3CDTF">2023-06-17T00:48:15Z</dcterms:modified>
</cp:coreProperties>
</file>